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/>
  <bookViews>
    <workbookView xWindow="255" yWindow="5040" windowWidth="17400" windowHeight="6465" tabRatio="826"/>
  </bookViews>
  <sheets>
    <sheet name="Bookings Summary" sheetId="38" r:id="rId1"/>
    <sheet name="Revenue Summary" sheetId="71" state="hidden" r:id="rId2"/>
    <sheet name="Industry Summary" sheetId="72" state="hidden" r:id="rId3"/>
    <sheet name="EMEA-products" sheetId="40" r:id="rId4"/>
    <sheet name="Sales Rep" sheetId="74" state="hidden" r:id="rId5"/>
    <sheet name="EMEA Emerging" sheetId="83" r:id="rId6"/>
    <sheet name="PT" sheetId="84" state="hidden" r:id="rId7"/>
    <sheet name="Bookings Data" sheetId="1" r:id="rId8"/>
    <sheet name="1st Yr Maint" sheetId="81" state="hidden" r:id="rId9"/>
    <sheet name="Revenue Data" sheetId="70" state="hidden" r:id="rId10"/>
    <sheet name="Lookup" sheetId="6" state="hidden" r:id="rId11"/>
  </sheets>
  <definedNames>
    <definedName name="_xlnm._FilterDatabase" localSheetId="8" hidden="1">'1st Yr Maint'!$A$2:$BA$76</definedName>
    <definedName name="_xlnm._FilterDatabase" localSheetId="7" hidden="1">'Bookings Data'!$A$2:$BA$13</definedName>
    <definedName name="_xlnm._FilterDatabase" localSheetId="3" hidden="1">'EMEA-products'!#REF!</definedName>
    <definedName name="_xlnm._FilterDatabase" localSheetId="10" hidden="1">Lookup!$A$1:$G$143</definedName>
    <definedName name="_xlnm._FilterDatabase" localSheetId="9" hidden="1">'Revenue Data'!$A$2:$AW$709</definedName>
    <definedName name="EMEA_Edu_Summary_Revenue" localSheetId="8">#REF!</definedName>
    <definedName name="EMEA_Edu_Summary_Revenue" localSheetId="5">#REF!</definedName>
    <definedName name="EMEA_Edu_Summary_Revenue" localSheetId="2">#REF!</definedName>
    <definedName name="EMEA_Edu_Summary_Revenue" localSheetId="9">#REF!</definedName>
    <definedName name="EMEA_Edu_Summary_Revenue">#REF!</definedName>
    <definedName name="EMEA_Ser_Summary_Revenue" localSheetId="8">#REF!</definedName>
    <definedName name="EMEA_Ser_Summary_Revenue" localSheetId="5">#REF!</definedName>
    <definedName name="EMEA_Ser_Summary_Revenue" localSheetId="2">#REF!</definedName>
    <definedName name="EMEA_Ser_Summary_Revenue" localSheetId="9">#REF!</definedName>
    <definedName name="EMEA_Ser_Summary_Revenue">#REF!</definedName>
    <definedName name="EssOptions" localSheetId="0">"A1000000000131000000001100020_01000"</definedName>
    <definedName name="EssOptions" localSheetId="2">"A1000000000131000000001100020_01000"</definedName>
    <definedName name="EssOptions" localSheetId="1">"A1000000000131000000001100020_01000"</definedName>
    <definedName name="_xlnm.Print_Area" localSheetId="0">'Bookings Summary'!$A$2:$N$14</definedName>
    <definedName name="_xlnm.Print_Area" localSheetId="5">'EMEA Emerging'!$A$1:$L$197</definedName>
    <definedName name="_xlnm.Print_Area" localSheetId="3">'EMEA-products'!$A$1:$H$28</definedName>
    <definedName name="_xlnm.Print_Area" localSheetId="2">'Industry Summary'!$A$2:$M$28</definedName>
    <definedName name="_xlnm.Print_Area" localSheetId="1">'Revenue Summary'!$A$2:$I$28</definedName>
    <definedName name="RETRIEVE" localSheetId="8">#REF!</definedName>
    <definedName name="RETRIEVE" localSheetId="5">#REF!</definedName>
    <definedName name="RETRIEVE" localSheetId="2">#REF!</definedName>
    <definedName name="RETRIEVE" localSheetId="9">#REF!</definedName>
    <definedName name="RETRIEVE">#REF!</definedName>
  </definedNames>
  <calcPr calcId="145621"/>
  <pivotCaches>
    <pivotCache cacheId="0" r:id="rId12"/>
    <pivotCache cacheId="1" r:id="rId13"/>
    <pivotCache cacheId="2" r:id="rId14"/>
    <pivotCache cacheId="10" r:id="rId15"/>
  </pivotCaches>
</workbook>
</file>

<file path=xl/calcChain.xml><?xml version="1.0" encoding="utf-8"?>
<calcChain xmlns="http://schemas.openxmlformats.org/spreadsheetml/2006/main">
  <c r="AZ13" i="1" l="1"/>
  <c r="A13" i="1" s="1"/>
  <c r="BA13" i="1"/>
  <c r="AX13" i="1" l="1"/>
  <c r="B13" i="1"/>
  <c r="K13" i="38"/>
  <c r="AT1" i="81" l="1"/>
  <c r="AZ183" i="81"/>
  <c r="A183" i="81" s="1"/>
  <c r="AZ184" i="81"/>
  <c r="A184" i="81" s="1"/>
  <c r="AX184" i="81" s="1"/>
  <c r="AZ185" i="81"/>
  <c r="A185" i="81" s="1"/>
  <c r="AZ186" i="81"/>
  <c r="AZ187" i="81"/>
  <c r="A187" i="81" s="1"/>
  <c r="AZ188" i="81"/>
  <c r="A188" i="81" s="1"/>
  <c r="AZ189" i="81"/>
  <c r="A189" i="81" s="1"/>
  <c r="AZ190" i="81"/>
  <c r="AZ191" i="81"/>
  <c r="A191" i="81" s="1"/>
  <c r="AZ192" i="81"/>
  <c r="A192" i="81" s="1"/>
  <c r="B192" i="81" s="1"/>
  <c r="AZ193" i="81"/>
  <c r="A193" i="81" s="1"/>
  <c r="AZ194" i="81"/>
  <c r="AZ195" i="81"/>
  <c r="A195" i="81" s="1"/>
  <c r="AZ196" i="81"/>
  <c r="A196" i="81" s="1"/>
  <c r="AZ197" i="81"/>
  <c r="A197" i="81" s="1"/>
  <c r="AZ198" i="81"/>
  <c r="AZ199" i="81"/>
  <c r="A199" i="81" s="1"/>
  <c r="AZ200" i="81"/>
  <c r="A200" i="81" s="1"/>
  <c r="AZ201" i="81"/>
  <c r="A201" i="81" s="1"/>
  <c r="AZ202" i="81"/>
  <c r="AZ203" i="81"/>
  <c r="A203" i="81" s="1"/>
  <c r="AZ204" i="81"/>
  <c r="A204" i="81" s="1"/>
  <c r="AZ205" i="81"/>
  <c r="A205" i="81" s="1"/>
  <c r="AZ206" i="81"/>
  <c r="AZ207" i="81"/>
  <c r="A207" i="81" s="1"/>
  <c r="AZ208" i="81"/>
  <c r="A208" i="81" s="1"/>
  <c r="B208" i="81" s="1"/>
  <c r="AZ209" i="81"/>
  <c r="A209" i="81" s="1"/>
  <c r="AZ210" i="81"/>
  <c r="AZ211" i="81"/>
  <c r="A211" i="81" s="1"/>
  <c r="AZ212" i="81"/>
  <c r="A212" i="81" s="1"/>
  <c r="AZ213" i="81"/>
  <c r="AZ214" i="81"/>
  <c r="AZ215" i="81"/>
  <c r="A215" i="81" s="1"/>
  <c r="AZ216" i="81"/>
  <c r="A216" i="81" s="1"/>
  <c r="AZ217" i="81"/>
  <c r="A217" i="81" s="1"/>
  <c r="AZ218" i="81"/>
  <c r="AZ219" i="81"/>
  <c r="A219" i="81" s="1"/>
  <c r="AZ220" i="81"/>
  <c r="A220" i="81" s="1"/>
  <c r="AZ221" i="81"/>
  <c r="AZ222" i="81"/>
  <c r="AZ223" i="81"/>
  <c r="A223" i="81" s="1"/>
  <c r="AZ224" i="81"/>
  <c r="A224" i="81" s="1"/>
  <c r="AX224" i="81" s="1"/>
  <c r="AZ225" i="81"/>
  <c r="A225" i="81" s="1"/>
  <c r="AZ226" i="81"/>
  <c r="A226" i="81" s="1"/>
  <c r="AZ227" i="81"/>
  <c r="A227" i="81" s="1"/>
  <c r="AZ228" i="81"/>
  <c r="A228" i="81" s="1"/>
  <c r="AZ229" i="81"/>
  <c r="A229" i="81" s="1"/>
  <c r="AZ230" i="81"/>
  <c r="A230" i="81" s="1"/>
  <c r="AZ231" i="81"/>
  <c r="A231" i="81" s="1"/>
  <c r="AZ232" i="81"/>
  <c r="A232" i="81" s="1"/>
  <c r="AX232" i="81" s="1"/>
  <c r="AZ233" i="81"/>
  <c r="AZ234" i="81"/>
  <c r="A234" i="81" s="1"/>
  <c r="AZ235" i="81"/>
  <c r="A235" i="81" s="1"/>
  <c r="AZ236" i="81"/>
  <c r="A236" i="81" s="1"/>
  <c r="AZ237" i="81"/>
  <c r="A237" i="81" s="1"/>
  <c r="AZ238" i="81"/>
  <c r="A238" i="81" s="1"/>
  <c r="AX238" i="81" s="1"/>
  <c r="AZ239" i="81"/>
  <c r="A239" i="81" s="1"/>
  <c r="AZ240" i="81"/>
  <c r="A240" i="81" s="1"/>
  <c r="AZ241" i="81"/>
  <c r="A241" i="81" s="1"/>
  <c r="AZ242" i="81"/>
  <c r="A242" i="81" s="1"/>
  <c r="AZ243" i="81"/>
  <c r="A243" i="81" s="1"/>
  <c r="AZ244" i="81"/>
  <c r="A244" i="81" s="1"/>
  <c r="AZ245" i="81"/>
  <c r="A245" i="81" s="1"/>
  <c r="AZ246" i="81"/>
  <c r="AZ247" i="81"/>
  <c r="A247" i="81" s="1"/>
  <c r="AZ248" i="81"/>
  <c r="A248" i="81" s="1"/>
  <c r="AZ249" i="81"/>
  <c r="A249" i="81" s="1"/>
  <c r="AZ250" i="81"/>
  <c r="AZ251" i="81"/>
  <c r="A251" i="81" s="1"/>
  <c r="AZ252" i="81"/>
  <c r="A252" i="81" s="1"/>
  <c r="AZ253" i="81"/>
  <c r="A253" i="81" s="1"/>
  <c r="AZ254" i="81"/>
  <c r="AZ255" i="81"/>
  <c r="A255" i="81" s="1"/>
  <c r="AZ256" i="81"/>
  <c r="A256" i="81" s="1"/>
  <c r="B256" i="81" s="1"/>
  <c r="AZ257" i="81"/>
  <c r="A257" i="81" s="1"/>
  <c r="AZ258" i="81"/>
  <c r="AZ259" i="81"/>
  <c r="A259" i="81" s="1"/>
  <c r="AZ260" i="81"/>
  <c r="A260" i="81" s="1"/>
  <c r="AZ261" i="81"/>
  <c r="AZ262" i="81"/>
  <c r="AZ263" i="81"/>
  <c r="A263" i="81" s="1"/>
  <c r="AZ264" i="81"/>
  <c r="A264" i="81" s="1"/>
  <c r="AZ265" i="81"/>
  <c r="A265" i="81" s="1"/>
  <c r="AZ266" i="81"/>
  <c r="AZ267" i="81"/>
  <c r="A267" i="81" s="1"/>
  <c r="AZ268" i="81"/>
  <c r="A268" i="81" s="1"/>
  <c r="AZ269" i="81"/>
  <c r="A269" i="81" s="1"/>
  <c r="AZ270" i="81"/>
  <c r="AZ271" i="81"/>
  <c r="A271" i="81" s="1"/>
  <c r="AZ272" i="81"/>
  <c r="A272" i="81" s="1"/>
  <c r="B272" i="81" s="1"/>
  <c r="AZ273" i="81"/>
  <c r="AZ274" i="81"/>
  <c r="A274" i="81" s="1"/>
  <c r="AZ275" i="81"/>
  <c r="A275" i="81" s="1"/>
  <c r="AZ276" i="81"/>
  <c r="A276" i="81" s="1"/>
  <c r="AZ277" i="81"/>
  <c r="AZ278" i="81"/>
  <c r="A278" i="81" s="1"/>
  <c r="AZ279" i="81"/>
  <c r="A279" i="81" s="1"/>
  <c r="AZ280" i="81"/>
  <c r="A280" i="81" s="1"/>
  <c r="AZ281" i="81"/>
  <c r="AZ282" i="81"/>
  <c r="A282" i="81" s="1"/>
  <c r="AZ283" i="81"/>
  <c r="A283" i="81" s="1"/>
  <c r="AZ284" i="81"/>
  <c r="A284" i="81" s="1"/>
  <c r="AZ285" i="81"/>
  <c r="AZ286" i="81"/>
  <c r="A286" i="81" s="1"/>
  <c r="AX286" i="81" s="1"/>
  <c r="AZ287" i="81"/>
  <c r="A287" i="81" s="1"/>
  <c r="AZ288" i="81"/>
  <c r="A288" i="81" s="1"/>
  <c r="AZ289" i="81"/>
  <c r="AZ290" i="81"/>
  <c r="A290" i="81" s="1"/>
  <c r="AZ291" i="81"/>
  <c r="A291" i="81" s="1"/>
  <c r="AZ292" i="81"/>
  <c r="A292" i="81" s="1"/>
  <c r="AZ293" i="81"/>
  <c r="AZ294" i="81"/>
  <c r="A294" i="81" s="1"/>
  <c r="B294" i="81" s="1"/>
  <c r="AZ295" i="81"/>
  <c r="A295" i="81" s="1"/>
  <c r="AZ296" i="81"/>
  <c r="A296" i="81" s="1"/>
  <c r="AZ297" i="81"/>
  <c r="A297" i="81" s="1"/>
  <c r="AZ298" i="81"/>
  <c r="A298" i="81" s="1"/>
  <c r="AZ299" i="81"/>
  <c r="A299" i="81" s="1"/>
  <c r="AZ300" i="81"/>
  <c r="A300" i="81" s="1"/>
  <c r="AZ301" i="81"/>
  <c r="A301" i="81" s="1"/>
  <c r="AZ302" i="81"/>
  <c r="A302" i="81" s="1"/>
  <c r="AZ303" i="81"/>
  <c r="A303" i="81" s="1"/>
  <c r="AZ304" i="81"/>
  <c r="A304" i="81" s="1"/>
  <c r="AZ305" i="81"/>
  <c r="A305" i="81" s="1"/>
  <c r="AZ306" i="81"/>
  <c r="A306" i="81" s="1"/>
  <c r="AZ307" i="81"/>
  <c r="A307" i="81" s="1"/>
  <c r="AZ308" i="81"/>
  <c r="A308" i="81" s="1"/>
  <c r="AZ309" i="81"/>
  <c r="A309" i="81" s="1"/>
  <c r="AZ310" i="81"/>
  <c r="A310" i="81" s="1"/>
  <c r="B310" i="81" s="1"/>
  <c r="AZ311" i="81"/>
  <c r="A311" i="81" s="1"/>
  <c r="AZ312" i="81"/>
  <c r="A312" i="81" s="1"/>
  <c r="AX312" i="81" s="1"/>
  <c r="AZ313" i="81"/>
  <c r="A313" i="81" s="1"/>
  <c r="AZ314" i="81"/>
  <c r="A314" i="81" s="1"/>
  <c r="AZ315" i="81"/>
  <c r="A315" i="81" s="1"/>
  <c r="AZ316" i="81"/>
  <c r="A316" i="81" s="1"/>
  <c r="AZ317" i="81"/>
  <c r="A317" i="81" s="1"/>
  <c r="AZ318" i="81"/>
  <c r="A318" i="81" s="1"/>
  <c r="AX318" i="81" s="1"/>
  <c r="AZ319" i="81"/>
  <c r="A319" i="81" s="1"/>
  <c r="AZ320" i="81"/>
  <c r="AZ321" i="81"/>
  <c r="A321" i="81" s="1"/>
  <c r="AZ322" i="81"/>
  <c r="A322" i="81" s="1"/>
  <c r="AZ323" i="81"/>
  <c r="A323" i="81" s="1"/>
  <c r="AZ324" i="81"/>
  <c r="A324" i="81" s="1"/>
  <c r="AZ325" i="81"/>
  <c r="A325" i="81" s="1"/>
  <c r="AZ326" i="81"/>
  <c r="A326" i="81" s="1"/>
  <c r="B326" i="81" s="1"/>
  <c r="AZ327" i="81"/>
  <c r="A327" i="81" s="1"/>
  <c r="AZ328" i="81"/>
  <c r="A328" i="81" s="1"/>
  <c r="AX328" i="81" s="1"/>
  <c r="AZ329" i="81"/>
  <c r="A329" i="81" s="1"/>
  <c r="AZ330" i="81"/>
  <c r="A330" i="81" s="1"/>
  <c r="AZ331" i="81"/>
  <c r="A331" i="81" s="1"/>
  <c r="AZ332" i="81"/>
  <c r="A332" i="81" s="1"/>
  <c r="AZ333" i="81"/>
  <c r="A333" i="81" s="1"/>
  <c r="AZ334" i="81"/>
  <c r="A334" i="81" s="1"/>
  <c r="AZ335" i="81"/>
  <c r="A335" i="81" s="1"/>
  <c r="AZ336" i="81"/>
  <c r="A336" i="81" s="1"/>
  <c r="AZ337" i="81"/>
  <c r="A337" i="81" s="1"/>
  <c r="AZ338" i="81"/>
  <c r="A338" i="81" s="1"/>
  <c r="AZ339" i="81"/>
  <c r="A339" i="81" s="1"/>
  <c r="AZ340" i="81"/>
  <c r="A340" i="81" s="1"/>
  <c r="AZ341" i="81"/>
  <c r="AZ342" i="81"/>
  <c r="A342" i="81" s="1"/>
  <c r="AZ343" i="81"/>
  <c r="A343" i="81" s="1"/>
  <c r="AZ344" i="81"/>
  <c r="A344" i="81" s="1"/>
  <c r="AZ345" i="81"/>
  <c r="A345" i="81" s="1"/>
  <c r="AZ346" i="81"/>
  <c r="A346" i="81" s="1"/>
  <c r="AZ347" i="81"/>
  <c r="A347" i="81" s="1"/>
  <c r="AZ348" i="81"/>
  <c r="A348" i="81" s="1"/>
  <c r="AZ349" i="81"/>
  <c r="AZ350" i="81"/>
  <c r="A350" i="81" s="1"/>
  <c r="AX350" i="81" s="1"/>
  <c r="AZ351" i="81"/>
  <c r="A351" i="81" s="1"/>
  <c r="AZ352" i="81"/>
  <c r="A352" i="81" s="1"/>
  <c r="AZ353" i="81"/>
  <c r="A353" i="81" s="1"/>
  <c r="AZ354" i="81"/>
  <c r="A354" i="81" s="1"/>
  <c r="AX354" i="81" s="1"/>
  <c r="AZ355" i="81"/>
  <c r="A355" i="81" s="1"/>
  <c r="AZ356" i="81"/>
  <c r="A356" i="81" s="1"/>
  <c r="B356" i="81" s="1"/>
  <c r="AZ357" i="81"/>
  <c r="A357" i="81" s="1"/>
  <c r="AZ358" i="81"/>
  <c r="A358" i="81" s="1"/>
  <c r="AX358" i="81" s="1"/>
  <c r="AZ359" i="81"/>
  <c r="A359" i="81" s="1"/>
  <c r="AZ360" i="81"/>
  <c r="A360" i="81" s="1"/>
  <c r="AX360" i="81" s="1"/>
  <c r="AZ361" i="81"/>
  <c r="A361" i="81" s="1"/>
  <c r="AZ362" i="81"/>
  <c r="A362" i="81" s="1"/>
  <c r="AZ363" i="81"/>
  <c r="A363" i="81" s="1"/>
  <c r="AZ364" i="81"/>
  <c r="A364" i="81" s="1"/>
  <c r="AZ365" i="81"/>
  <c r="A365" i="81" s="1"/>
  <c r="AZ366" i="81"/>
  <c r="A366" i="81" s="1"/>
  <c r="AZ367" i="81"/>
  <c r="A367" i="81" s="1"/>
  <c r="AZ368" i="81"/>
  <c r="A368" i="81" s="1"/>
  <c r="AX368" i="81" s="1"/>
  <c r="AZ369" i="81"/>
  <c r="A369" i="81" s="1"/>
  <c r="AZ370" i="81"/>
  <c r="A370" i="81" s="1"/>
  <c r="AZ371" i="81"/>
  <c r="A371" i="81" s="1"/>
  <c r="AZ372" i="81"/>
  <c r="A372" i="81" s="1"/>
  <c r="AZ373" i="81"/>
  <c r="AZ374" i="81"/>
  <c r="A374" i="81" s="1"/>
  <c r="AX374" i="81" s="1"/>
  <c r="AZ375" i="81"/>
  <c r="A375" i="81" s="1"/>
  <c r="AZ376" i="81"/>
  <c r="A376" i="81" s="1"/>
  <c r="AZ377" i="81"/>
  <c r="A377" i="81" s="1"/>
  <c r="AZ378" i="81"/>
  <c r="A378" i="81" s="1"/>
  <c r="B378" i="81" s="1"/>
  <c r="AZ379" i="81"/>
  <c r="A379" i="81" s="1"/>
  <c r="AZ380" i="81"/>
  <c r="A380" i="81" s="1"/>
  <c r="AZ381" i="81"/>
  <c r="A381" i="81" s="1"/>
  <c r="AZ382" i="81"/>
  <c r="A382" i="81" s="1"/>
  <c r="AZ383" i="81"/>
  <c r="A383" i="81" s="1"/>
  <c r="AZ384" i="81"/>
  <c r="A384" i="81" s="1"/>
  <c r="AZ385" i="81"/>
  <c r="A385" i="81" s="1"/>
  <c r="AZ386" i="81"/>
  <c r="A386" i="81" s="1"/>
  <c r="AZ387" i="81"/>
  <c r="A387" i="81" s="1"/>
  <c r="AZ388" i="81"/>
  <c r="A388" i="81" s="1"/>
  <c r="AX388" i="81" s="1"/>
  <c r="AZ389" i="81"/>
  <c r="A389" i="81" s="1"/>
  <c r="AZ390" i="81"/>
  <c r="A390" i="81" s="1"/>
  <c r="AZ391" i="81"/>
  <c r="A391" i="81" s="1"/>
  <c r="AZ392" i="81"/>
  <c r="A392" i="81" s="1"/>
  <c r="AZ393" i="81"/>
  <c r="A393" i="81" s="1"/>
  <c r="AZ394" i="81"/>
  <c r="A394" i="81" s="1"/>
  <c r="B394" i="81" s="1"/>
  <c r="AZ395" i="81"/>
  <c r="A395" i="81" s="1"/>
  <c r="AZ396" i="81"/>
  <c r="AZ397" i="81"/>
  <c r="A397" i="81" s="1"/>
  <c r="AZ398" i="81"/>
  <c r="A398" i="81" s="1"/>
  <c r="AX398" i="81" s="1"/>
  <c r="AZ399" i="81"/>
  <c r="A399" i="81" s="1"/>
  <c r="AZ400" i="81"/>
  <c r="A400" i="81" s="1"/>
  <c r="AZ401" i="81"/>
  <c r="A401" i="81" s="1"/>
  <c r="AZ402" i="81"/>
  <c r="A402" i="81" s="1"/>
  <c r="B402" i="81" s="1"/>
  <c r="AZ403" i="81"/>
  <c r="A403" i="81" s="1"/>
  <c r="AZ404" i="81"/>
  <c r="A404" i="81" s="1"/>
  <c r="B404" i="81" s="1"/>
  <c r="AZ405" i="81"/>
  <c r="A405" i="81" s="1"/>
  <c r="AZ406" i="81"/>
  <c r="A406" i="81" s="1"/>
  <c r="AZ407" i="81"/>
  <c r="A407" i="81" s="1"/>
  <c r="AZ408" i="81"/>
  <c r="A408" i="81" s="1"/>
  <c r="AX408" i="81" s="1"/>
  <c r="AZ409" i="81"/>
  <c r="A409" i="81" s="1"/>
  <c r="AZ410" i="81"/>
  <c r="A410" i="81" s="1"/>
  <c r="B410" i="81" s="1"/>
  <c r="AZ411" i="81"/>
  <c r="A411" i="81" s="1"/>
  <c r="AZ412" i="81"/>
  <c r="A412" i="81" s="1"/>
  <c r="AZ413" i="81"/>
  <c r="A413" i="81" s="1"/>
  <c r="AZ414" i="81"/>
  <c r="A414" i="81" s="1"/>
  <c r="AX414" i="81" s="1"/>
  <c r="AZ415" i="81"/>
  <c r="A415" i="81" s="1"/>
  <c r="AZ416" i="81"/>
  <c r="A416" i="81" s="1"/>
  <c r="AZ417" i="81"/>
  <c r="A417" i="81" s="1"/>
  <c r="AZ418" i="81"/>
  <c r="A418" i="81" s="1"/>
  <c r="B418" i="81" s="1"/>
  <c r="AZ419" i="81"/>
  <c r="A419" i="81" s="1"/>
  <c r="AZ420" i="81"/>
  <c r="A420" i="81" s="1"/>
  <c r="B420" i="81" s="1"/>
  <c r="AZ421" i="81"/>
  <c r="AZ422" i="81"/>
  <c r="A422" i="81" s="1"/>
  <c r="AZ423" i="81"/>
  <c r="A423" i="81" s="1"/>
  <c r="AZ424" i="81"/>
  <c r="A424" i="81" s="1"/>
  <c r="AX424" i="81" s="1"/>
  <c r="AZ425" i="81"/>
  <c r="A425" i="81" s="1"/>
  <c r="AZ426" i="81"/>
  <c r="A426" i="81" s="1"/>
  <c r="AZ427" i="81"/>
  <c r="A427" i="81" s="1"/>
  <c r="AZ428" i="81"/>
  <c r="A428" i="81" s="1"/>
  <c r="B428" i="81" s="1"/>
  <c r="AZ429" i="81"/>
  <c r="A429" i="81" s="1"/>
  <c r="AZ430" i="81"/>
  <c r="A430" i="81" s="1"/>
  <c r="AZ431" i="81"/>
  <c r="A431" i="81" s="1"/>
  <c r="AZ432" i="81"/>
  <c r="A432" i="81" s="1"/>
  <c r="AX432" i="81" s="1"/>
  <c r="AZ433" i="81"/>
  <c r="AZ434" i="81"/>
  <c r="A434" i="81" s="1"/>
  <c r="AZ435" i="81"/>
  <c r="A435" i="81" s="1"/>
  <c r="AZ436" i="81"/>
  <c r="A436" i="81" s="1"/>
  <c r="AX436" i="81" s="1"/>
  <c r="AZ437" i="81"/>
  <c r="A437" i="81" s="1"/>
  <c r="AZ438" i="81"/>
  <c r="A438" i="81" s="1"/>
  <c r="AX438" i="81" s="1"/>
  <c r="AZ439" i="81"/>
  <c r="A439" i="81" s="1"/>
  <c r="AZ440" i="81"/>
  <c r="A440" i="81" s="1"/>
  <c r="AZ441" i="81"/>
  <c r="AZ442" i="81"/>
  <c r="A442" i="81" s="1"/>
  <c r="AZ443" i="81"/>
  <c r="A443" i="81" s="1"/>
  <c r="AZ444" i="81"/>
  <c r="A444" i="81" s="1"/>
  <c r="AX444" i="81" s="1"/>
  <c r="AZ445" i="81"/>
  <c r="A445" i="81" s="1"/>
  <c r="AZ446" i="81"/>
  <c r="A446" i="81" s="1"/>
  <c r="AZ447" i="81"/>
  <c r="A447" i="81" s="1"/>
  <c r="AZ448" i="81"/>
  <c r="A448" i="81" s="1"/>
  <c r="AZ449" i="81"/>
  <c r="A449" i="81" s="1"/>
  <c r="AZ450" i="81"/>
  <c r="A450" i="81" s="1"/>
  <c r="B450" i="81" s="1"/>
  <c r="AZ451" i="81"/>
  <c r="A451" i="81" s="1"/>
  <c r="AZ452" i="81"/>
  <c r="A452" i="81" s="1"/>
  <c r="AZ453" i="81"/>
  <c r="A453" i="81" s="1"/>
  <c r="AZ454" i="81"/>
  <c r="A454" i="81" s="1"/>
  <c r="AX454" i="81" s="1"/>
  <c r="AZ455" i="81"/>
  <c r="A455" i="81" s="1"/>
  <c r="AZ456" i="81"/>
  <c r="AZ457" i="81"/>
  <c r="A457" i="81" s="1"/>
  <c r="AZ458" i="81"/>
  <c r="A458" i="81" s="1"/>
  <c r="B458" i="81" s="1"/>
  <c r="AZ459" i="81"/>
  <c r="A459" i="81" s="1"/>
  <c r="AZ460" i="81"/>
  <c r="A460" i="81" s="1"/>
  <c r="AX460" i="81" s="1"/>
  <c r="AZ461" i="81"/>
  <c r="A461" i="81" s="1"/>
  <c r="AZ462" i="81"/>
  <c r="A462" i="81" s="1"/>
  <c r="AX462" i="81" s="1"/>
  <c r="AZ463" i="81"/>
  <c r="A463" i="81" s="1"/>
  <c r="AZ464" i="81"/>
  <c r="A464" i="81" s="1"/>
  <c r="AZ465" i="81"/>
  <c r="A465" i="81" s="1"/>
  <c r="AZ466" i="81"/>
  <c r="A466" i="81" s="1"/>
  <c r="B466" i="81" s="1"/>
  <c r="AZ467" i="81"/>
  <c r="A467" i="81" s="1"/>
  <c r="AZ468" i="81"/>
  <c r="A468" i="81" s="1"/>
  <c r="B468" i="81" s="1"/>
  <c r="AZ469" i="81"/>
  <c r="A469" i="81" s="1"/>
  <c r="AZ470" i="81"/>
  <c r="A470" i="81" s="1"/>
  <c r="AZ471" i="81"/>
  <c r="A471" i="81" s="1"/>
  <c r="AZ472" i="81"/>
  <c r="A472" i="81" s="1"/>
  <c r="AX472" i="81" s="1"/>
  <c r="AZ473" i="81"/>
  <c r="A473" i="81" s="1"/>
  <c r="AZ474" i="81"/>
  <c r="A474" i="81" s="1"/>
  <c r="AZ475" i="81"/>
  <c r="A475" i="81" s="1"/>
  <c r="AZ476" i="81"/>
  <c r="A476" i="81" s="1"/>
  <c r="AZ477" i="81"/>
  <c r="A477" i="81" s="1"/>
  <c r="AZ478" i="81"/>
  <c r="A478" i="81" s="1"/>
  <c r="AX478" i="81" s="1"/>
  <c r="AZ479" i="81"/>
  <c r="A479" i="81" s="1"/>
  <c r="AZ480" i="81"/>
  <c r="A480" i="81" s="1"/>
  <c r="AZ481" i="81"/>
  <c r="AZ482" i="81"/>
  <c r="A482" i="81" s="1"/>
  <c r="AZ483" i="81"/>
  <c r="A483" i="81" s="1"/>
  <c r="AZ484" i="81"/>
  <c r="A484" i="81" s="1"/>
  <c r="AX484" i="81" s="1"/>
  <c r="AZ485" i="81"/>
  <c r="A485" i="81" s="1"/>
  <c r="AZ486" i="81"/>
  <c r="A486" i="81" s="1"/>
  <c r="AX486" i="81" s="1"/>
  <c r="AZ487" i="81"/>
  <c r="A487" i="81" s="1"/>
  <c r="B487" i="81" s="1"/>
  <c r="AZ488" i="81"/>
  <c r="A488" i="81" s="1"/>
  <c r="AX488" i="81" s="1"/>
  <c r="AZ489" i="81"/>
  <c r="A489" i="81" s="1"/>
  <c r="AZ490" i="81"/>
  <c r="A490" i="81" s="1"/>
  <c r="AZ491" i="81"/>
  <c r="A491" i="81" s="1"/>
  <c r="AZ492" i="81"/>
  <c r="A492" i="81" s="1"/>
  <c r="AX492" i="81" s="1"/>
  <c r="AZ493" i="81"/>
  <c r="A493" i="81" s="1"/>
  <c r="AZ494" i="81"/>
  <c r="A494" i="81" s="1"/>
  <c r="AX494" i="81" s="1"/>
  <c r="AZ495" i="81"/>
  <c r="A495" i="81" s="1"/>
  <c r="B495" i="81" s="1"/>
  <c r="AZ496" i="81"/>
  <c r="A496" i="81" s="1"/>
  <c r="AX496" i="81" s="1"/>
  <c r="AZ497" i="81"/>
  <c r="A497" i="81" s="1"/>
  <c r="AZ498" i="81"/>
  <c r="A498" i="81" s="1"/>
  <c r="AX498" i="81" s="1"/>
  <c r="AZ499" i="81"/>
  <c r="A499" i="81" s="1"/>
  <c r="AZ500" i="81"/>
  <c r="A500" i="81" s="1"/>
  <c r="AX500" i="81" s="1"/>
  <c r="AZ501" i="81"/>
  <c r="A501" i="81" s="1"/>
  <c r="AX501" i="81" s="1"/>
  <c r="AZ502" i="81"/>
  <c r="A502" i="81" s="1"/>
  <c r="AX502" i="81" s="1"/>
  <c r="AZ503" i="81"/>
  <c r="A503" i="81" s="1"/>
  <c r="AX503" i="81" s="1"/>
  <c r="AZ504" i="81"/>
  <c r="A504" i="81" s="1"/>
  <c r="AX504" i="81" s="1"/>
  <c r="AZ505" i="81"/>
  <c r="A505" i="81" s="1"/>
  <c r="AZ506" i="81"/>
  <c r="A506" i="81" s="1"/>
  <c r="AX506" i="81" s="1"/>
  <c r="AZ507" i="81"/>
  <c r="A507" i="81" s="1"/>
  <c r="AX507" i="81" s="1"/>
  <c r="AZ508" i="81"/>
  <c r="A508" i="81" s="1"/>
  <c r="AX508" i="81" s="1"/>
  <c r="AZ509" i="81"/>
  <c r="A509" i="81" s="1"/>
  <c r="AX509" i="81" s="1"/>
  <c r="AZ510" i="81"/>
  <c r="A510" i="81" s="1"/>
  <c r="AX510" i="81" s="1"/>
  <c r="AZ511" i="81"/>
  <c r="A511" i="81" s="1"/>
  <c r="AX511" i="81" s="1"/>
  <c r="AZ512" i="81"/>
  <c r="A512" i="81" s="1"/>
  <c r="AX512" i="81" s="1"/>
  <c r="AZ513" i="81"/>
  <c r="A513" i="81" s="1"/>
  <c r="AZ514" i="81"/>
  <c r="A514" i="81" s="1"/>
  <c r="AX514" i="81" s="1"/>
  <c r="AZ515" i="81"/>
  <c r="A515" i="81" s="1"/>
  <c r="AX515" i="81" s="1"/>
  <c r="AZ516" i="81"/>
  <c r="A516" i="81" s="1"/>
  <c r="AX516" i="81" s="1"/>
  <c r="AZ517" i="81"/>
  <c r="A517" i="81" s="1"/>
  <c r="AX517" i="81" s="1"/>
  <c r="AZ518" i="81"/>
  <c r="A518" i="81" s="1"/>
  <c r="AX518" i="81" s="1"/>
  <c r="AZ519" i="81"/>
  <c r="A519" i="81" s="1"/>
  <c r="AX519" i="81" s="1"/>
  <c r="AZ520" i="81"/>
  <c r="A520" i="81" s="1"/>
  <c r="AX520" i="81" s="1"/>
  <c r="AZ521" i="81"/>
  <c r="A521" i="81" s="1"/>
  <c r="AZ522" i="81"/>
  <c r="AZ523" i="81"/>
  <c r="A523" i="81" s="1"/>
  <c r="AX523" i="81" s="1"/>
  <c r="AZ524" i="81"/>
  <c r="A524" i="81" s="1"/>
  <c r="AX524" i="81" s="1"/>
  <c r="AZ525" i="81"/>
  <c r="A525" i="81" s="1"/>
  <c r="AX525" i="81" s="1"/>
  <c r="AZ526" i="81"/>
  <c r="A526" i="81" s="1"/>
  <c r="AX526" i="81" s="1"/>
  <c r="AZ527" i="81"/>
  <c r="A527" i="81" s="1"/>
  <c r="AX527" i="81" s="1"/>
  <c r="AZ528" i="81"/>
  <c r="A528" i="81" s="1"/>
  <c r="AX528" i="81" s="1"/>
  <c r="AZ529" i="81"/>
  <c r="A529" i="81" s="1"/>
  <c r="B529" i="81" s="1"/>
  <c r="AZ530" i="81"/>
  <c r="A530" i="81" s="1"/>
  <c r="AX530" i="81" s="1"/>
  <c r="AZ531" i="81"/>
  <c r="A531" i="81" s="1"/>
  <c r="AZ532" i="81"/>
  <c r="A532" i="81" s="1"/>
  <c r="AX532" i="81" s="1"/>
  <c r="AZ533" i="81"/>
  <c r="A533" i="81" s="1"/>
  <c r="AZ534" i="81"/>
  <c r="A534" i="81" s="1"/>
  <c r="AX534" i="81" s="1"/>
  <c r="AZ535" i="81"/>
  <c r="A535" i="81" s="1"/>
  <c r="AZ536" i="81"/>
  <c r="A536" i="81" s="1"/>
  <c r="AX536" i="81" s="1"/>
  <c r="AZ537" i="81"/>
  <c r="A537" i="81" s="1"/>
  <c r="AZ538" i="81"/>
  <c r="A538" i="81" s="1"/>
  <c r="AX538" i="81" s="1"/>
  <c r="AZ539" i="81"/>
  <c r="A539" i="81" s="1"/>
  <c r="AZ540" i="81"/>
  <c r="A540" i="81" s="1"/>
  <c r="AX540" i="81" s="1"/>
  <c r="AZ541" i="81"/>
  <c r="A541" i="81" s="1"/>
  <c r="AZ542" i="81"/>
  <c r="A542" i="81" s="1"/>
  <c r="AZ543" i="81"/>
  <c r="A543" i="81" s="1"/>
  <c r="AZ544" i="81"/>
  <c r="A544" i="81" s="1"/>
  <c r="AX544" i="81" s="1"/>
  <c r="AZ545" i="81"/>
  <c r="A545" i="81" s="1"/>
  <c r="AX545" i="81" s="1"/>
  <c r="AZ546" i="81"/>
  <c r="A546" i="81" s="1"/>
  <c r="AZ547" i="81"/>
  <c r="A547" i="81" s="1"/>
  <c r="AZ548" i="81"/>
  <c r="A548" i="81" s="1"/>
  <c r="AZ549" i="81"/>
  <c r="A549" i="81" s="1"/>
  <c r="AX549" i="81" s="1"/>
  <c r="AZ550" i="81"/>
  <c r="A550" i="81" s="1"/>
  <c r="AZ551" i="81"/>
  <c r="A551" i="81" s="1"/>
  <c r="B551" i="81" s="1"/>
  <c r="AZ552" i="81"/>
  <c r="A552" i="81" s="1"/>
  <c r="AZ553" i="81"/>
  <c r="A553" i="81" s="1"/>
  <c r="AZ554" i="81"/>
  <c r="A554" i="81" s="1"/>
  <c r="AZ555" i="81"/>
  <c r="A555" i="81" s="1"/>
  <c r="AX555" i="81" s="1"/>
  <c r="AZ556" i="81"/>
  <c r="A556" i="81" s="1"/>
  <c r="AZ557" i="81"/>
  <c r="A557" i="81" s="1"/>
  <c r="AX557" i="81" s="1"/>
  <c r="AZ558" i="81"/>
  <c r="A558" i="81" s="1"/>
  <c r="AZ559" i="81"/>
  <c r="A559" i="81" s="1"/>
  <c r="AX559" i="81" s="1"/>
  <c r="AZ560" i="81"/>
  <c r="A560" i="81" s="1"/>
  <c r="AZ561" i="81"/>
  <c r="A561" i="81" s="1"/>
  <c r="AZ562" i="81"/>
  <c r="A562" i="81" s="1"/>
  <c r="AZ563" i="81"/>
  <c r="A563" i="81" s="1"/>
  <c r="AZ564" i="81"/>
  <c r="A564" i="81" s="1"/>
  <c r="AZ565" i="81"/>
  <c r="A565" i="81" s="1"/>
  <c r="AX565" i="81" s="1"/>
  <c r="AZ566" i="81"/>
  <c r="A566" i="81" s="1"/>
  <c r="AZ567" i="81"/>
  <c r="A567" i="81" s="1"/>
  <c r="B567" i="81" s="1"/>
  <c r="AZ568" i="81"/>
  <c r="AZ569" i="81"/>
  <c r="A569" i="81" s="1"/>
  <c r="AZ570" i="81"/>
  <c r="A570" i="81" s="1"/>
  <c r="AZ571" i="81"/>
  <c r="A571" i="81" s="1"/>
  <c r="AX571" i="81" s="1"/>
  <c r="AZ572" i="81"/>
  <c r="A572" i="81" s="1"/>
  <c r="AZ573" i="81"/>
  <c r="A573" i="81" s="1"/>
  <c r="AX573" i="81" s="1"/>
  <c r="AZ574" i="81"/>
  <c r="A574" i="81" s="1"/>
  <c r="AZ575" i="81"/>
  <c r="A575" i="81" s="1"/>
  <c r="AX575" i="81" s="1"/>
  <c r="AZ576" i="81"/>
  <c r="A576" i="81" s="1"/>
  <c r="AZ577" i="81"/>
  <c r="A577" i="81" s="1"/>
  <c r="B577" i="81" s="1"/>
  <c r="AZ578" i="81"/>
  <c r="A578" i="81" s="1"/>
  <c r="AZ579" i="81"/>
  <c r="A579" i="81" s="1"/>
  <c r="AZ580" i="81"/>
  <c r="A580" i="81" s="1"/>
  <c r="AZ581" i="81"/>
  <c r="A581" i="81" s="1"/>
  <c r="AX581" i="81" s="1"/>
  <c r="AZ582" i="81"/>
  <c r="A582" i="81" s="1"/>
  <c r="AZ583" i="81"/>
  <c r="A583" i="81" s="1"/>
  <c r="B583" i="81" s="1"/>
  <c r="AZ584" i="81"/>
  <c r="A584" i="81" s="1"/>
  <c r="AZ585" i="81"/>
  <c r="A585" i="81" s="1"/>
  <c r="AZ586" i="81"/>
  <c r="A586" i="81" s="1"/>
  <c r="AZ587" i="81"/>
  <c r="A587" i="81" s="1"/>
  <c r="AZ588" i="81"/>
  <c r="A588" i="81" s="1"/>
  <c r="AZ589" i="81"/>
  <c r="A589" i="81" s="1"/>
  <c r="AX589" i="81" s="1"/>
  <c r="AZ590" i="81"/>
  <c r="A590" i="81" s="1"/>
  <c r="AZ591" i="81"/>
  <c r="A591" i="81" s="1"/>
  <c r="AX591" i="81" s="1"/>
  <c r="AZ592" i="81"/>
  <c r="A592" i="81" s="1"/>
  <c r="AZ593" i="81"/>
  <c r="AZ594" i="81"/>
  <c r="A594" i="81" s="1"/>
  <c r="AZ595" i="81"/>
  <c r="A595" i="81" s="1"/>
  <c r="AZ596" i="81"/>
  <c r="A596" i="81" s="1"/>
  <c r="AZ597" i="81"/>
  <c r="A597" i="81" s="1"/>
  <c r="AX597" i="81" s="1"/>
  <c r="AZ598" i="81"/>
  <c r="A598" i="81" s="1"/>
  <c r="AZ599" i="81"/>
  <c r="A599" i="81" s="1"/>
  <c r="B599" i="81" s="1"/>
  <c r="AZ600" i="81"/>
  <c r="A600" i="81" s="1"/>
  <c r="AZ601" i="81"/>
  <c r="AZ602" i="81"/>
  <c r="A602" i="81" s="1"/>
  <c r="AZ603" i="81"/>
  <c r="A603" i="81" s="1"/>
  <c r="AX603" i="81" s="1"/>
  <c r="AZ604" i="81"/>
  <c r="A604" i="81" s="1"/>
  <c r="AZ605" i="81"/>
  <c r="A605" i="81" s="1"/>
  <c r="AX605" i="81" s="1"/>
  <c r="AZ606" i="81"/>
  <c r="A606" i="81" s="1"/>
  <c r="AZ607" i="81"/>
  <c r="A607" i="81" s="1"/>
  <c r="AX607" i="81" s="1"/>
  <c r="AZ608" i="81"/>
  <c r="A608" i="81" s="1"/>
  <c r="AZ609" i="81"/>
  <c r="AZ610" i="81"/>
  <c r="A610" i="81" s="1"/>
  <c r="AZ611" i="81"/>
  <c r="A611" i="81" s="1"/>
  <c r="AZ612" i="81"/>
  <c r="A612" i="81" s="1"/>
  <c r="AZ613" i="81"/>
  <c r="A613" i="81" s="1"/>
  <c r="AX613" i="81" s="1"/>
  <c r="AZ614" i="81"/>
  <c r="A614" i="81" s="1"/>
  <c r="AZ615" i="81"/>
  <c r="A615" i="81" s="1"/>
  <c r="B615" i="81" s="1"/>
  <c r="AZ616" i="81"/>
  <c r="A616" i="81" s="1"/>
  <c r="AZ617" i="81"/>
  <c r="AZ618" i="81"/>
  <c r="A618" i="81" s="1"/>
  <c r="AZ619" i="81"/>
  <c r="A619" i="81" s="1"/>
  <c r="AX619" i="81" s="1"/>
  <c r="AZ620" i="81"/>
  <c r="A620" i="81" s="1"/>
  <c r="AZ621" i="81"/>
  <c r="AZ622" i="81"/>
  <c r="A622" i="81" s="1"/>
  <c r="AZ623" i="81"/>
  <c r="A623" i="81" s="1"/>
  <c r="AX623" i="81" s="1"/>
  <c r="AZ624" i="81"/>
  <c r="A624" i="81" s="1"/>
  <c r="AZ625" i="81"/>
  <c r="A625" i="81" s="1"/>
  <c r="AZ626" i="81"/>
  <c r="A626" i="81" s="1"/>
  <c r="AZ627" i="81"/>
  <c r="A627" i="81" s="1"/>
  <c r="AZ628" i="81"/>
  <c r="A628" i="81" s="1"/>
  <c r="AZ629" i="81"/>
  <c r="A629" i="81" s="1"/>
  <c r="AX629" i="81" s="1"/>
  <c r="AZ630" i="81"/>
  <c r="A630" i="81" s="1"/>
  <c r="AZ631" i="81"/>
  <c r="A631" i="81" s="1"/>
  <c r="B631" i="81" s="1"/>
  <c r="AZ632" i="81"/>
  <c r="A632" i="81" s="1"/>
  <c r="AZ633" i="81"/>
  <c r="A633" i="81" s="1"/>
  <c r="AZ634" i="81"/>
  <c r="A634" i="81" s="1"/>
  <c r="AZ635" i="81"/>
  <c r="A635" i="81" s="1"/>
  <c r="AX635" i="81" s="1"/>
  <c r="AZ636" i="81"/>
  <c r="A636" i="81" s="1"/>
  <c r="AZ637" i="81"/>
  <c r="A637" i="81" s="1"/>
  <c r="AX637" i="81" s="1"/>
  <c r="AZ638" i="81"/>
  <c r="A638" i="81" s="1"/>
  <c r="AZ639" i="81"/>
  <c r="A639" i="81" s="1"/>
  <c r="AX639" i="81" s="1"/>
  <c r="AZ640" i="81"/>
  <c r="A640" i="81" s="1"/>
  <c r="AZ641" i="81"/>
  <c r="A641" i="81" s="1"/>
  <c r="AX641" i="81" s="1"/>
  <c r="AZ642" i="81"/>
  <c r="A642" i="81" s="1"/>
  <c r="AZ643" i="81"/>
  <c r="A643" i="81" s="1"/>
  <c r="AZ644" i="81"/>
  <c r="A644" i="81" s="1"/>
  <c r="AZ645" i="81"/>
  <c r="A645" i="81" s="1"/>
  <c r="AX645" i="81" s="1"/>
  <c r="AZ646" i="81"/>
  <c r="A646" i="81" s="1"/>
  <c r="AZ647" i="81"/>
  <c r="A647" i="81" s="1"/>
  <c r="B647" i="81" s="1"/>
  <c r="AZ648" i="81"/>
  <c r="A648" i="81" s="1"/>
  <c r="AZ649" i="81"/>
  <c r="A649" i="81" s="1"/>
  <c r="AX649" i="81" s="1"/>
  <c r="AZ650" i="81"/>
  <c r="A650" i="81" s="1"/>
  <c r="AZ651" i="81"/>
  <c r="A651" i="81" s="1"/>
  <c r="AZ652" i="81"/>
  <c r="A652" i="81" s="1"/>
  <c r="AZ653" i="81"/>
  <c r="A653" i="81" s="1"/>
  <c r="AX653" i="81" s="1"/>
  <c r="AZ654" i="81"/>
  <c r="A654" i="81" s="1"/>
  <c r="AZ655" i="81"/>
  <c r="A655" i="81" s="1"/>
  <c r="AX655" i="81" s="1"/>
  <c r="AZ656" i="81"/>
  <c r="A656" i="81" s="1"/>
  <c r="AZ657" i="81"/>
  <c r="AZ658" i="81"/>
  <c r="A658" i="81" s="1"/>
  <c r="AZ659" i="81"/>
  <c r="A659" i="81" s="1"/>
  <c r="AZ660" i="81"/>
  <c r="A660" i="81" s="1"/>
  <c r="AZ661" i="81"/>
  <c r="A661" i="81" s="1"/>
  <c r="AX661" i="81" s="1"/>
  <c r="AZ662" i="81"/>
  <c r="A662" i="81" s="1"/>
  <c r="AZ663" i="81"/>
  <c r="A663" i="81" s="1"/>
  <c r="B663" i="81" s="1"/>
  <c r="AZ664" i="81"/>
  <c r="A664" i="81" s="1"/>
  <c r="AZ665" i="81"/>
  <c r="A665" i="81" s="1"/>
  <c r="AX665" i="81" s="1"/>
  <c r="AZ666" i="81"/>
  <c r="A666" i="81" s="1"/>
  <c r="AZ667" i="81"/>
  <c r="A667" i="81" s="1"/>
  <c r="AZ668" i="81"/>
  <c r="A668" i="81" s="1"/>
  <c r="AZ669" i="81"/>
  <c r="A669" i="81" s="1"/>
  <c r="AX669" i="81" s="1"/>
  <c r="AZ670" i="81"/>
  <c r="A670" i="81" s="1"/>
  <c r="AZ671" i="81"/>
  <c r="A671" i="81" s="1"/>
  <c r="AX671" i="81" s="1"/>
  <c r="A186" i="81"/>
  <c r="A190" i="81"/>
  <c r="AX190" i="81" s="1"/>
  <c r="A194" i="81"/>
  <c r="A198" i="81"/>
  <c r="A202" i="81"/>
  <c r="A206" i="81"/>
  <c r="A210" i="81"/>
  <c r="A213" i="81"/>
  <c r="A214" i="81"/>
  <c r="B214" i="81" s="1"/>
  <c r="A218" i="81"/>
  <c r="A221" i="81"/>
  <c r="A222" i="81"/>
  <c r="A233" i="81"/>
  <c r="A246" i="81"/>
  <c r="B246" i="81" s="1"/>
  <c r="A250" i="81"/>
  <c r="A254" i="81"/>
  <c r="AX254" i="81" s="1"/>
  <c r="A258" i="81"/>
  <c r="A261" i="81"/>
  <c r="A262" i="81"/>
  <c r="A266" i="81"/>
  <c r="A270" i="81"/>
  <c r="A273" i="81"/>
  <c r="A277" i="81"/>
  <c r="A281" i="81"/>
  <c r="A285" i="81"/>
  <c r="A289" i="81"/>
  <c r="A293" i="81"/>
  <c r="A320" i="81"/>
  <c r="A341" i="81"/>
  <c r="A349" i="81"/>
  <c r="A373" i="81"/>
  <c r="A396" i="81"/>
  <c r="A421" i="81"/>
  <c r="A433" i="81"/>
  <c r="A441" i="81"/>
  <c r="A456" i="81"/>
  <c r="A481" i="81"/>
  <c r="B481" i="81" s="1"/>
  <c r="A522" i="81"/>
  <c r="AX522" i="81" s="1"/>
  <c r="A568" i="81"/>
  <c r="A593" i="81"/>
  <c r="B593" i="81" s="1"/>
  <c r="A601" i="81"/>
  <c r="AX601" i="81" s="1"/>
  <c r="A609" i="81"/>
  <c r="AX609" i="81" s="1"/>
  <c r="A617" i="81"/>
  <c r="AX617" i="81" s="1"/>
  <c r="A621" i="81"/>
  <c r="AX621" i="81" s="1"/>
  <c r="B641" i="81"/>
  <c r="A657" i="81"/>
  <c r="AX657" i="81" s="1"/>
  <c r="AX272" i="81" l="1"/>
  <c r="B555" i="81"/>
  <c r="B414" i="81"/>
  <c r="B649" i="81"/>
  <c r="AX593" i="81"/>
  <c r="B362" i="81"/>
  <c r="AX362" i="81"/>
  <c r="B603" i="81"/>
  <c r="AX487" i="81"/>
  <c r="B462" i="81"/>
  <c r="B571" i="81"/>
  <c r="B513" i="81"/>
  <c r="AX513" i="81"/>
  <c r="AX482" i="81"/>
  <c r="B482" i="81"/>
  <c r="AX240" i="81"/>
  <c r="B240" i="81"/>
  <c r="AX553" i="81"/>
  <c r="B553" i="81"/>
  <c r="AX541" i="81"/>
  <c r="B541" i="81"/>
  <c r="AX533" i="81"/>
  <c r="B533" i="81"/>
  <c r="AX448" i="81"/>
  <c r="B448" i="81"/>
  <c r="B525" i="81"/>
  <c r="B517" i="81"/>
  <c r="B498" i="81"/>
  <c r="B436" i="81"/>
  <c r="B635" i="81"/>
  <c r="B617" i="81"/>
  <c r="B388" i="81"/>
  <c r="B254" i="81"/>
  <c r="B190" i="81"/>
  <c r="AX481" i="81"/>
  <c r="AX402" i="81"/>
  <c r="B354" i="81"/>
  <c r="AX294" i="81"/>
  <c r="B601" i="81"/>
  <c r="B523" i="81"/>
  <c r="B515" i="81"/>
  <c r="B507" i="81"/>
  <c r="B488" i="81"/>
  <c r="B368" i="81"/>
  <c r="AX667" i="81"/>
  <c r="B667" i="81"/>
  <c r="AX633" i="81"/>
  <c r="B633" i="81"/>
  <c r="B625" i="81"/>
  <c r="AX625" i="81"/>
  <c r="AX505" i="81"/>
  <c r="B505" i="81"/>
  <c r="AX543" i="81"/>
  <c r="B543" i="81"/>
  <c r="AX539" i="81"/>
  <c r="B539" i="81"/>
  <c r="AX531" i="81"/>
  <c r="B531" i="81"/>
  <c r="B336" i="81"/>
  <c r="AX336" i="81"/>
  <c r="AX304" i="81"/>
  <c r="B304" i="81"/>
  <c r="AX535" i="81"/>
  <c r="B535" i="81"/>
  <c r="B497" i="81"/>
  <c r="AX497" i="81"/>
  <c r="B386" i="81"/>
  <c r="AX386" i="81"/>
  <c r="B278" i="81"/>
  <c r="AX278" i="81"/>
  <c r="B370" i="81"/>
  <c r="AX370" i="81"/>
  <c r="AX302" i="81"/>
  <c r="B302" i="81"/>
  <c r="AX585" i="81"/>
  <c r="B585" i="81"/>
  <c r="AX420" i="81"/>
  <c r="AX208" i="81"/>
  <c r="B657" i="81"/>
  <c r="B619" i="81"/>
  <c r="B609" i="81"/>
  <c r="AX456" i="81"/>
  <c r="B456" i="81"/>
  <c r="AX376" i="81"/>
  <c r="B376" i="81"/>
  <c r="AX352" i="81"/>
  <c r="B352" i="81"/>
  <c r="B232" i="81"/>
  <c r="AX577" i="81"/>
  <c r="AX450" i="81"/>
  <c r="AX380" i="81"/>
  <c r="B380" i="81"/>
  <c r="AX246" i="81"/>
  <c r="B230" i="81"/>
  <c r="AX230" i="81"/>
  <c r="B561" i="81"/>
  <c r="AX561" i="81"/>
  <c r="B342" i="81"/>
  <c r="AX342" i="81"/>
  <c r="B434" i="81"/>
  <c r="AX434" i="81"/>
  <c r="B398" i="81"/>
  <c r="B665" i="81"/>
  <c r="AX651" i="81"/>
  <c r="B651" i="81"/>
  <c r="AX587" i="81"/>
  <c r="B587" i="81"/>
  <c r="AX569" i="81"/>
  <c r="B569" i="81"/>
  <c r="B545" i="81"/>
  <c r="AX537" i="81"/>
  <c r="B537" i="81"/>
  <c r="AX521" i="81"/>
  <c r="B521" i="81"/>
  <c r="B509" i="81"/>
  <c r="B501" i="81"/>
  <c r="B496" i="81"/>
  <c r="AX490" i="81"/>
  <c r="B490" i="81"/>
  <c r="AX480" i="81"/>
  <c r="B480" i="81"/>
  <c r="B408" i="81"/>
  <c r="B224" i="81"/>
  <c r="AX529" i="81"/>
  <c r="B452" i="81"/>
  <c r="AX452" i="81"/>
  <c r="B527" i="81"/>
  <c r="B519" i="81"/>
  <c r="B511" i="81"/>
  <c r="B503" i="81"/>
  <c r="B318" i="81"/>
  <c r="B654" i="81"/>
  <c r="AX654" i="81"/>
  <c r="AX563" i="81"/>
  <c r="B563" i="81"/>
  <c r="B391" i="81"/>
  <c r="AX391" i="81"/>
  <c r="B638" i="81"/>
  <c r="AX638" i="81"/>
  <c r="B574" i="81"/>
  <c r="AX574" i="81"/>
  <c r="AX547" i="81"/>
  <c r="B547" i="81"/>
  <c r="AX595" i="81"/>
  <c r="B595" i="81"/>
  <c r="B423" i="81"/>
  <c r="AX423" i="81"/>
  <c r="AX627" i="81"/>
  <c r="B627" i="81"/>
  <c r="B590" i="81"/>
  <c r="AX590" i="81"/>
  <c r="AX611" i="81"/>
  <c r="B611" i="81"/>
  <c r="B372" i="81"/>
  <c r="AX372" i="81"/>
  <c r="B242" i="81"/>
  <c r="AX242" i="81"/>
  <c r="AX659" i="81"/>
  <c r="B659" i="81"/>
  <c r="B622" i="81"/>
  <c r="AX622" i="81"/>
  <c r="B558" i="81"/>
  <c r="AX558" i="81"/>
  <c r="B670" i="81"/>
  <c r="AX670" i="81"/>
  <c r="AX643" i="81"/>
  <c r="B643" i="81"/>
  <c r="B606" i="81"/>
  <c r="AX606" i="81"/>
  <c r="AX579" i="81"/>
  <c r="B579" i="81"/>
  <c r="AX542" i="81"/>
  <c r="B542" i="81"/>
  <c r="B489" i="81"/>
  <c r="AX489" i="81"/>
  <c r="AX430" i="81"/>
  <c r="B430" i="81"/>
  <c r="B668" i="81"/>
  <c r="AX668" i="81"/>
  <c r="B652" i="81"/>
  <c r="AX652" i="81"/>
  <c r="B628" i="81"/>
  <c r="AX628" i="81"/>
  <c r="B620" i="81"/>
  <c r="AX620" i="81"/>
  <c r="B612" i="81"/>
  <c r="AX612" i="81"/>
  <c r="B604" i="81"/>
  <c r="AX604" i="81"/>
  <c r="B588" i="81"/>
  <c r="AX588" i="81"/>
  <c r="B556" i="81"/>
  <c r="AX556" i="81"/>
  <c r="AX499" i="81"/>
  <c r="B499" i="81"/>
  <c r="AX491" i="81"/>
  <c r="B491" i="81"/>
  <c r="B437" i="81"/>
  <c r="AX437" i="81"/>
  <c r="AX400" i="81"/>
  <c r="B400" i="81"/>
  <c r="B395" i="81"/>
  <c r="AX395" i="81"/>
  <c r="B364" i="81"/>
  <c r="AX364" i="81"/>
  <c r="B347" i="81"/>
  <c r="AX347" i="81"/>
  <c r="B343" i="81"/>
  <c r="AX343" i="81"/>
  <c r="B261" i="81"/>
  <c r="AX261" i="81"/>
  <c r="B257" i="81"/>
  <c r="AX257" i="81"/>
  <c r="B236" i="81"/>
  <c r="AX236" i="81"/>
  <c r="B221" i="81"/>
  <c r="AX221" i="81"/>
  <c r="B217" i="81"/>
  <c r="AX217" i="81"/>
  <c r="B199" i="81"/>
  <c r="AX199" i="81"/>
  <c r="B195" i="81"/>
  <c r="AX195" i="81"/>
  <c r="B449" i="81"/>
  <c r="AX449" i="81"/>
  <c r="B417" i="81"/>
  <c r="AX417" i="81"/>
  <c r="B385" i="81"/>
  <c r="AX385" i="81"/>
  <c r="B253" i="81"/>
  <c r="AX253" i="81"/>
  <c r="B662" i="81"/>
  <c r="AX662" i="81"/>
  <c r="B646" i="81"/>
  <c r="AX646" i="81"/>
  <c r="B630" i="81"/>
  <c r="AX630" i="81"/>
  <c r="B614" i="81"/>
  <c r="AX614" i="81"/>
  <c r="B598" i="81"/>
  <c r="AX598" i="81"/>
  <c r="B566" i="81"/>
  <c r="AX566" i="81"/>
  <c r="AX493" i="81"/>
  <c r="B493" i="81"/>
  <c r="AX485" i="81"/>
  <c r="B485" i="81"/>
  <c r="B477" i="81"/>
  <c r="AX477" i="81"/>
  <c r="AX470" i="81"/>
  <c r="B470" i="81"/>
  <c r="AX384" i="81"/>
  <c r="B384" i="81"/>
  <c r="B355" i="81"/>
  <c r="AX355" i="81"/>
  <c r="B306" i="81"/>
  <c r="AX306" i="81"/>
  <c r="B269" i="81"/>
  <c r="AX269" i="81"/>
  <c r="B228" i="81"/>
  <c r="AX228" i="81"/>
  <c r="AX663" i="81"/>
  <c r="AX599" i="81"/>
  <c r="AX583" i="81"/>
  <c r="AX567" i="81"/>
  <c r="AX551" i="81"/>
  <c r="AX366" i="81"/>
  <c r="B366" i="81"/>
  <c r="B359" i="81"/>
  <c r="AX359" i="81"/>
  <c r="AX356" i="81"/>
  <c r="B353" i="81"/>
  <c r="AX353" i="81"/>
  <c r="B338" i="81"/>
  <c r="AX338" i="81"/>
  <c r="B275" i="81"/>
  <c r="AX275" i="81"/>
  <c r="AX264" i="81"/>
  <c r="B264" i="81"/>
  <c r="B189" i="81"/>
  <c r="AX189" i="81"/>
  <c r="B669" i="81"/>
  <c r="B664" i="81"/>
  <c r="AX664" i="81"/>
  <c r="B661" i="81"/>
  <c r="B656" i="81"/>
  <c r="AX656" i="81"/>
  <c r="B653" i="81"/>
  <c r="B648" i="81"/>
  <c r="AX648" i="81"/>
  <c r="B645" i="81"/>
  <c r="B640" i="81"/>
  <c r="AX640" i="81"/>
  <c r="B637" i="81"/>
  <c r="B632" i="81"/>
  <c r="AX632" i="81"/>
  <c r="B629" i="81"/>
  <c r="B624" i="81"/>
  <c r="AX624" i="81"/>
  <c r="B621" i="81"/>
  <c r="B616" i="81"/>
  <c r="AX616" i="81"/>
  <c r="B613" i="81"/>
  <c r="B608" i="81"/>
  <c r="AX608" i="81"/>
  <c r="B605" i="81"/>
  <c r="B600" i="81"/>
  <c r="AX600" i="81"/>
  <c r="B597" i="81"/>
  <c r="B592" i="81"/>
  <c r="AX592" i="81"/>
  <c r="B589" i="81"/>
  <c r="B584" i="81"/>
  <c r="AX584" i="81"/>
  <c r="B581" i="81"/>
  <c r="B576" i="81"/>
  <c r="AX576" i="81"/>
  <c r="B573" i="81"/>
  <c r="B568" i="81"/>
  <c r="AX568" i="81"/>
  <c r="B565" i="81"/>
  <c r="B560" i="81"/>
  <c r="AX560" i="81"/>
  <c r="B557" i="81"/>
  <c r="B552" i="81"/>
  <c r="AX552" i="81"/>
  <c r="B549" i="81"/>
  <c r="B544" i="81"/>
  <c r="B540" i="81"/>
  <c r="B538" i="81"/>
  <c r="B536" i="81"/>
  <c r="B534" i="81"/>
  <c r="B532" i="81"/>
  <c r="B530" i="81"/>
  <c r="B528" i="81"/>
  <c r="B526" i="81"/>
  <c r="B524" i="81"/>
  <c r="B522" i="81"/>
  <c r="B520" i="81"/>
  <c r="B518" i="81"/>
  <c r="B516" i="81"/>
  <c r="B514" i="81"/>
  <c r="B512" i="81"/>
  <c r="B510" i="81"/>
  <c r="B508" i="81"/>
  <c r="B506" i="81"/>
  <c r="B504" i="81"/>
  <c r="B502" i="81"/>
  <c r="B500" i="81"/>
  <c r="B492" i="81"/>
  <c r="B484" i="81"/>
  <c r="AX476" i="81"/>
  <c r="B476" i="81"/>
  <c r="B472" i="81"/>
  <c r="B469" i="81"/>
  <c r="AX469" i="81"/>
  <c r="B465" i="81"/>
  <c r="AX465" i="81"/>
  <c r="B461" i="81"/>
  <c r="AX461" i="81"/>
  <c r="B454" i="81"/>
  <c r="B451" i="81"/>
  <c r="AX451" i="81"/>
  <c r="B443" i="81"/>
  <c r="AX443" i="81"/>
  <c r="B439" i="81"/>
  <c r="AX439" i="81"/>
  <c r="B427" i="81"/>
  <c r="AX427" i="81"/>
  <c r="B422" i="81"/>
  <c r="AX422" i="81"/>
  <c r="AX412" i="81"/>
  <c r="B412" i="81"/>
  <c r="B403" i="81"/>
  <c r="AX403" i="81"/>
  <c r="AX392" i="81"/>
  <c r="B392" i="81"/>
  <c r="B383" i="81"/>
  <c r="AX383" i="81"/>
  <c r="B358" i="81"/>
  <c r="B333" i="81"/>
  <c r="AX333" i="81"/>
  <c r="B329" i="81"/>
  <c r="AX329" i="81"/>
  <c r="B325" i="81"/>
  <c r="AX325" i="81"/>
  <c r="B321" i="81"/>
  <c r="AX321" i="81"/>
  <c r="B305" i="81"/>
  <c r="AX305" i="81"/>
  <c r="B298" i="81"/>
  <c r="AX298" i="81"/>
  <c r="B285" i="81"/>
  <c r="AX285" i="81"/>
  <c r="B281" i="81"/>
  <c r="AX281" i="81"/>
  <c r="B251" i="81"/>
  <c r="AX251" i="81"/>
  <c r="B239" i="81"/>
  <c r="AX239" i="81"/>
  <c r="B210" i="81"/>
  <c r="AX210" i="81"/>
  <c r="AX206" i="81"/>
  <c r="B206" i="81"/>
  <c r="B202" i="81"/>
  <c r="AX202" i="81"/>
  <c r="AX468" i="81"/>
  <c r="B407" i="81"/>
  <c r="AX407" i="81"/>
  <c r="AX404" i="81"/>
  <c r="B401" i="81"/>
  <c r="AX401" i="81"/>
  <c r="B375" i="81"/>
  <c r="AX375" i="81"/>
  <c r="B369" i="81"/>
  <c r="AX369" i="81"/>
  <c r="B307" i="81"/>
  <c r="AX307" i="81"/>
  <c r="B274" i="81"/>
  <c r="AX274" i="81"/>
  <c r="B211" i="81"/>
  <c r="AX211" i="81"/>
  <c r="AX200" i="81"/>
  <c r="B200" i="81"/>
  <c r="B660" i="81"/>
  <c r="AX660" i="81"/>
  <c r="B644" i="81"/>
  <c r="AX644" i="81"/>
  <c r="B636" i="81"/>
  <c r="AX636" i="81"/>
  <c r="B596" i="81"/>
  <c r="AX596" i="81"/>
  <c r="B580" i="81"/>
  <c r="AX580" i="81"/>
  <c r="B572" i="81"/>
  <c r="AX572" i="81"/>
  <c r="B564" i="81"/>
  <c r="AX564" i="81"/>
  <c r="B548" i="81"/>
  <c r="AX548" i="81"/>
  <c r="AX483" i="81"/>
  <c r="B483" i="81"/>
  <c r="B474" i="81"/>
  <c r="AX474" i="81"/>
  <c r="B471" i="81"/>
  <c r="AX471" i="81"/>
  <c r="B467" i="81"/>
  <c r="AX467" i="81"/>
  <c r="B463" i="81"/>
  <c r="AX463" i="81"/>
  <c r="B445" i="81"/>
  <c r="AX445" i="81"/>
  <c r="B433" i="81"/>
  <c r="AX433" i="81"/>
  <c r="B419" i="81"/>
  <c r="AX419" i="81"/>
  <c r="AX406" i="81"/>
  <c r="B406" i="81"/>
  <c r="B377" i="81"/>
  <c r="AX377" i="81"/>
  <c r="B361" i="81"/>
  <c r="AX361" i="81"/>
  <c r="B339" i="81"/>
  <c r="AX339" i="81"/>
  <c r="AX296" i="81"/>
  <c r="B296" i="81"/>
  <c r="B292" i="81"/>
  <c r="AX292" i="81"/>
  <c r="AX270" i="81"/>
  <c r="B270" i="81"/>
  <c r="B266" i="81"/>
  <c r="AX266" i="81"/>
  <c r="B229" i="81"/>
  <c r="AX229" i="81"/>
  <c r="B191" i="81"/>
  <c r="AX191" i="81"/>
  <c r="B187" i="81"/>
  <c r="AX187" i="81"/>
  <c r="B455" i="81"/>
  <c r="AX455" i="81"/>
  <c r="B582" i="81"/>
  <c r="AX582" i="81"/>
  <c r="B550" i="81"/>
  <c r="AX550" i="81"/>
  <c r="AX440" i="81"/>
  <c r="B440" i="81"/>
  <c r="B303" i="81"/>
  <c r="AX303" i="81"/>
  <c r="B299" i="81"/>
  <c r="AX299" i="81"/>
  <c r="B295" i="81"/>
  <c r="AX295" i="81"/>
  <c r="B291" i="81"/>
  <c r="AX291" i="81"/>
  <c r="B265" i="81"/>
  <c r="AX265" i="81"/>
  <c r="AX248" i="81"/>
  <c r="B248" i="81"/>
  <c r="B244" i="81"/>
  <c r="AX244" i="81"/>
  <c r="B235" i="81"/>
  <c r="AX235" i="81"/>
  <c r="B207" i="81"/>
  <c r="AX207" i="81"/>
  <c r="B198" i="81"/>
  <c r="AX198" i="81"/>
  <c r="B194" i="81"/>
  <c r="AX194" i="81"/>
  <c r="AX647" i="81"/>
  <c r="AX631" i="81"/>
  <c r="AX615" i="81"/>
  <c r="AX466" i="81"/>
  <c r="B671" i="81"/>
  <c r="B666" i="81"/>
  <c r="AX666" i="81"/>
  <c r="B658" i="81"/>
  <c r="AX658" i="81"/>
  <c r="B655" i="81"/>
  <c r="B650" i="81"/>
  <c r="AX650" i="81"/>
  <c r="B642" i="81"/>
  <c r="AX642" i="81"/>
  <c r="B639" i="81"/>
  <c r="B634" i="81"/>
  <c r="AX634" i="81"/>
  <c r="B626" i="81"/>
  <c r="AX626" i="81"/>
  <c r="B623" i="81"/>
  <c r="B618" i="81"/>
  <c r="AX618" i="81"/>
  <c r="B610" i="81"/>
  <c r="AX610" i="81"/>
  <c r="B607" i="81"/>
  <c r="B602" i="81"/>
  <c r="AX602" i="81"/>
  <c r="B594" i="81"/>
  <c r="AX594" i="81"/>
  <c r="B591" i="81"/>
  <c r="B586" i="81"/>
  <c r="AX586" i="81"/>
  <c r="B578" i="81"/>
  <c r="AX578" i="81"/>
  <c r="B575" i="81"/>
  <c r="B570" i="81"/>
  <c r="AX570" i="81"/>
  <c r="B562" i="81"/>
  <c r="AX562" i="81"/>
  <c r="B559" i="81"/>
  <c r="B554" i="81"/>
  <c r="AX554" i="81"/>
  <c r="B546" i="81"/>
  <c r="AX546" i="81"/>
  <c r="B494" i="81"/>
  <c r="B486" i="81"/>
  <c r="B478" i="81"/>
  <c r="B475" i="81"/>
  <c r="AX475" i="81"/>
  <c r="AX464" i="81"/>
  <c r="B464" i="81"/>
  <c r="B460" i="81"/>
  <c r="B457" i="81"/>
  <c r="AX457" i="81"/>
  <c r="AX446" i="81"/>
  <c r="B446" i="81"/>
  <c r="B442" i="81"/>
  <c r="AX442" i="81"/>
  <c r="B426" i="81"/>
  <c r="AX426" i="81"/>
  <c r="B415" i="81"/>
  <c r="AX415" i="81"/>
  <c r="B396" i="81"/>
  <c r="AX396" i="81"/>
  <c r="B387" i="81"/>
  <c r="AX387" i="81"/>
  <c r="B374" i="81"/>
  <c r="B371" i="81"/>
  <c r="AX371" i="81"/>
  <c r="B365" i="81"/>
  <c r="AX365" i="81"/>
  <c r="B349" i="81"/>
  <c r="AX349" i="81"/>
  <c r="B344" i="81"/>
  <c r="AX344" i="81"/>
  <c r="B340" i="81"/>
  <c r="AX340" i="81"/>
  <c r="B332" i="81"/>
  <c r="AX332" i="81"/>
  <c r="B328" i="81"/>
  <c r="B320" i="81"/>
  <c r="AX320" i="81"/>
  <c r="B317" i="81"/>
  <c r="AX317" i="81"/>
  <c r="B313" i="81"/>
  <c r="AX313" i="81"/>
  <c r="B288" i="81"/>
  <c r="AX288" i="81"/>
  <c r="B280" i="81"/>
  <c r="AX280" i="81"/>
  <c r="B276" i="81"/>
  <c r="AX276" i="81"/>
  <c r="B262" i="81"/>
  <c r="AX262" i="81"/>
  <c r="B258" i="81"/>
  <c r="AX258" i="81"/>
  <c r="AX222" i="81"/>
  <c r="B222" i="81"/>
  <c r="B218" i="81"/>
  <c r="AX218" i="81"/>
  <c r="B188" i="81"/>
  <c r="AX188" i="81"/>
  <c r="B184" i="81"/>
  <c r="AX495" i="81"/>
  <c r="AX418" i="81"/>
  <c r="AX382" i="81"/>
  <c r="B382" i="81"/>
  <c r="AX310" i="81"/>
  <c r="B243" i="81"/>
  <c r="AX243" i="81"/>
  <c r="AX214" i="81"/>
  <c r="B479" i="81"/>
  <c r="AX479" i="81"/>
  <c r="B473" i="81"/>
  <c r="AX473" i="81"/>
  <c r="B459" i="81"/>
  <c r="AX459" i="81"/>
  <c r="B453" i="81"/>
  <c r="AX453" i="81"/>
  <c r="B447" i="81"/>
  <c r="AX447" i="81"/>
  <c r="B444" i="81"/>
  <c r="B441" i="81"/>
  <c r="AX441" i="81"/>
  <c r="B438" i="81"/>
  <c r="B432" i="81"/>
  <c r="B429" i="81"/>
  <c r="AX429" i="81"/>
  <c r="B424" i="81"/>
  <c r="B421" i="81"/>
  <c r="AX421" i="81"/>
  <c r="B413" i="81"/>
  <c r="AX413" i="81"/>
  <c r="B390" i="81"/>
  <c r="AX390" i="81"/>
  <c r="B363" i="81"/>
  <c r="AX363" i="81"/>
  <c r="B360" i="81"/>
  <c r="B357" i="81"/>
  <c r="AX357" i="81"/>
  <c r="B350" i="81"/>
  <c r="B346" i="81"/>
  <c r="AX346" i="81"/>
  <c r="B335" i="81"/>
  <c r="AX335" i="81"/>
  <c r="B327" i="81"/>
  <c r="AX327" i="81"/>
  <c r="B323" i="81"/>
  <c r="AX323" i="81"/>
  <c r="B319" i="81"/>
  <c r="AX319" i="81"/>
  <c r="B316" i="81"/>
  <c r="AX316" i="81"/>
  <c r="B312" i="81"/>
  <c r="B309" i="81"/>
  <c r="AX309" i="81"/>
  <c r="B289" i="81"/>
  <c r="AX289" i="81"/>
  <c r="B286" i="81"/>
  <c r="B283" i="81"/>
  <c r="AX283" i="81"/>
  <c r="B279" i="81"/>
  <c r="AX279" i="81"/>
  <c r="B268" i="81"/>
  <c r="AX268" i="81"/>
  <c r="B249" i="81"/>
  <c r="AX249" i="81"/>
  <c r="B241" i="81"/>
  <c r="AX241" i="81"/>
  <c r="B238" i="81"/>
  <c r="B234" i="81"/>
  <c r="AX234" i="81"/>
  <c r="B231" i="81"/>
  <c r="AX231" i="81"/>
  <c r="B227" i="81"/>
  <c r="AX227" i="81"/>
  <c r="B216" i="81"/>
  <c r="AX216" i="81"/>
  <c r="B212" i="81"/>
  <c r="AX212" i="81"/>
  <c r="B205" i="81"/>
  <c r="AX205" i="81"/>
  <c r="B201" i="81"/>
  <c r="AX201" i="81"/>
  <c r="B197" i="81"/>
  <c r="AX197" i="81"/>
  <c r="B193" i="81"/>
  <c r="AX193" i="81"/>
  <c r="AX458" i="81"/>
  <c r="AX410" i="81"/>
  <c r="AX394" i="81"/>
  <c r="AX378" i="81"/>
  <c r="B348" i="81"/>
  <c r="AX348" i="81"/>
  <c r="AX256" i="81"/>
  <c r="AX192" i="81"/>
  <c r="B435" i="81"/>
  <c r="AX435" i="81"/>
  <c r="AX416" i="81"/>
  <c r="B416" i="81"/>
  <c r="B409" i="81"/>
  <c r="AX409" i="81"/>
  <c r="B397" i="81"/>
  <c r="AX397" i="81"/>
  <c r="B389" i="81"/>
  <c r="AX389" i="81"/>
  <c r="B381" i="81"/>
  <c r="AX381" i="81"/>
  <c r="B345" i="81"/>
  <c r="AX345" i="81"/>
  <c r="AX334" i="81"/>
  <c r="B334" i="81"/>
  <c r="B330" i="81"/>
  <c r="AX330" i="81"/>
  <c r="B322" i="81"/>
  <c r="AX322" i="81"/>
  <c r="B315" i="81"/>
  <c r="AX315" i="81"/>
  <c r="B308" i="81"/>
  <c r="AX308" i="81"/>
  <c r="B300" i="81"/>
  <c r="AX300" i="81"/>
  <c r="B293" i="81"/>
  <c r="AX293" i="81"/>
  <c r="B282" i="81"/>
  <c r="AX282" i="81"/>
  <c r="B271" i="81"/>
  <c r="AX271" i="81"/>
  <c r="B263" i="81"/>
  <c r="AX263" i="81"/>
  <c r="B259" i="81"/>
  <c r="AX259" i="81"/>
  <c r="B255" i="81"/>
  <c r="AX255" i="81"/>
  <c r="B252" i="81"/>
  <c r="AX252" i="81"/>
  <c r="B245" i="81"/>
  <c r="AX245" i="81"/>
  <c r="B225" i="81"/>
  <c r="AX225" i="81"/>
  <c r="B219" i="81"/>
  <c r="AX219" i="81"/>
  <c r="B215" i="81"/>
  <c r="AX215" i="81"/>
  <c r="B204" i="81"/>
  <c r="AX204" i="81"/>
  <c r="B185" i="81"/>
  <c r="AX185" i="81"/>
  <c r="B431" i="81"/>
  <c r="AX431" i="81"/>
  <c r="AX428" i="81"/>
  <c r="B425" i="81"/>
  <c r="AX425" i="81"/>
  <c r="B399" i="81"/>
  <c r="AX399" i="81"/>
  <c r="B393" i="81"/>
  <c r="AX393" i="81"/>
  <c r="B367" i="81"/>
  <c r="AX367" i="81"/>
  <c r="B351" i="81"/>
  <c r="AX351" i="81"/>
  <c r="AX326" i="81"/>
  <c r="B301" i="81"/>
  <c r="AX301" i="81"/>
  <c r="B290" i="81"/>
  <c r="AX290" i="81"/>
  <c r="B237" i="81"/>
  <c r="AX237" i="81"/>
  <c r="B226" i="81"/>
  <c r="AX226" i="81"/>
  <c r="B411" i="81"/>
  <c r="AX411" i="81"/>
  <c r="B405" i="81"/>
  <c r="AX405" i="81"/>
  <c r="B379" i="81"/>
  <c r="AX379" i="81"/>
  <c r="B373" i="81"/>
  <c r="AX373" i="81"/>
  <c r="B341" i="81"/>
  <c r="AX341" i="81"/>
  <c r="B337" i="81"/>
  <c r="AX337" i="81"/>
  <c r="B331" i="81"/>
  <c r="AX331" i="81"/>
  <c r="B324" i="81"/>
  <c r="AX324" i="81"/>
  <c r="B314" i="81"/>
  <c r="AX314" i="81"/>
  <c r="B311" i="81"/>
  <c r="AX311" i="81"/>
  <c r="B297" i="81"/>
  <c r="AX297" i="81"/>
  <c r="B287" i="81"/>
  <c r="AX287" i="81"/>
  <c r="B284" i="81"/>
  <c r="AX284" i="81"/>
  <c r="B277" i="81"/>
  <c r="AX277" i="81"/>
  <c r="B273" i="81"/>
  <c r="AX273" i="81"/>
  <c r="B267" i="81"/>
  <c r="AX267" i="81"/>
  <c r="B260" i="81"/>
  <c r="AX260" i="81"/>
  <c r="B250" i="81"/>
  <c r="AX250" i="81"/>
  <c r="B247" i="81"/>
  <c r="AX247" i="81"/>
  <c r="B233" i="81"/>
  <c r="AX233" i="81"/>
  <c r="B223" i="81"/>
  <c r="AX223" i="81"/>
  <c r="B220" i="81"/>
  <c r="AX220" i="81"/>
  <c r="B213" i="81"/>
  <c r="AX213" i="81"/>
  <c r="B209" i="81"/>
  <c r="AX209" i="81"/>
  <c r="B203" i="81"/>
  <c r="AX203" i="81"/>
  <c r="B196" i="81"/>
  <c r="AX196" i="81"/>
  <c r="B186" i="81"/>
  <c r="AX186" i="81"/>
  <c r="B183" i="81"/>
  <c r="AX183" i="81"/>
  <c r="AZ5" i="1" l="1"/>
  <c r="A5" i="1" s="1"/>
  <c r="BA5" i="1"/>
  <c r="AZ6" i="1"/>
  <c r="A6" i="1" s="1"/>
  <c r="AX6" i="1" s="1"/>
  <c r="BA6" i="1"/>
  <c r="AZ7" i="1"/>
  <c r="A7" i="1" s="1"/>
  <c r="BA7" i="1"/>
  <c r="AT1" i="1"/>
  <c r="AZ8" i="1"/>
  <c r="A8" i="1" s="1"/>
  <c r="BA8" i="1"/>
  <c r="AZ9" i="1"/>
  <c r="A9" i="1" s="1"/>
  <c r="BA9" i="1"/>
  <c r="AZ10" i="1"/>
  <c r="A10" i="1" s="1"/>
  <c r="BA10" i="1"/>
  <c r="AZ11" i="1"/>
  <c r="A11" i="1" s="1"/>
  <c r="BA11" i="1"/>
  <c r="AZ12" i="1"/>
  <c r="A12" i="1" s="1"/>
  <c r="BA12" i="1"/>
  <c r="AZ77" i="81"/>
  <c r="A77" i="81" s="1"/>
  <c r="AZ78" i="81"/>
  <c r="A78" i="81" s="1"/>
  <c r="B78" i="81" s="1"/>
  <c r="AZ79" i="81"/>
  <c r="A79" i="81" s="1"/>
  <c r="AZ80" i="81"/>
  <c r="A80" i="81" s="1"/>
  <c r="AZ81" i="81"/>
  <c r="AZ82" i="81"/>
  <c r="A82" i="81" s="1"/>
  <c r="B82" i="81" s="1"/>
  <c r="AZ83" i="81"/>
  <c r="A83" i="81" s="1"/>
  <c r="AZ84" i="81"/>
  <c r="A84" i="81" s="1"/>
  <c r="AZ85" i="81"/>
  <c r="A85" i="81" s="1"/>
  <c r="AZ86" i="81"/>
  <c r="A86" i="81" s="1"/>
  <c r="AZ87" i="81"/>
  <c r="A87" i="81" s="1"/>
  <c r="AZ88" i="81"/>
  <c r="A88" i="81" s="1"/>
  <c r="B88" i="81" s="1"/>
  <c r="AZ89" i="81"/>
  <c r="A89" i="81" s="1"/>
  <c r="AZ90" i="81"/>
  <c r="A90" i="81" s="1"/>
  <c r="AZ91" i="81"/>
  <c r="A91" i="81" s="1"/>
  <c r="AZ92" i="81"/>
  <c r="A92" i="81" s="1"/>
  <c r="B92" i="81" s="1"/>
  <c r="AZ93" i="81"/>
  <c r="A93" i="81" s="1"/>
  <c r="AZ94" i="81"/>
  <c r="A94" i="81" s="1"/>
  <c r="AZ95" i="81"/>
  <c r="A95" i="81" s="1"/>
  <c r="AX95" i="81" s="1"/>
  <c r="AZ96" i="81"/>
  <c r="A96" i="81" s="1"/>
  <c r="AZ97" i="81"/>
  <c r="A97" i="81" s="1"/>
  <c r="AX97" i="81" s="1"/>
  <c r="AZ98" i="81"/>
  <c r="A98" i="81" s="1"/>
  <c r="AZ99" i="81"/>
  <c r="A99" i="81" s="1"/>
  <c r="AX99" i="81" s="1"/>
  <c r="AZ100" i="81"/>
  <c r="A100" i="81" s="1"/>
  <c r="AZ101" i="81"/>
  <c r="A101" i="81" s="1"/>
  <c r="AZ102" i="81"/>
  <c r="A102" i="81" s="1"/>
  <c r="AZ103" i="81"/>
  <c r="A103" i="81" s="1"/>
  <c r="AZ104" i="81"/>
  <c r="A104" i="81" s="1"/>
  <c r="AZ105" i="81"/>
  <c r="A105" i="81" s="1"/>
  <c r="AZ106" i="81"/>
  <c r="A106" i="81" s="1"/>
  <c r="AX106" i="81" s="1"/>
  <c r="AZ107" i="81"/>
  <c r="A107" i="81" s="1"/>
  <c r="AZ108" i="81"/>
  <c r="A108" i="81" s="1"/>
  <c r="B108" i="81" s="1"/>
  <c r="AZ109" i="81"/>
  <c r="A109" i="81" s="1"/>
  <c r="AZ110" i="81"/>
  <c r="A110" i="81" s="1"/>
  <c r="AZ111" i="81"/>
  <c r="A111" i="81" s="1"/>
  <c r="AZ112" i="81"/>
  <c r="A112" i="81" s="1"/>
  <c r="AZ113" i="81"/>
  <c r="A113" i="81" s="1"/>
  <c r="AX113" i="81" s="1"/>
  <c r="AZ114" i="81"/>
  <c r="A114" i="81" s="1"/>
  <c r="AZ115" i="81"/>
  <c r="A115" i="81" s="1"/>
  <c r="AZ116" i="81"/>
  <c r="A116" i="81" s="1"/>
  <c r="AZ117" i="81"/>
  <c r="A117" i="81" s="1"/>
  <c r="AZ118" i="81"/>
  <c r="A118" i="81" s="1"/>
  <c r="AZ119" i="81"/>
  <c r="A119" i="81" s="1"/>
  <c r="AZ120" i="81"/>
  <c r="A120" i="81" s="1"/>
  <c r="AX120" i="81" s="1"/>
  <c r="AZ121" i="81"/>
  <c r="A121" i="81" s="1"/>
  <c r="AZ122" i="81"/>
  <c r="A122" i="81" s="1"/>
  <c r="B122" i="81" s="1"/>
  <c r="AZ123" i="81"/>
  <c r="A123" i="81" s="1"/>
  <c r="AX123" i="81" s="1"/>
  <c r="AZ124" i="81"/>
  <c r="A124" i="81" s="1"/>
  <c r="AZ125" i="81"/>
  <c r="A125" i="81" s="1"/>
  <c r="AZ126" i="81"/>
  <c r="A126" i="81" s="1"/>
  <c r="AZ127" i="81"/>
  <c r="A127" i="81" s="1"/>
  <c r="AZ128" i="81"/>
  <c r="A128" i="81" s="1"/>
  <c r="AX128" i="81" s="1"/>
  <c r="AZ129" i="81"/>
  <c r="A129" i="81" s="1"/>
  <c r="AZ130" i="81"/>
  <c r="A130" i="81" s="1"/>
  <c r="AZ131" i="81"/>
  <c r="A131" i="81" s="1"/>
  <c r="AZ132" i="81"/>
  <c r="A132" i="81" s="1"/>
  <c r="AZ133" i="81"/>
  <c r="A133" i="81" s="1"/>
  <c r="AZ134" i="81"/>
  <c r="A134" i="81" s="1"/>
  <c r="AZ135" i="81"/>
  <c r="A135" i="81" s="1"/>
  <c r="AX135" i="81" s="1"/>
  <c r="AZ136" i="81"/>
  <c r="A136" i="81" s="1"/>
  <c r="B136" i="81" s="1"/>
  <c r="AZ137" i="81"/>
  <c r="A137" i="81" s="1"/>
  <c r="AZ138" i="81"/>
  <c r="A138" i="81" s="1"/>
  <c r="AZ139" i="81"/>
  <c r="A139" i="81" s="1"/>
  <c r="B139" i="81" s="1"/>
  <c r="AZ140" i="81"/>
  <c r="A140" i="81" s="1"/>
  <c r="B140" i="81" s="1"/>
  <c r="AZ141" i="81"/>
  <c r="A141" i="81" s="1"/>
  <c r="B141" i="81" s="1"/>
  <c r="AZ142" i="81"/>
  <c r="A142" i="81" s="1"/>
  <c r="AX142" i="81" s="1"/>
  <c r="AZ143" i="81"/>
  <c r="A143" i="81" s="1"/>
  <c r="AX143" i="81" s="1"/>
  <c r="AZ144" i="81"/>
  <c r="A144" i="81" s="1"/>
  <c r="B144" i="81" s="1"/>
  <c r="AZ145" i="81"/>
  <c r="A145" i="81" s="1"/>
  <c r="AZ146" i="81"/>
  <c r="A146" i="81" s="1"/>
  <c r="AZ147" i="81"/>
  <c r="A147" i="81" s="1"/>
  <c r="AX147" i="81" s="1"/>
  <c r="AZ148" i="81"/>
  <c r="A148" i="81" s="1"/>
  <c r="AX148" i="81" s="1"/>
  <c r="AZ149" i="81"/>
  <c r="A149" i="81" s="1"/>
  <c r="AZ150" i="81"/>
  <c r="A150" i="81" s="1"/>
  <c r="AZ151" i="81"/>
  <c r="A151" i="81" s="1"/>
  <c r="AZ152" i="81"/>
  <c r="A152" i="81" s="1"/>
  <c r="AZ153" i="81"/>
  <c r="A153" i="81" s="1"/>
  <c r="AX153" i="81" s="1"/>
  <c r="AZ154" i="81"/>
  <c r="A154" i="81" s="1"/>
  <c r="AX154" i="81" s="1"/>
  <c r="AZ155" i="81"/>
  <c r="A155" i="81" s="1"/>
  <c r="AX155" i="81" s="1"/>
  <c r="AZ156" i="81"/>
  <c r="A156" i="81" s="1"/>
  <c r="AZ157" i="81"/>
  <c r="A157" i="81" s="1"/>
  <c r="B157" i="81" s="1"/>
  <c r="AZ158" i="81"/>
  <c r="A158" i="81" s="1"/>
  <c r="AZ159" i="81"/>
  <c r="A159" i="81" s="1"/>
  <c r="AX159" i="81" s="1"/>
  <c r="AZ160" i="81"/>
  <c r="A160" i="81" s="1"/>
  <c r="AZ161" i="81"/>
  <c r="A161" i="81" s="1"/>
  <c r="AX161" i="81" s="1"/>
  <c r="AZ162" i="81"/>
  <c r="A162" i="81" s="1"/>
  <c r="AZ163" i="81"/>
  <c r="A163" i="81" s="1"/>
  <c r="AZ164" i="81"/>
  <c r="A164" i="81" s="1"/>
  <c r="AX164" i="81" s="1"/>
  <c r="AZ165" i="81"/>
  <c r="A165" i="81" s="1"/>
  <c r="AZ166" i="81"/>
  <c r="A166" i="81" s="1"/>
  <c r="AZ167" i="81"/>
  <c r="A167" i="81" s="1"/>
  <c r="AZ168" i="81"/>
  <c r="A168" i="81" s="1"/>
  <c r="B168" i="81" s="1"/>
  <c r="AZ169" i="81"/>
  <c r="A169" i="81" s="1"/>
  <c r="B169" i="81" s="1"/>
  <c r="AZ170" i="81"/>
  <c r="A170" i="81" s="1"/>
  <c r="AZ171" i="81"/>
  <c r="A171" i="81" s="1"/>
  <c r="AZ172" i="81"/>
  <c r="A172" i="81" s="1"/>
  <c r="AZ173" i="81"/>
  <c r="A173" i="81" s="1"/>
  <c r="AZ174" i="81"/>
  <c r="A174" i="81" s="1"/>
  <c r="B174" i="81" s="1"/>
  <c r="AZ175" i="81"/>
  <c r="A175" i="81" s="1"/>
  <c r="AZ176" i="81"/>
  <c r="A176" i="81" s="1"/>
  <c r="AZ177" i="81"/>
  <c r="A177" i="81" s="1"/>
  <c r="AZ178" i="81"/>
  <c r="A178" i="81" s="1"/>
  <c r="B178" i="81" s="1"/>
  <c r="AZ179" i="81"/>
  <c r="A179" i="81" s="1"/>
  <c r="AZ180" i="81"/>
  <c r="A180" i="81" s="1"/>
  <c r="AZ181" i="81"/>
  <c r="A181" i="81" s="1"/>
  <c r="AZ182" i="81"/>
  <c r="A182" i="81" s="1"/>
  <c r="B182" i="81" s="1"/>
  <c r="A81" i="81"/>
  <c r="AZ3" i="81"/>
  <c r="A3" i="81" s="1"/>
  <c r="AX3" i="81" s="1"/>
  <c r="AZ4" i="81"/>
  <c r="A4" i="81" s="1"/>
  <c r="AZ5" i="81"/>
  <c r="A5" i="81" s="1"/>
  <c r="AX5" i="81" s="1"/>
  <c r="AZ6" i="81"/>
  <c r="A6" i="81" s="1"/>
  <c r="AZ7" i="81"/>
  <c r="A7" i="81" s="1"/>
  <c r="AZ8" i="81"/>
  <c r="A8" i="81" s="1"/>
  <c r="AZ9" i="81"/>
  <c r="A9" i="81" s="1"/>
  <c r="AZ10" i="81"/>
  <c r="A10" i="81" s="1"/>
  <c r="AX10" i="81" s="1"/>
  <c r="AZ11" i="81"/>
  <c r="A11" i="81" s="1"/>
  <c r="AZ12" i="81"/>
  <c r="A12" i="81" s="1"/>
  <c r="AZ13" i="81"/>
  <c r="A13" i="81" s="1"/>
  <c r="B13" i="81" s="1"/>
  <c r="AZ14" i="81"/>
  <c r="A14" i="81" s="1"/>
  <c r="AX14" i="81" s="1"/>
  <c r="AZ15" i="81"/>
  <c r="A15" i="81" s="1"/>
  <c r="AZ16" i="81"/>
  <c r="A16" i="81" s="1"/>
  <c r="AX16" i="81" s="1"/>
  <c r="AZ17" i="81"/>
  <c r="A17" i="81" s="1"/>
  <c r="AZ18" i="81"/>
  <c r="A18" i="81" s="1"/>
  <c r="AZ19" i="81"/>
  <c r="A19" i="81" s="1"/>
  <c r="AZ20" i="81"/>
  <c r="A20" i="81" s="1"/>
  <c r="AX20" i="81" s="1"/>
  <c r="AZ21" i="81"/>
  <c r="A21" i="81" s="1"/>
  <c r="AX21" i="81" s="1"/>
  <c r="AZ22" i="81"/>
  <c r="A22" i="81" s="1"/>
  <c r="AZ23" i="81"/>
  <c r="A23" i="81" s="1"/>
  <c r="AZ24" i="81"/>
  <c r="A24" i="81" s="1"/>
  <c r="AX24" i="81" s="1"/>
  <c r="AZ25" i="81"/>
  <c r="AZ26" i="81"/>
  <c r="A26" i="81" s="1"/>
  <c r="AZ27" i="81"/>
  <c r="A27" i="81" s="1"/>
  <c r="AX27" i="81" s="1"/>
  <c r="AZ28" i="81"/>
  <c r="A28" i="81" s="1"/>
  <c r="AZ29" i="81"/>
  <c r="A29" i="81" s="1"/>
  <c r="AZ30" i="81"/>
  <c r="A30" i="81" s="1"/>
  <c r="AZ31" i="81"/>
  <c r="A31" i="81" s="1"/>
  <c r="AZ32" i="81"/>
  <c r="A32" i="81" s="1"/>
  <c r="AZ33" i="81"/>
  <c r="A33" i="81" s="1"/>
  <c r="AZ34" i="81"/>
  <c r="A34" i="81" s="1"/>
  <c r="AZ35" i="81"/>
  <c r="A35" i="81" s="1"/>
  <c r="AZ36" i="81"/>
  <c r="A36" i="81" s="1"/>
  <c r="AZ37" i="81"/>
  <c r="A37" i="81" s="1"/>
  <c r="AX37" i="81" s="1"/>
  <c r="AZ38" i="81"/>
  <c r="A38" i="81" s="1"/>
  <c r="AZ39" i="81"/>
  <c r="A39" i="81" s="1"/>
  <c r="AX39" i="81" s="1"/>
  <c r="AZ40" i="81"/>
  <c r="A40" i="81" s="1"/>
  <c r="AZ41" i="81"/>
  <c r="A41" i="81" s="1"/>
  <c r="B41" i="81" s="1"/>
  <c r="AZ42" i="81"/>
  <c r="A42" i="81" s="1"/>
  <c r="AZ43" i="81"/>
  <c r="A43" i="81" s="1"/>
  <c r="AZ44" i="81"/>
  <c r="A44" i="81" s="1"/>
  <c r="AZ45" i="81"/>
  <c r="A45" i="81" s="1"/>
  <c r="AZ46" i="81"/>
  <c r="A46" i="81" s="1"/>
  <c r="AZ47" i="81"/>
  <c r="A47" i="81" s="1"/>
  <c r="AX47" i="81" s="1"/>
  <c r="AZ48" i="81"/>
  <c r="A48" i="81" s="1"/>
  <c r="AZ49" i="81"/>
  <c r="A49" i="81" s="1"/>
  <c r="AZ50" i="81"/>
  <c r="A50" i="81" s="1"/>
  <c r="AZ51" i="81"/>
  <c r="A51" i="81" s="1"/>
  <c r="AZ52" i="81"/>
  <c r="A52" i="81" s="1"/>
  <c r="AZ53" i="81"/>
  <c r="A53" i="81" s="1"/>
  <c r="AZ54" i="81"/>
  <c r="A54" i="81" s="1"/>
  <c r="B54" i="81" s="1"/>
  <c r="AZ55" i="81"/>
  <c r="A55" i="81" s="1"/>
  <c r="AZ56" i="81"/>
  <c r="A56" i="81" s="1"/>
  <c r="AZ57" i="81"/>
  <c r="A57" i="81" s="1"/>
  <c r="AZ58" i="81"/>
  <c r="A58" i="81" s="1"/>
  <c r="AZ59" i="81"/>
  <c r="A59" i="81" s="1"/>
  <c r="AZ60" i="81"/>
  <c r="A60" i="81" s="1"/>
  <c r="AX60" i="81" s="1"/>
  <c r="AZ61" i="81"/>
  <c r="A61" i="81" s="1"/>
  <c r="AZ62" i="81"/>
  <c r="A62" i="81" s="1"/>
  <c r="AZ63" i="81"/>
  <c r="A63" i="81" s="1"/>
  <c r="AZ64" i="81"/>
  <c r="A64" i="81" s="1"/>
  <c r="AZ65" i="81"/>
  <c r="A65" i="81" s="1"/>
  <c r="AZ66" i="81"/>
  <c r="A66" i="81" s="1"/>
  <c r="AZ67" i="81"/>
  <c r="A67" i="81" s="1"/>
  <c r="AX67" i="81" s="1"/>
  <c r="AZ68" i="81"/>
  <c r="A68" i="81" s="1"/>
  <c r="AX68" i="81" s="1"/>
  <c r="AZ69" i="81"/>
  <c r="A69" i="81" s="1"/>
  <c r="AZ70" i="81"/>
  <c r="A70" i="81" s="1"/>
  <c r="AZ71" i="81"/>
  <c r="A71" i="81" s="1"/>
  <c r="B71" i="81" s="1"/>
  <c r="AZ72" i="81"/>
  <c r="A72" i="81" s="1"/>
  <c r="AZ73" i="81"/>
  <c r="A73" i="81" s="1"/>
  <c r="B73" i="81" s="1"/>
  <c r="AZ74" i="81"/>
  <c r="A74" i="81" s="1"/>
  <c r="AZ75" i="81"/>
  <c r="A75" i="81" s="1"/>
  <c r="AZ76" i="81"/>
  <c r="A76" i="81" s="1"/>
  <c r="A25" i="81"/>
  <c r="AX25" i="81" s="1"/>
  <c r="B20" i="81"/>
  <c r="B60" i="81"/>
  <c r="I22" i="71"/>
  <c r="I21" i="71"/>
  <c r="AZ3" i="1"/>
  <c r="A3" i="1" s="1"/>
  <c r="AX3" i="1" s="1"/>
  <c r="BA3" i="1"/>
  <c r="AZ4" i="1"/>
  <c r="A4" i="1" s="1"/>
  <c r="B4" i="1" s="1"/>
  <c r="BA4" i="1"/>
  <c r="B3" i="83"/>
  <c r="AZ497" i="70"/>
  <c r="A497" i="70" s="1"/>
  <c r="AZ498" i="70"/>
  <c r="A498" i="70" s="1"/>
  <c r="AZ499" i="70"/>
  <c r="A499" i="70" s="1"/>
  <c r="AX499" i="70" s="1"/>
  <c r="AZ500" i="70"/>
  <c r="A500" i="70" s="1"/>
  <c r="AX500" i="70" s="1"/>
  <c r="AZ501" i="70"/>
  <c r="A501" i="70" s="1"/>
  <c r="AZ502" i="70"/>
  <c r="A502" i="70" s="1"/>
  <c r="AZ503" i="70"/>
  <c r="A503" i="70" s="1"/>
  <c r="AZ504" i="70"/>
  <c r="A504" i="70" s="1"/>
  <c r="AZ505" i="70"/>
  <c r="A505" i="70" s="1"/>
  <c r="AZ506" i="70"/>
  <c r="A506" i="70" s="1"/>
  <c r="AZ507" i="70"/>
  <c r="A507" i="70" s="1"/>
  <c r="AX507" i="70" s="1"/>
  <c r="AZ508" i="70"/>
  <c r="A508" i="70" s="1"/>
  <c r="AZ509" i="70"/>
  <c r="A509" i="70" s="1"/>
  <c r="B509" i="70" s="1"/>
  <c r="AZ510" i="70"/>
  <c r="A510" i="70" s="1"/>
  <c r="AZ511" i="70"/>
  <c r="A511" i="70" s="1"/>
  <c r="AZ512" i="70"/>
  <c r="A512" i="70" s="1"/>
  <c r="B512" i="70" s="1"/>
  <c r="AZ513" i="70"/>
  <c r="A513" i="70" s="1"/>
  <c r="AZ514" i="70"/>
  <c r="A514" i="70" s="1"/>
  <c r="AX514" i="70" s="1"/>
  <c r="AZ515" i="70"/>
  <c r="A515" i="70" s="1"/>
  <c r="AZ516" i="70"/>
  <c r="A516" i="70" s="1"/>
  <c r="AZ517" i="70"/>
  <c r="A517" i="70" s="1"/>
  <c r="B517" i="70" s="1"/>
  <c r="AZ518" i="70"/>
  <c r="A518" i="70" s="1"/>
  <c r="AZ519" i="70"/>
  <c r="A519" i="70" s="1"/>
  <c r="B519" i="70" s="1"/>
  <c r="AZ520" i="70"/>
  <c r="A520" i="70" s="1"/>
  <c r="AZ521" i="70"/>
  <c r="A521" i="70" s="1"/>
  <c r="AZ522" i="70"/>
  <c r="A522" i="70" s="1"/>
  <c r="AZ523" i="70"/>
  <c r="A523" i="70" s="1"/>
  <c r="AX523" i="70" s="1"/>
  <c r="AZ524" i="70"/>
  <c r="A524" i="70" s="1"/>
  <c r="B524" i="70" s="1"/>
  <c r="AZ525" i="70"/>
  <c r="A525" i="70" s="1"/>
  <c r="AZ526" i="70"/>
  <c r="A526" i="70" s="1"/>
  <c r="B526" i="70" s="1"/>
  <c r="AZ527" i="70"/>
  <c r="A527" i="70" s="1"/>
  <c r="AZ528" i="70"/>
  <c r="A528" i="70" s="1"/>
  <c r="B528" i="70" s="1"/>
  <c r="AZ529" i="70"/>
  <c r="A529" i="70" s="1"/>
  <c r="AZ530" i="70"/>
  <c r="A530" i="70" s="1"/>
  <c r="AZ531" i="70"/>
  <c r="A531" i="70" s="1"/>
  <c r="B531" i="70" s="1"/>
  <c r="AZ532" i="70"/>
  <c r="A532" i="70" s="1"/>
  <c r="AZ533" i="70"/>
  <c r="A533" i="70" s="1"/>
  <c r="B533" i="70" s="1"/>
  <c r="AZ534" i="70"/>
  <c r="A534" i="70" s="1"/>
  <c r="AZ535" i="70"/>
  <c r="A535" i="70" s="1"/>
  <c r="AZ536" i="70"/>
  <c r="A536" i="70" s="1"/>
  <c r="AX536" i="70" s="1"/>
  <c r="AZ537" i="70"/>
  <c r="A537" i="70" s="1"/>
  <c r="AZ538" i="70"/>
  <c r="A538" i="70" s="1"/>
  <c r="AZ539" i="70"/>
  <c r="A539" i="70" s="1"/>
  <c r="AZ540" i="70"/>
  <c r="A540" i="70" s="1"/>
  <c r="AX540" i="70" s="1"/>
  <c r="AZ541" i="70"/>
  <c r="A541" i="70" s="1"/>
  <c r="AZ542" i="70"/>
  <c r="A542" i="70" s="1"/>
  <c r="AZ543" i="70"/>
  <c r="A543" i="70" s="1"/>
  <c r="B543" i="70" s="1"/>
  <c r="AZ544" i="70"/>
  <c r="A544" i="70" s="1"/>
  <c r="AX544" i="70" s="1"/>
  <c r="AZ545" i="70"/>
  <c r="A545" i="70" s="1"/>
  <c r="B545" i="70" s="1"/>
  <c r="AZ546" i="70"/>
  <c r="A546" i="70" s="1"/>
  <c r="B546" i="70" s="1"/>
  <c r="AZ547" i="70"/>
  <c r="A547" i="70" s="1"/>
  <c r="AZ548" i="70"/>
  <c r="A548" i="70" s="1"/>
  <c r="B548" i="70" s="1"/>
  <c r="AZ549" i="70"/>
  <c r="A549" i="70" s="1"/>
  <c r="AZ550" i="70"/>
  <c r="A550" i="70" s="1"/>
  <c r="AZ551" i="70"/>
  <c r="A551" i="70" s="1"/>
  <c r="AZ552" i="70"/>
  <c r="A552" i="70" s="1"/>
  <c r="B552" i="70" s="1"/>
  <c r="AZ553" i="70"/>
  <c r="A553" i="70" s="1"/>
  <c r="AZ554" i="70"/>
  <c r="A554" i="70" s="1"/>
  <c r="AZ555" i="70"/>
  <c r="A555" i="70" s="1"/>
  <c r="AZ556" i="70"/>
  <c r="A556" i="70" s="1"/>
  <c r="AZ557" i="70"/>
  <c r="A557" i="70" s="1"/>
  <c r="AZ558" i="70"/>
  <c r="A558" i="70" s="1"/>
  <c r="AZ559" i="70"/>
  <c r="A559" i="70" s="1"/>
  <c r="AZ560" i="70"/>
  <c r="A560" i="70" s="1"/>
  <c r="B560" i="70" s="1"/>
  <c r="AZ561" i="70"/>
  <c r="A561" i="70" s="1"/>
  <c r="B561" i="70" s="1"/>
  <c r="AZ562" i="70"/>
  <c r="A562" i="70" s="1"/>
  <c r="AZ563" i="70"/>
  <c r="A563" i="70" s="1"/>
  <c r="AX563" i="70" s="1"/>
  <c r="AZ564" i="70"/>
  <c r="A564" i="70" s="1"/>
  <c r="AZ565" i="70"/>
  <c r="A565" i="70" s="1"/>
  <c r="AZ566" i="70"/>
  <c r="A566" i="70" s="1"/>
  <c r="AZ567" i="70"/>
  <c r="A567" i="70" s="1"/>
  <c r="AX567" i="70" s="1"/>
  <c r="AZ568" i="70"/>
  <c r="A568" i="70" s="1"/>
  <c r="B568" i="70" s="1"/>
  <c r="AZ569" i="70"/>
  <c r="A569" i="70" s="1"/>
  <c r="AZ570" i="70"/>
  <c r="A570" i="70" s="1"/>
  <c r="AZ571" i="70"/>
  <c r="A571" i="70" s="1"/>
  <c r="AZ572" i="70"/>
  <c r="A572" i="70" s="1"/>
  <c r="AZ573" i="70"/>
  <c r="A573" i="70" s="1"/>
  <c r="AZ574" i="70"/>
  <c r="A574" i="70" s="1"/>
  <c r="AZ575" i="70"/>
  <c r="A575" i="70" s="1"/>
  <c r="AZ576" i="70"/>
  <c r="A576" i="70" s="1"/>
  <c r="AZ577" i="70"/>
  <c r="A577" i="70" s="1"/>
  <c r="B577" i="70" s="1"/>
  <c r="AZ578" i="70"/>
  <c r="A578" i="70" s="1"/>
  <c r="B578" i="70" s="1"/>
  <c r="AZ579" i="70"/>
  <c r="A579" i="70" s="1"/>
  <c r="AZ580" i="70"/>
  <c r="A580" i="70" s="1"/>
  <c r="AZ581" i="70"/>
  <c r="A581" i="70" s="1"/>
  <c r="AZ582" i="70"/>
  <c r="A582" i="70" s="1"/>
  <c r="B582" i="70" s="1"/>
  <c r="AZ583" i="70"/>
  <c r="A583" i="70" s="1"/>
  <c r="AZ584" i="70"/>
  <c r="A584" i="70" s="1"/>
  <c r="AX584" i="70" s="1"/>
  <c r="AZ585" i="70"/>
  <c r="A585" i="70" s="1"/>
  <c r="AZ586" i="70"/>
  <c r="A586" i="70" s="1"/>
  <c r="AZ587" i="70"/>
  <c r="A587" i="70" s="1"/>
  <c r="AZ588" i="70"/>
  <c r="A588" i="70" s="1"/>
  <c r="AZ589" i="70"/>
  <c r="A589" i="70" s="1"/>
  <c r="AX589" i="70" s="1"/>
  <c r="AZ590" i="70"/>
  <c r="A590" i="70" s="1"/>
  <c r="AZ591" i="70"/>
  <c r="A591" i="70" s="1"/>
  <c r="AZ592" i="70"/>
  <c r="A592" i="70" s="1"/>
  <c r="AZ593" i="70"/>
  <c r="A593" i="70" s="1"/>
  <c r="AZ594" i="70"/>
  <c r="A594" i="70" s="1"/>
  <c r="AX594" i="70" s="1"/>
  <c r="AZ595" i="70"/>
  <c r="A595" i="70" s="1"/>
  <c r="AZ596" i="70"/>
  <c r="A596" i="70" s="1"/>
  <c r="AZ597" i="70"/>
  <c r="A597" i="70" s="1"/>
  <c r="AZ598" i="70"/>
  <c r="A598" i="70" s="1"/>
  <c r="B598" i="70" s="1"/>
  <c r="AZ599" i="70"/>
  <c r="A599" i="70" s="1"/>
  <c r="B599" i="70" s="1"/>
  <c r="AZ600" i="70"/>
  <c r="A600" i="70" s="1"/>
  <c r="B600" i="70" s="1"/>
  <c r="AZ601" i="70"/>
  <c r="A601" i="70" s="1"/>
  <c r="AZ602" i="70"/>
  <c r="A602" i="70" s="1"/>
  <c r="AZ603" i="70"/>
  <c r="A603" i="70" s="1"/>
  <c r="AZ604" i="70"/>
  <c r="A604" i="70" s="1"/>
  <c r="AZ605" i="70"/>
  <c r="A605" i="70" s="1"/>
  <c r="AZ606" i="70"/>
  <c r="A606" i="70" s="1"/>
  <c r="B606" i="70" s="1"/>
  <c r="AZ607" i="70"/>
  <c r="A607" i="70" s="1"/>
  <c r="AX607" i="70" s="1"/>
  <c r="AZ608" i="70"/>
  <c r="A608" i="70" s="1"/>
  <c r="AZ609" i="70"/>
  <c r="A609" i="70" s="1"/>
  <c r="AZ610" i="70"/>
  <c r="A610" i="70" s="1"/>
  <c r="B610" i="70" s="1"/>
  <c r="AZ611" i="70"/>
  <c r="A611" i="70" s="1"/>
  <c r="AZ612" i="70"/>
  <c r="A612" i="70" s="1"/>
  <c r="AZ613" i="70"/>
  <c r="A613" i="70" s="1"/>
  <c r="B613" i="70" s="1"/>
  <c r="AZ614" i="70"/>
  <c r="A614" i="70" s="1"/>
  <c r="AZ615" i="70"/>
  <c r="A615" i="70" s="1"/>
  <c r="AZ616" i="70"/>
  <c r="A616" i="70" s="1"/>
  <c r="B616" i="70" s="1"/>
  <c r="AZ617" i="70"/>
  <c r="A617" i="70" s="1"/>
  <c r="AZ618" i="70"/>
  <c r="A618" i="70" s="1"/>
  <c r="AZ619" i="70"/>
  <c r="A619" i="70" s="1"/>
  <c r="AZ620" i="70"/>
  <c r="A620" i="70" s="1"/>
  <c r="AZ621" i="70"/>
  <c r="A621" i="70" s="1"/>
  <c r="B621" i="70" s="1"/>
  <c r="AZ622" i="70"/>
  <c r="A622" i="70" s="1"/>
  <c r="AZ623" i="70"/>
  <c r="A623" i="70" s="1"/>
  <c r="AZ624" i="70"/>
  <c r="A624" i="70" s="1"/>
  <c r="AX624" i="70" s="1"/>
  <c r="AZ625" i="70"/>
  <c r="A625" i="70" s="1"/>
  <c r="AZ626" i="70"/>
  <c r="A626" i="70" s="1"/>
  <c r="AZ627" i="70"/>
  <c r="A627" i="70" s="1"/>
  <c r="AZ628" i="70"/>
  <c r="A628" i="70" s="1"/>
  <c r="AX628" i="70" s="1"/>
  <c r="AZ629" i="70"/>
  <c r="A629" i="70" s="1"/>
  <c r="AX629" i="70" s="1"/>
  <c r="AZ630" i="70"/>
  <c r="A630" i="70" s="1"/>
  <c r="AZ631" i="70"/>
  <c r="A631" i="70" s="1"/>
  <c r="B631" i="70" s="1"/>
  <c r="AZ632" i="70"/>
  <c r="A632" i="70" s="1"/>
  <c r="B632" i="70" s="1"/>
  <c r="AZ633" i="70"/>
  <c r="A633" i="70" s="1"/>
  <c r="AZ634" i="70"/>
  <c r="A634" i="70" s="1"/>
  <c r="AZ635" i="70"/>
  <c r="A635" i="70" s="1"/>
  <c r="B635" i="70" s="1"/>
  <c r="AZ636" i="70"/>
  <c r="A636" i="70" s="1"/>
  <c r="AX636" i="70" s="1"/>
  <c r="AZ637" i="70"/>
  <c r="A637" i="70" s="1"/>
  <c r="B637" i="70" s="1"/>
  <c r="AZ638" i="70"/>
  <c r="A638" i="70" s="1"/>
  <c r="AZ639" i="70"/>
  <c r="A639" i="70" s="1"/>
  <c r="B639" i="70" s="1"/>
  <c r="AZ640" i="70"/>
  <c r="A640" i="70" s="1"/>
  <c r="AZ641" i="70"/>
  <c r="A641" i="70" s="1"/>
  <c r="AZ642" i="70"/>
  <c r="A642" i="70" s="1"/>
  <c r="AZ643" i="70"/>
  <c r="A643" i="70" s="1"/>
  <c r="AX643" i="70" s="1"/>
  <c r="AZ644" i="70"/>
  <c r="A644" i="70" s="1"/>
  <c r="AZ645" i="70"/>
  <c r="A645" i="70" s="1"/>
  <c r="B645" i="70" s="1"/>
  <c r="AZ646" i="70"/>
  <c r="A646" i="70" s="1"/>
  <c r="AZ647" i="70"/>
  <c r="A647" i="70" s="1"/>
  <c r="B647" i="70" s="1"/>
  <c r="AZ648" i="70"/>
  <c r="A648" i="70" s="1"/>
  <c r="AZ649" i="70"/>
  <c r="A649" i="70" s="1"/>
  <c r="AZ650" i="70"/>
  <c r="A650" i="70" s="1"/>
  <c r="AZ651" i="70"/>
  <c r="A651" i="70" s="1"/>
  <c r="B651" i="70" s="1"/>
  <c r="AZ652" i="70"/>
  <c r="A652" i="70" s="1"/>
  <c r="AX652" i="70" s="1"/>
  <c r="AZ653" i="70"/>
  <c r="A653" i="70" s="1"/>
  <c r="AZ654" i="70"/>
  <c r="A654" i="70" s="1"/>
  <c r="AZ655" i="70"/>
  <c r="A655" i="70" s="1"/>
  <c r="AZ656" i="70"/>
  <c r="A656" i="70" s="1"/>
  <c r="AX656" i="70" s="1"/>
  <c r="AZ657" i="70"/>
  <c r="A657" i="70" s="1"/>
  <c r="AZ658" i="70"/>
  <c r="A658" i="70" s="1"/>
  <c r="B658" i="70" s="1"/>
  <c r="AZ659" i="70"/>
  <c r="A659" i="70" s="1"/>
  <c r="AZ660" i="70"/>
  <c r="A660" i="70" s="1"/>
  <c r="AZ661" i="70"/>
  <c r="A661" i="70" s="1"/>
  <c r="AZ662" i="70"/>
  <c r="A662" i="70" s="1"/>
  <c r="AZ663" i="70"/>
  <c r="A663" i="70" s="1"/>
  <c r="B663" i="70" s="1"/>
  <c r="AZ664" i="70"/>
  <c r="A664" i="70" s="1"/>
  <c r="AZ665" i="70"/>
  <c r="A665" i="70" s="1"/>
  <c r="AZ666" i="70"/>
  <c r="A666" i="70" s="1"/>
  <c r="AZ667" i="70"/>
  <c r="A667" i="70" s="1"/>
  <c r="AZ668" i="70"/>
  <c r="A668" i="70" s="1"/>
  <c r="AZ669" i="70"/>
  <c r="A669" i="70" s="1"/>
  <c r="AZ670" i="70"/>
  <c r="A670" i="70" s="1"/>
  <c r="AZ671" i="70"/>
  <c r="A671" i="70" s="1"/>
  <c r="AZ672" i="70"/>
  <c r="A672" i="70" s="1"/>
  <c r="B672" i="70" s="1"/>
  <c r="AZ673" i="70"/>
  <c r="A673" i="70" s="1"/>
  <c r="AZ674" i="70"/>
  <c r="A674" i="70" s="1"/>
  <c r="AZ675" i="70"/>
  <c r="A675" i="70" s="1"/>
  <c r="B675" i="70" s="1"/>
  <c r="AZ676" i="70"/>
  <c r="A676" i="70" s="1"/>
  <c r="AZ677" i="70"/>
  <c r="A677" i="70" s="1"/>
  <c r="B677" i="70" s="1"/>
  <c r="AZ678" i="70"/>
  <c r="A678" i="70" s="1"/>
  <c r="AZ679" i="70"/>
  <c r="A679" i="70" s="1"/>
  <c r="AZ680" i="70"/>
  <c r="A680" i="70" s="1"/>
  <c r="B680" i="70" s="1"/>
  <c r="AZ681" i="70"/>
  <c r="A681" i="70" s="1"/>
  <c r="AZ682" i="70"/>
  <c r="A682" i="70" s="1"/>
  <c r="AZ683" i="70"/>
  <c r="A683" i="70" s="1"/>
  <c r="AZ684" i="70"/>
  <c r="A684" i="70" s="1"/>
  <c r="AX684" i="70" s="1"/>
  <c r="AZ685" i="70"/>
  <c r="A685" i="70" s="1"/>
  <c r="AZ686" i="70"/>
  <c r="A686" i="70" s="1"/>
  <c r="AX686" i="70" s="1"/>
  <c r="AZ687" i="70"/>
  <c r="A687" i="70" s="1"/>
  <c r="B687" i="70" s="1"/>
  <c r="AZ688" i="70"/>
  <c r="A688" i="70" s="1"/>
  <c r="AX688" i="70" s="1"/>
  <c r="AZ689" i="70"/>
  <c r="A689" i="70" s="1"/>
  <c r="AX689" i="70" s="1"/>
  <c r="AZ690" i="70"/>
  <c r="A690" i="70" s="1"/>
  <c r="AZ691" i="70"/>
  <c r="A691" i="70" s="1"/>
  <c r="AX691" i="70" s="1"/>
  <c r="AZ692" i="70"/>
  <c r="A692" i="70" s="1"/>
  <c r="AX692" i="70" s="1"/>
  <c r="AZ693" i="70"/>
  <c r="A693" i="70" s="1"/>
  <c r="B693" i="70" s="1"/>
  <c r="AZ694" i="70"/>
  <c r="A694" i="70" s="1"/>
  <c r="AZ695" i="70"/>
  <c r="A695" i="70" s="1"/>
  <c r="AX695" i="70" s="1"/>
  <c r="AZ696" i="70"/>
  <c r="A696" i="70" s="1"/>
  <c r="AZ697" i="70"/>
  <c r="A697" i="70" s="1"/>
  <c r="AZ698" i="70"/>
  <c r="A698" i="70" s="1"/>
  <c r="AZ699" i="70"/>
  <c r="A699" i="70" s="1"/>
  <c r="AZ700" i="70"/>
  <c r="A700" i="70" s="1"/>
  <c r="AX700" i="70" s="1"/>
  <c r="AZ701" i="70"/>
  <c r="A701" i="70" s="1"/>
  <c r="AZ702" i="70"/>
  <c r="A702" i="70" s="1"/>
  <c r="AZ703" i="70"/>
  <c r="A703" i="70" s="1"/>
  <c r="AZ704" i="70"/>
  <c r="A704" i="70" s="1"/>
  <c r="AX704" i="70" s="1"/>
  <c r="AZ705" i="70"/>
  <c r="A705" i="70" s="1"/>
  <c r="B705" i="70" s="1"/>
  <c r="AZ706" i="70"/>
  <c r="A706" i="70" s="1"/>
  <c r="AZ707" i="70"/>
  <c r="A707" i="70" s="1"/>
  <c r="B707" i="70" s="1"/>
  <c r="AZ708" i="70"/>
  <c r="A708" i="70" s="1"/>
  <c r="AZ709" i="70"/>
  <c r="A709" i="70" s="1"/>
  <c r="B536" i="70"/>
  <c r="B688" i="70"/>
  <c r="B507" i="70"/>
  <c r="AX546" i="70"/>
  <c r="AZ444" i="70"/>
  <c r="A444" i="70" s="1"/>
  <c r="B444" i="70" s="1"/>
  <c r="AZ445" i="70"/>
  <c r="A445" i="70" s="1"/>
  <c r="AZ446" i="70"/>
  <c r="A446" i="70" s="1"/>
  <c r="AZ447" i="70"/>
  <c r="A447" i="70" s="1"/>
  <c r="AZ448" i="70"/>
  <c r="A448" i="70" s="1"/>
  <c r="AZ449" i="70"/>
  <c r="A449" i="70" s="1"/>
  <c r="AZ450" i="70"/>
  <c r="A450" i="70" s="1"/>
  <c r="AZ451" i="70"/>
  <c r="A451" i="70" s="1"/>
  <c r="AZ452" i="70"/>
  <c r="A452" i="70" s="1"/>
  <c r="AX452" i="70" s="1"/>
  <c r="AZ453" i="70"/>
  <c r="A453" i="70" s="1"/>
  <c r="AZ454" i="70"/>
  <c r="A454" i="70" s="1"/>
  <c r="B454" i="70" s="1"/>
  <c r="AZ455" i="70"/>
  <c r="A455" i="70" s="1"/>
  <c r="AZ456" i="70"/>
  <c r="A456" i="70" s="1"/>
  <c r="AZ457" i="70"/>
  <c r="A457" i="70" s="1"/>
  <c r="AX457" i="70" s="1"/>
  <c r="AZ458" i="70"/>
  <c r="A458" i="70" s="1"/>
  <c r="AZ459" i="70"/>
  <c r="A459" i="70" s="1"/>
  <c r="B459" i="70" s="1"/>
  <c r="AZ460" i="70"/>
  <c r="A460" i="70" s="1"/>
  <c r="AX460" i="70" s="1"/>
  <c r="AZ461" i="70"/>
  <c r="A461" i="70" s="1"/>
  <c r="AZ462" i="70"/>
  <c r="A462" i="70" s="1"/>
  <c r="AZ463" i="70"/>
  <c r="A463" i="70" s="1"/>
  <c r="AZ464" i="70"/>
  <c r="A464" i="70" s="1"/>
  <c r="B464" i="70" s="1"/>
  <c r="AZ465" i="70"/>
  <c r="A465" i="70" s="1"/>
  <c r="AZ466" i="70"/>
  <c r="A466" i="70" s="1"/>
  <c r="AZ467" i="70"/>
  <c r="A467" i="70" s="1"/>
  <c r="AZ468" i="70"/>
  <c r="A468" i="70" s="1"/>
  <c r="AZ469" i="70"/>
  <c r="A469" i="70" s="1"/>
  <c r="AZ470" i="70"/>
  <c r="A470" i="70" s="1"/>
  <c r="AZ471" i="70"/>
  <c r="A471" i="70" s="1"/>
  <c r="AZ472" i="70"/>
  <c r="A472" i="70" s="1"/>
  <c r="AZ473" i="70"/>
  <c r="A473" i="70" s="1"/>
  <c r="AZ474" i="70"/>
  <c r="A474" i="70" s="1"/>
  <c r="AZ475" i="70"/>
  <c r="A475" i="70" s="1"/>
  <c r="AZ476" i="70"/>
  <c r="A476" i="70" s="1"/>
  <c r="AX476" i="70" s="1"/>
  <c r="AZ477" i="70"/>
  <c r="A477" i="70" s="1"/>
  <c r="AZ478" i="70"/>
  <c r="A478" i="70" s="1"/>
  <c r="AZ479" i="70"/>
  <c r="A479" i="70" s="1"/>
  <c r="AZ480" i="70"/>
  <c r="A480" i="70" s="1"/>
  <c r="B480" i="70" s="1"/>
  <c r="AZ481" i="70"/>
  <c r="A481" i="70" s="1"/>
  <c r="AZ482" i="70"/>
  <c r="A482" i="70" s="1"/>
  <c r="AX482" i="70" s="1"/>
  <c r="AZ483" i="70"/>
  <c r="A483" i="70" s="1"/>
  <c r="AZ484" i="70"/>
  <c r="A484" i="70" s="1"/>
  <c r="AZ485" i="70"/>
  <c r="A485" i="70" s="1"/>
  <c r="AZ486" i="70"/>
  <c r="A486" i="70" s="1"/>
  <c r="AZ487" i="70"/>
  <c r="A487" i="70" s="1"/>
  <c r="AZ488" i="70"/>
  <c r="A488" i="70" s="1"/>
  <c r="B488" i="70" s="1"/>
  <c r="AZ489" i="70"/>
  <c r="A489" i="70" s="1"/>
  <c r="AZ490" i="70"/>
  <c r="A490" i="70" s="1"/>
  <c r="AZ491" i="70"/>
  <c r="A491" i="70" s="1"/>
  <c r="AZ492" i="70"/>
  <c r="A492" i="70" s="1"/>
  <c r="AZ493" i="70"/>
  <c r="A493" i="70" s="1"/>
  <c r="AZ494" i="70"/>
  <c r="A494" i="70" s="1"/>
  <c r="AZ495" i="70"/>
  <c r="A495" i="70" s="1"/>
  <c r="AZ496" i="70"/>
  <c r="A496" i="70" s="1"/>
  <c r="AX496" i="70" s="1"/>
  <c r="AZ393" i="70"/>
  <c r="A393" i="70" s="1"/>
  <c r="AZ394" i="70"/>
  <c r="A394" i="70" s="1"/>
  <c r="B394" i="70" s="1"/>
  <c r="AZ395" i="70"/>
  <c r="A395" i="70" s="1"/>
  <c r="AX395" i="70" s="1"/>
  <c r="AZ396" i="70"/>
  <c r="A396" i="70" s="1"/>
  <c r="AZ397" i="70"/>
  <c r="A397" i="70" s="1"/>
  <c r="B397" i="70" s="1"/>
  <c r="AZ398" i="70"/>
  <c r="A398" i="70" s="1"/>
  <c r="AX398" i="70" s="1"/>
  <c r="AZ399" i="70"/>
  <c r="A399" i="70" s="1"/>
  <c r="AZ400" i="70"/>
  <c r="A400" i="70" s="1"/>
  <c r="AZ401" i="70"/>
  <c r="A401" i="70" s="1"/>
  <c r="B401" i="70" s="1"/>
  <c r="AZ402" i="70"/>
  <c r="A402" i="70" s="1"/>
  <c r="AZ403" i="70"/>
  <c r="A403" i="70" s="1"/>
  <c r="AZ404" i="70"/>
  <c r="A404" i="70" s="1"/>
  <c r="B404" i="70" s="1"/>
  <c r="AZ405" i="70"/>
  <c r="A405" i="70" s="1"/>
  <c r="AZ406" i="70"/>
  <c r="A406" i="70" s="1"/>
  <c r="B406" i="70" s="1"/>
  <c r="AZ407" i="70"/>
  <c r="A407" i="70" s="1"/>
  <c r="AX407" i="70" s="1"/>
  <c r="AZ408" i="70"/>
  <c r="A408" i="70" s="1"/>
  <c r="AZ409" i="70"/>
  <c r="A409" i="70" s="1"/>
  <c r="AZ410" i="70"/>
  <c r="A410" i="70" s="1"/>
  <c r="B410" i="70" s="1"/>
  <c r="AZ411" i="70"/>
  <c r="A411" i="70" s="1"/>
  <c r="B411" i="70" s="1"/>
  <c r="AZ412" i="70"/>
  <c r="A412" i="70" s="1"/>
  <c r="AZ413" i="70"/>
  <c r="A413" i="70" s="1"/>
  <c r="AZ414" i="70"/>
  <c r="A414" i="70" s="1"/>
  <c r="AZ415" i="70"/>
  <c r="A415" i="70" s="1"/>
  <c r="AZ416" i="70"/>
  <c r="A416" i="70" s="1"/>
  <c r="AZ417" i="70"/>
  <c r="A417" i="70" s="1"/>
  <c r="AZ418" i="70"/>
  <c r="A418" i="70" s="1"/>
  <c r="B418" i="70" s="1"/>
  <c r="AZ419" i="70"/>
  <c r="A419" i="70" s="1"/>
  <c r="AZ420" i="70"/>
  <c r="A420" i="70" s="1"/>
  <c r="AZ421" i="70"/>
  <c r="A421" i="70" s="1"/>
  <c r="AX421" i="70" s="1"/>
  <c r="AZ422" i="70"/>
  <c r="A422" i="70" s="1"/>
  <c r="AX422" i="70" s="1"/>
  <c r="AZ423" i="70"/>
  <c r="A423" i="70" s="1"/>
  <c r="AX423" i="70" s="1"/>
  <c r="AZ424" i="70"/>
  <c r="A424" i="70" s="1"/>
  <c r="AZ425" i="70"/>
  <c r="A425" i="70" s="1"/>
  <c r="AZ426" i="70"/>
  <c r="A426" i="70" s="1"/>
  <c r="AZ427" i="70"/>
  <c r="A427" i="70" s="1"/>
  <c r="AZ428" i="70"/>
  <c r="A428" i="70" s="1"/>
  <c r="AZ429" i="70"/>
  <c r="A429" i="70" s="1"/>
  <c r="AX429" i="70" s="1"/>
  <c r="AZ430" i="70"/>
  <c r="A430" i="70" s="1"/>
  <c r="AZ431" i="70"/>
  <c r="A431" i="70" s="1"/>
  <c r="AZ432" i="70"/>
  <c r="A432" i="70" s="1"/>
  <c r="AZ433" i="70"/>
  <c r="A433" i="70" s="1"/>
  <c r="B433" i="70" s="1"/>
  <c r="AZ434" i="70"/>
  <c r="A434" i="70" s="1"/>
  <c r="AZ435" i="70"/>
  <c r="A435" i="70" s="1"/>
  <c r="AZ436" i="70"/>
  <c r="A436" i="70" s="1"/>
  <c r="AZ437" i="70"/>
  <c r="A437" i="70" s="1"/>
  <c r="AZ438" i="70"/>
  <c r="A438" i="70" s="1"/>
  <c r="AZ439" i="70"/>
  <c r="A439" i="70" s="1"/>
  <c r="AZ440" i="70"/>
  <c r="A440" i="70" s="1"/>
  <c r="AZ441" i="70"/>
  <c r="A441" i="70" s="1"/>
  <c r="AZ442" i="70"/>
  <c r="A442" i="70" s="1"/>
  <c r="AZ443" i="70"/>
  <c r="A443" i="70" s="1"/>
  <c r="B443" i="70" s="1"/>
  <c r="AZ320" i="70"/>
  <c r="A320" i="70" s="1"/>
  <c r="AZ321" i="70"/>
  <c r="A321" i="70" s="1"/>
  <c r="AZ322" i="70"/>
  <c r="A322" i="70" s="1"/>
  <c r="AX322" i="70" s="1"/>
  <c r="AZ323" i="70"/>
  <c r="A323" i="70" s="1"/>
  <c r="AZ324" i="70"/>
  <c r="A324" i="70" s="1"/>
  <c r="B324" i="70" s="1"/>
  <c r="AZ325" i="70"/>
  <c r="A325" i="70" s="1"/>
  <c r="AZ326" i="70"/>
  <c r="A326" i="70" s="1"/>
  <c r="AZ327" i="70"/>
  <c r="A327" i="70" s="1"/>
  <c r="AZ328" i="70"/>
  <c r="A328" i="70" s="1"/>
  <c r="AZ329" i="70"/>
  <c r="A329" i="70" s="1"/>
  <c r="AZ330" i="70"/>
  <c r="A330" i="70" s="1"/>
  <c r="B330" i="70" s="1"/>
  <c r="AZ331" i="70"/>
  <c r="A331" i="70" s="1"/>
  <c r="AZ332" i="70"/>
  <c r="A332" i="70" s="1"/>
  <c r="AZ333" i="70"/>
  <c r="A333" i="70" s="1"/>
  <c r="AZ334" i="70"/>
  <c r="A334" i="70" s="1"/>
  <c r="AZ335" i="70"/>
  <c r="A335" i="70" s="1"/>
  <c r="B335" i="70" s="1"/>
  <c r="AZ336" i="70"/>
  <c r="A336" i="70" s="1"/>
  <c r="AZ337" i="70"/>
  <c r="A337" i="70" s="1"/>
  <c r="AZ338" i="70"/>
  <c r="A338" i="70" s="1"/>
  <c r="AZ339" i="70"/>
  <c r="A339" i="70" s="1"/>
  <c r="AZ340" i="70"/>
  <c r="A340" i="70" s="1"/>
  <c r="AZ341" i="70"/>
  <c r="A341" i="70" s="1"/>
  <c r="AZ342" i="70"/>
  <c r="A342" i="70" s="1"/>
  <c r="B342" i="70" s="1"/>
  <c r="AZ343" i="70"/>
  <c r="A343" i="70" s="1"/>
  <c r="AZ344" i="70"/>
  <c r="A344" i="70" s="1"/>
  <c r="B344" i="70" s="1"/>
  <c r="AZ345" i="70"/>
  <c r="A345" i="70" s="1"/>
  <c r="AZ346" i="70"/>
  <c r="A346" i="70" s="1"/>
  <c r="B346" i="70" s="1"/>
  <c r="AZ347" i="70"/>
  <c r="A347" i="70" s="1"/>
  <c r="AZ348" i="70"/>
  <c r="A348" i="70" s="1"/>
  <c r="AZ349" i="70"/>
  <c r="A349" i="70" s="1"/>
  <c r="AZ350" i="70"/>
  <c r="A350" i="70" s="1"/>
  <c r="B350" i="70" s="1"/>
  <c r="AZ351" i="70"/>
  <c r="A351" i="70" s="1"/>
  <c r="AZ352" i="70"/>
  <c r="A352" i="70" s="1"/>
  <c r="AZ353" i="70"/>
  <c r="A353" i="70" s="1"/>
  <c r="AX353" i="70" s="1"/>
  <c r="AZ354" i="70"/>
  <c r="A354" i="70" s="1"/>
  <c r="AZ355" i="70"/>
  <c r="A355" i="70" s="1"/>
  <c r="AZ356" i="70"/>
  <c r="A356" i="70" s="1"/>
  <c r="AZ357" i="70"/>
  <c r="A357" i="70" s="1"/>
  <c r="B357" i="70" s="1"/>
  <c r="AZ358" i="70"/>
  <c r="A358" i="70" s="1"/>
  <c r="AX358" i="70" s="1"/>
  <c r="AZ359" i="70"/>
  <c r="A359" i="70" s="1"/>
  <c r="B359" i="70" s="1"/>
  <c r="AZ360" i="70"/>
  <c r="A360" i="70" s="1"/>
  <c r="AZ361" i="70"/>
  <c r="A361" i="70" s="1"/>
  <c r="B361" i="70" s="1"/>
  <c r="AZ362" i="70"/>
  <c r="A362" i="70" s="1"/>
  <c r="AX362" i="70" s="1"/>
  <c r="AZ363" i="70"/>
  <c r="A363" i="70" s="1"/>
  <c r="AZ364" i="70"/>
  <c r="A364" i="70" s="1"/>
  <c r="B364" i="70" s="1"/>
  <c r="AZ365" i="70"/>
  <c r="A365" i="70" s="1"/>
  <c r="AZ366" i="70"/>
  <c r="A366" i="70" s="1"/>
  <c r="AZ367" i="70"/>
  <c r="A367" i="70" s="1"/>
  <c r="AZ368" i="70"/>
  <c r="A368" i="70" s="1"/>
  <c r="B368" i="70" s="1"/>
  <c r="AZ369" i="70"/>
  <c r="A369" i="70" s="1"/>
  <c r="B369" i="70" s="1"/>
  <c r="AZ370" i="70"/>
  <c r="A370" i="70" s="1"/>
  <c r="AZ371" i="70"/>
  <c r="A371" i="70" s="1"/>
  <c r="AZ372" i="70"/>
  <c r="A372" i="70" s="1"/>
  <c r="AZ373" i="70"/>
  <c r="A373" i="70" s="1"/>
  <c r="AZ374" i="70"/>
  <c r="A374" i="70" s="1"/>
  <c r="AZ375" i="70"/>
  <c r="A375" i="70" s="1"/>
  <c r="AZ376" i="70"/>
  <c r="A376" i="70" s="1"/>
  <c r="B376" i="70" s="1"/>
  <c r="AZ377" i="70"/>
  <c r="A377" i="70" s="1"/>
  <c r="AZ378" i="70"/>
  <c r="A378" i="70" s="1"/>
  <c r="AZ379" i="70"/>
  <c r="A379" i="70" s="1"/>
  <c r="AZ380" i="70"/>
  <c r="A380" i="70" s="1"/>
  <c r="AZ381" i="70"/>
  <c r="A381" i="70" s="1"/>
  <c r="B381" i="70" s="1"/>
  <c r="AZ382" i="70"/>
  <c r="A382" i="70" s="1"/>
  <c r="AZ383" i="70"/>
  <c r="A383" i="70" s="1"/>
  <c r="AZ384" i="70"/>
  <c r="A384" i="70" s="1"/>
  <c r="AZ385" i="70"/>
  <c r="A385" i="70" s="1"/>
  <c r="B385" i="70" s="1"/>
  <c r="AZ386" i="70"/>
  <c r="A386" i="70" s="1"/>
  <c r="B386" i="70" s="1"/>
  <c r="AZ387" i="70"/>
  <c r="A387" i="70" s="1"/>
  <c r="AZ388" i="70"/>
  <c r="A388" i="70" s="1"/>
  <c r="B388" i="70" s="1"/>
  <c r="AZ389" i="70"/>
  <c r="A389" i="70" s="1"/>
  <c r="AZ390" i="70"/>
  <c r="A390" i="70" s="1"/>
  <c r="AZ391" i="70"/>
  <c r="A391" i="70" s="1"/>
  <c r="AZ392" i="70"/>
  <c r="A392" i="70" s="1"/>
  <c r="B407" i="70"/>
  <c r="Y13" i="38"/>
  <c r="AZ96" i="70"/>
  <c r="A96" i="70" s="1"/>
  <c r="AZ97" i="70"/>
  <c r="A97" i="70" s="1"/>
  <c r="B97" i="70" s="1"/>
  <c r="AZ98" i="70"/>
  <c r="A98" i="70" s="1"/>
  <c r="AZ99" i="70"/>
  <c r="A99" i="70" s="1"/>
  <c r="B99" i="70" s="1"/>
  <c r="AZ100" i="70"/>
  <c r="A100" i="70" s="1"/>
  <c r="AX100" i="70" s="1"/>
  <c r="AZ101" i="70"/>
  <c r="A101" i="70" s="1"/>
  <c r="AZ102" i="70"/>
  <c r="A102" i="70" s="1"/>
  <c r="B102" i="70" s="1"/>
  <c r="AZ103" i="70"/>
  <c r="A103" i="70" s="1"/>
  <c r="AZ104" i="70"/>
  <c r="A104" i="70" s="1"/>
  <c r="B104" i="70" s="1"/>
  <c r="AZ105" i="70"/>
  <c r="A105" i="70" s="1"/>
  <c r="B105" i="70" s="1"/>
  <c r="AZ106" i="70"/>
  <c r="A106" i="70" s="1"/>
  <c r="B106" i="70" s="1"/>
  <c r="AZ107" i="70"/>
  <c r="A107" i="70" s="1"/>
  <c r="B107" i="70" s="1"/>
  <c r="AZ108" i="70"/>
  <c r="A108" i="70" s="1"/>
  <c r="AZ109" i="70"/>
  <c r="A109" i="70" s="1"/>
  <c r="AZ110" i="70"/>
  <c r="A110" i="70" s="1"/>
  <c r="AZ111" i="70"/>
  <c r="A111" i="70" s="1"/>
  <c r="AZ112" i="70"/>
  <c r="A112" i="70" s="1"/>
  <c r="AX112" i="70" s="1"/>
  <c r="AZ113" i="70"/>
  <c r="A113" i="70" s="1"/>
  <c r="AZ114" i="70"/>
  <c r="A114" i="70" s="1"/>
  <c r="B114" i="70" s="1"/>
  <c r="AZ115" i="70"/>
  <c r="A115" i="70" s="1"/>
  <c r="B115" i="70" s="1"/>
  <c r="AZ116" i="70"/>
  <c r="A116" i="70" s="1"/>
  <c r="AX116" i="70" s="1"/>
  <c r="AZ117" i="70"/>
  <c r="A117" i="70" s="1"/>
  <c r="B117" i="70" s="1"/>
  <c r="AZ118" i="70"/>
  <c r="A118" i="70" s="1"/>
  <c r="AZ119" i="70"/>
  <c r="A119" i="70" s="1"/>
  <c r="AX119" i="70" s="1"/>
  <c r="AZ120" i="70"/>
  <c r="A120" i="70" s="1"/>
  <c r="B120" i="70" s="1"/>
  <c r="AZ121" i="70"/>
  <c r="A121" i="70" s="1"/>
  <c r="B121" i="70" s="1"/>
  <c r="AZ122" i="70"/>
  <c r="A122" i="70" s="1"/>
  <c r="B122" i="70" s="1"/>
  <c r="AZ123" i="70"/>
  <c r="A123" i="70" s="1"/>
  <c r="AZ124" i="70"/>
  <c r="A124" i="70" s="1"/>
  <c r="AZ125" i="70"/>
  <c r="A125" i="70" s="1"/>
  <c r="AZ126" i="70"/>
  <c r="A126" i="70" s="1"/>
  <c r="AX126" i="70" s="1"/>
  <c r="AZ127" i="70"/>
  <c r="A127" i="70" s="1"/>
  <c r="AZ128" i="70"/>
  <c r="A128" i="70" s="1"/>
  <c r="AX128" i="70" s="1"/>
  <c r="AZ129" i="70"/>
  <c r="A129" i="70" s="1"/>
  <c r="AZ130" i="70"/>
  <c r="A130" i="70" s="1"/>
  <c r="B130" i="70" s="1"/>
  <c r="AZ131" i="70"/>
  <c r="A131" i="70" s="1"/>
  <c r="AZ132" i="70"/>
  <c r="A132" i="70" s="1"/>
  <c r="AZ133" i="70"/>
  <c r="AZ134" i="70"/>
  <c r="A134" i="70" s="1"/>
  <c r="B134" i="70" s="1"/>
  <c r="AZ135" i="70"/>
  <c r="A135" i="70" s="1"/>
  <c r="AX135" i="70" s="1"/>
  <c r="AZ136" i="70"/>
  <c r="A136" i="70" s="1"/>
  <c r="AZ137" i="70"/>
  <c r="A137" i="70" s="1"/>
  <c r="B137" i="70" s="1"/>
  <c r="AZ138" i="70"/>
  <c r="A138" i="70" s="1"/>
  <c r="AZ139" i="70"/>
  <c r="A139" i="70" s="1"/>
  <c r="B139" i="70" s="1"/>
  <c r="AZ140" i="70"/>
  <c r="A140" i="70" s="1"/>
  <c r="B140" i="70" s="1"/>
  <c r="AZ141" i="70"/>
  <c r="A141" i="70" s="1"/>
  <c r="AZ142" i="70"/>
  <c r="A142" i="70" s="1"/>
  <c r="AX142" i="70" s="1"/>
  <c r="AZ143" i="70"/>
  <c r="A143" i="70" s="1"/>
  <c r="AZ144" i="70"/>
  <c r="A144" i="70" s="1"/>
  <c r="AX144" i="70" s="1"/>
  <c r="AZ145" i="70"/>
  <c r="A145" i="70" s="1"/>
  <c r="AZ146" i="70"/>
  <c r="A146" i="70" s="1"/>
  <c r="AZ147" i="70"/>
  <c r="A147" i="70" s="1"/>
  <c r="AX147" i="70" s="1"/>
  <c r="AZ148" i="70"/>
  <c r="A148" i="70" s="1"/>
  <c r="AX148" i="70" s="1"/>
  <c r="AZ149" i="70"/>
  <c r="A149" i="70" s="1"/>
  <c r="AZ150" i="70"/>
  <c r="A150" i="70" s="1"/>
  <c r="AX150" i="70" s="1"/>
  <c r="AZ151" i="70"/>
  <c r="A151" i="70" s="1"/>
  <c r="AX151" i="70" s="1"/>
  <c r="AZ152" i="70"/>
  <c r="A152" i="70" s="1"/>
  <c r="AZ153" i="70"/>
  <c r="A153" i="70" s="1"/>
  <c r="AZ154" i="70"/>
  <c r="A154" i="70" s="1"/>
  <c r="AX154" i="70" s="1"/>
  <c r="AZ155" i="70"/>
  <c r="A155" i="70" s="1"/>
  <c r="AZ156" i="70"/>
  <c r="A156" i="70" s="1"/>
  <c r="B156" i="70" s="1"/>
  <c r="AZ157" i="70"/>
  <c r="A157" i="70" s="1"/>
  <c r="AZ158" i="70"/>
  <c r="A158" i="70" s="1"/>
  <c r="AZ159" i="70"/>
  <c r="A159" i="70" s="1"/>
  <c r="AZ160" i="70"/>
  <c r="A160" i="70" s="1"/>
  <c r="AX160" i="70" s="1"/>
  <c r="AZ161" i="70"/>
  <c r="A161" i="70" s="1"/>
  <c r="B161" i="70" s="1"/>
  <c r="AZ162" i="70"/>
  <c r="A162" i="70" s="1"/>
  <c r="AZ163" i="70"/>
  <c r="A163" i="70" s="1"/>
  <c r="B163" i="70" s="1"/>
  <c r="AZ164" i="70"/>
  <c r="A164" i="70" s="1"/>
  <c r="AZ165" i="70"/>
  <c r="A165" i="70" s="1"/>
  <c r="B165" i="70" s="1"/>
  <c r="AZ166" i="70"/>
  <c r="A166" i="70" s="1"/>
  <c r="AZ167" i="70"/>
  <c r="A167" i="70" s="1"/>
  <c r="B167" i="70" s="1"/>
  <c r="AZ168" i="70"/>
  <c r="A168" i="70" s="1"/>
  <c r="AZ169" i="70"/>
  <c r="A169" i="70" s="1"/>
  <c r="AZ170" i="70"/>
  <c r="A170" i="70"/>
  <c r="AX170" i="70" s="1"/>
  <c r="AZ171" i="70"/>
  <c r="A171" i="70" s="1"/>
  <c r="AZ172" i="70"/>
  <c r="A172" i="70" s="1"/>
  <c r="B172" i="70" s="1"/>
  <c r="AZ173" i="70"/>
  <c r="A173" i="70"/>
  <c r="AX173" i="70" s="1"/>
  <c r="AZ174" i="70"/>
  <c r="A174" i="70" s="1"/>
  <c r="AX174" i="70" s="1"/>
  <c r="AZ175" i="70"/>
  <c r="A175" i="70" s="1"/>
  <c r="AZ176" i="70"/>
  <c r="A176" i="70" s="1"/>
  <c r="AX176" i="70" s="1"/>
  <c r="AZ177" i="70"/>
  <c r="A177" i="70" s="1"/>
  <c r="AZ178" i="70"/>
  <c r="A178" i="70" s="1"/>
  <c r="AZ179" i="70"/>
  <c r="A179" i="70" s="1"/>
  <c r="AZ180" i="70"/>
  <c r="A180" i="70" s="1"/>
  <c r="B180" i="70" s="1"/>
  <c r="AZ181" i="70"/>
  <c r="A181" i="70" s="1"/>
  <c r="AZ182" i="70"/>
  <c r="A182" i="70" s="1"/>
  <c r="B182" i="70" s="1"/>
  <c r="AZ183" i="70"/>
  <c r="AZ184" i="70"/>
  <c r="A184" i="70" s="1"/>
  <c r="B184" i="70" s="1"/>
  <c r="AZ185" i="70"/>
  <c r="A185" i="70" s="1"/>
  <c r="AZ186" i="70"/>
  <c r="A186" i="70" s="1"/>
  <c r="AX186" i="70" s="1"/>
  <c r="AZ187" i="70"/>
  <c r="A187" i="70" s="1"/>
  <c r="AZ188" i="70"/>
  <c r="A188" i="70" s="1"/>
  <c r="AZ189" i="70"/>
  <c r="A189" i="70" s="1"/>
  <c r="AZ190" i="70"/>
  <c r="A190" i="70" s="1"/>
  <c r="B190" i="70" s="1"/>
  <c r="AZ191" i="70"/>
  <c r="AZ192" i="70"/>
  <c r="A192" i="70" s="1"/>
  <c r="AX192" i="70" s="1"/>
  <c r="AZ193" i="70"/>
  <c r="A193" i="70" s="1"/>
  <c r="B193" i="70" s="1"/>
  <c r="AZ194" i="70"/>
  <c r="A194" i="70" s="1"/>
  <c r="AZ195" i="70"/>
  <c r="A195" i="70" s="1"/>
  <c r="AZ196" i="70"/>
  <c r="A196" i="70" s="1"/>
  <c r="B196" i="70" s="1"/>
  <c r="AZ197" i="70"/>
  <c r="A197" i="70" s="1"/>
  <c r="B197" i="70" s="1"/>
  <c r="AZ198" i="70"/>
  <c r="A198" i="70" s="1"/>
  <c r="AZ199" i="70"/>
  <c r="A199" i="70" s="1"/>
  <c r="B199" i="70" s="1"/>
  <c r="AZ200" i="70"/>
  <c r="A200" i="70" s="1"/>
  <c r="AX200" i="70" s="1"/>
  <c r="AZ201" i="70"/>
  <c r="A201" i="70" s="1"/>
  <c r="AZ202" i="70"/>
  <c r="A202" i="70" s="1"/>
  <c r="AZ203" i="70"/>
  <c r="A203" i="70" s="1"/>
  <c r="AZ204" i="70"/>
  <c r="A204" i="70" s="1"/>
  <c r="AZ205" i="70"/>
  <c r="A205" i="70" s="1"/>
  <c r="AZ206" i="70"/>
  <c r="A206" i="70" s="1"/>
  <c r="B206" i="70" s="1"/>
  <c r="AZ207" i="70"/>
  <c r="A207" i="70" s="1"/>
  <c r="AZ208" i="70"/>
  <c r="A208" i="70" s="1"/>
  <c r="AX208" i="70" s="1"/>
  <c r="AZ209" i="70"/>
  <c r="A209" i="70" s="1"/>
  <c r="AX209" i="70" s="1"/>
  <c r="AZ210" i="70"/>
  <c r="A210" i="70" s="1"/>
  <c r="AZ211" i="70"/>
  <c r="A211" i="70" s="1"/>
  <c r="B211" i="70" s="1"/>
  <c r="AZ212" i="70"/>
  <c r="A212" i="70" s="1"/>
  <c r="AZ213" i="70"/>
  <c r="A213" i="70" s="1"/>
  <c r="B213" i="70" s="1"/>
  <c r="AZ214" i="70"/>
  <c r="A214" i="70" s="1"/>
  <c r="AZ215" i="70"/>
  <c r="A215" i="70" s="1"/>
  <c r="B215" i="70" s="1"/>
  <c r="AZ216" i="70"/>
  <c r="A216" i="70" s="1"/>
  <c r="AX216" i="70" s="1"/>
  <c r="AZ217" i="70"/>
  <c r="A217" i="70" s="1"/>
  <c r="AZ218" i="70"/>
  <c r="A218" i="70" s="1"/>
  <c r="AZ219" i="70"/>
  <c r="A219" i="70" s="1"/>
  <c r="AZ220" i="70"/>
  <c r="A220" i="70" s="1"/>
  <c r="AX220" i="70" s="1"/>
  <c r="AZ221" i="70"/>
  <c r="A221" i="70" s="1"/>
  <c r="AZ222" i="70"/>
  <c r="A222" i="70" s="1"/>
  <c r="AZ223" i="70"/>
  <c r="A223" i="70" s="1"/>
  <c r="B223" i="70" s="1"/>
  <c r="AZ224" i="70"/>
  <c r="A224" i="70" s="1"/>
  <c r="B224" i="70" s="1"/>
  <c r="AZ225" i="70"/>
  <c r="A225" i="70" s="1"/>
  <c r="B225" i="70" s="1"/>
  <c r="AZ226" i="70"/>
  <c r="A226" i="70" s="1"/>
  <c r="AZ227" i="70"/>
  <c r="A227" i="70" s="1"/>
  <c r="B227" i="70" s="1"/>
  <c r="AZ228" i="70"/>
  <c r="A228" i="70" s="1"/>
  <c r="AZ229" i="70"/>
  <c r="A229" i="70" s="1"/>
  <c r="B229" i="70" s="1"/>
  <c r="AZ230" i="70"/>
  <c r="A230" i="70" s="1"/>
  <c r="B230" i="70" s="1"/>
  <c r="AZ231" i="70"/>
  <c r="A231" i="70" s="1"/>
  <c r="AZ232" i="70"/>
  <c r="A232" i="70" s="1"/>
  <c r="B232" i="70" s="1"/>
  <c r="AZ233" i="70"/>
  <c r="A233" i="70" s="1"/>
  <c r="AZ234" i="70"/>
  <c r="A234" i="70" s="1"/>
  <c r="AZ235" i="70"/>
  <c r="A235" i="70" s="1"/>
  <c r="B235" i="70" s="1"/>
  <c r="AZ236" i="70"/>
  <c r="A236" i="70" s="1"/>
  <c r="AZ237" i="70"/>
  <c r="A237" i="70" s="1"/>
  <c r="AZ238" i="70"/>
  <c r="A238" i="70" s="1"/>
  <c r="B238" i="70" s="1"/>
  <c r="AZ239" i="70"/>
  <c r="A239" i="70" s="1"/>
  <c r="AZ240" i="70"/>
  <c r="A240" i="70" s="1"/>
  <c r="AZ241" i="70"/>
  <c r="A241" i="70" s="1"/>
  <c r="AX241" i="70" s="1"/>
  <c r="AZ242" i="70"/>
  <c r="A242" i="70" s="1"/>
  <c r="AZ243" i="70"/>
  <c r="A243" i="70" s="1"/>
  <c r="B243" i="70" s="1"/>
  <c r="AZ244" i="70"/>
  <c r="A244" i="70" s="1"/>
  <c r="B244" i="70" s="1"/>
  <c r="AZ245" i="70"/>
  <c r="A245" i="70" s="1"/>
  <c r="B245" i="70" s="1"/>
  <c r="AZ246" i="70"/>
  <c r="A246" i="70" s="1"/>
  <c r="AX246" i="70" s="1"/>
  <c r="AZ247" i="70"/>
  <c r="A247" i="70" s="1"/>
  <c r="B247" i="70" s="1"/>
  <c r="AZ248" i="70"/>
  <c r="A248" i="70" s="1"/>
  <c r="AX248" i="70" s="1"/>
  <c r="AZ249" i="70"/>
  <c r="A249" i="70" s="1"/>
  <c r="AZ250" i="70"/>
  <c r="A250" i="70" s="1"/>
  <c r="AX250" i="70" s="1"/>
  <c r="AZ251" i="70"/>
  <c r="A251" i="70" s="1"/>
  <c r="AZ252" i="70"/>
  <c r="A252" i="70" s="1"/>
  <c r="B252" i="70" s="1"/>
  <c r="AZ253" i="70"/>
  <c r="A253" i="70" s="1"/>
  <c r="AZ254" i="70"/>
  <c r="A254" i="70" s="1"/>
  <c r="AZ255" i="70"/>
  <c r="A255" i="70" s="1"/>
  <c r="AZ256" i="70"/>
  <c r="A256" i="70" s="1"/>
  <c r="AZ257" i="70"/>
  <c r="A257" i="70" s="1"/>
  <c r="B257" i="70" s="1"/>
  <c r="AZ258" i="70"/>
  <c r="A258" i="70" s="1"/>
  <c r="AX258" i="70" s="1"/>
  <c r="AZ259" i="70"/>
  <c r="A259" i="70" s="1"/>
  <c r="B259" i="70" s="1"/>
  <c r="AZ260" i="70"/>
  <c r="A260" i="70" s="1"/>
  <c r="AZ261" i="70"/>
  <c r="A261" i="70" s="1"/>
  <c r="AZ262" i="70"/>
  <c r="A262" i="70" s="1"/>
  <c r="B262" i="70" s="1"/>
  <c r="AZ263" i="70"/>
  <c r="A263" i="70" s="1"/>
  <c r="B263" i="70" s="1"/>
  <c r="AZ264" i="70"/>
  <c r="A264" i="70" s="1"/>
  <c r="B264" i="70" s="1"/>
  <c r="AZ265" i="70"/>
  <c r="A265" i="70" s="1"/>
  <c r="AZ266" i="70"/>
  <c r="A266" i="70" s="1"/>
  <c r="AZ267" i="70"/>
  <c r="A267" i="70" s="1"/>
  <c r="AZ268" i="70"/>
  <c r="A268" i="70" s="1"/>
  <c r="AZ269" i="70"/>
  <c r="A269" i="70" s="1"/>
  <c r="AZ270" i="70"/>
  <c r="A270" i="70" s="1"/>
  <c r="B270" i="70" s="1"/>
  <c r="AZ271" i="70"/>
  <c r="A271" i="70" s="1"/>
  <c r="B271" i="70" s="1"/>
  <c r="AZ272" i="70"/>
  <c r="A272" i="70" s="1"/>
  <c r="B272" i="70" s="1"/>
  <c r="AZ273" i="70"/>
  <c r="A273" i="70" s="1"/>
  <c r="AZ274" i="70"/>
  <c r="A274" i="70" s="1"/>
  <c r="AZ275" i="70"/>
  <c r="A275" i="70" s="1"/>
  <c r="AZ276" i="70"/>
  <c r="A276" i="70" s="1"/>
  <c r="AZ277" i="70"/>
  <c r="A277" i="70" s="1"/>
  <c r="B277" i="70" s="1"/>
  <c r="AZ278" i="70"/>
  <c r="A278" i="70" s="1"/>
  <c r="B278" i="70" s="1"/>
  <c r="AZ279" i="70"/>
  <c r="AZ280" i="70"/>
  <c r="A280" i="70" s="1"/>
  <c r="B280" i="70" s="1"/>
  <c r="AZ281" i="70"/>
  <c r="A281" i="70" s="1"/>
  <c r="AZ282" i="70"/>
  <c r="A282" i="70" s="1"/>
  <c r="AZ283" i="70"/>
  <c r="A283" i="70" s="1"/>
  <c r="B283" i="70" s="1"/>
  <c r="AZ284" i="70"/>
  <c r="A284" i="70" s="1"/>
  <c r="B284" i="70" s="1"/>
  <c r="AZ285" i="70"/>
  <c r="A285" i="70" s="1"/>
  <c r="AZ286" i="70"/>
  <c r="A286" i="70" s="1"/>
  <c r="AZ287" i="70"/>
  <c r="A287" i="70" s="1"/>
  <c r="AX287" i="70" s="1"/>
  <c r="AZ288" i="70"/>
  <c r="A288" i="70" s="1"/>
  <c r="AX288" i="70" s="1"/>
  <c r="AZ289" i="70"/>
  <c r="A289" i="70" s="1"/>
  <c r="B289" i="70" s="1"/>
  <c r="AZ290" i="70"/>
  <c r="A290" i="70" s="1"/>
  <c r="B290" i="70" s="1"/>
  <c r="AZ291" i="70"/>
  <c r="A291" i="70" s="1"/>
  <c r="B291" i="70" s="1"/>
  <c r="AZ292" i="70"/>
  <c r="A292" i="70" s="1"/>
  <c r="AX292" i="70" s="1"/>
  <c r="AZ293" i="70"/>
  <c r="A293" i="70" s="1"/>
  <c r="AZ294" i="70"/>
  <c r="A294" i="70" s="1"/>
  <c r="AZ295" i="70"/>
  <c r="A295" i="70" s="1"/>
  <c r="AZ296" i="70"/>
  <c r="A296" i="70" s="1"/>
  <c r="AZ297" i="70"/>
  <c r="A297" i="70" s="1"/>
  <c r="AX297" i="70" s="1"/>
  <c r="AZ298" i="70"/>
  <c r="A298" i="70" s="1"/>
  <c r="AZ299" i="70"/>
  <c r="A299" i="70" s="1"/>
  <c r="AZ300" i="70"/>
  <c r="A300" i="70" s="1"/>
  <c r="AZ301" i="70"/>
  <c r="A301" i="70" s="1"/>
  <c r="AZ302" i="70"/>
  <c r="A302" i="70" s="1"/>
  <c r="AZ303" i="70"/>
  <c r="A303" i="70" s="1"/>
  <c r="AZ304" i="70"/>
  <c r="A304" i="70" s="1"/>
  <c r="AX304" i="70" s="1"/>
  <c r="AZ305" i="70"/>
  <c r="A305" i="70" s="1"/>
  <c r="AZ306" i="70"/>
  <c r="A306" i="70" s="1"/>
  <c r="AZ307" i="70"/>
  <c r="A307" i="70" s="1"/>
  <c r="B307" i="70" s="1"/>
  <c r="AZ308" i="70"/>
  <c r="A308" i="70" s="1"/>
  <c r="AZ309" i="70"/>
  <c r="A309" i="70" s="1"/>
  <c r="AZ310" i="70"/>
  <c r="A310" i="70" s="1"/>
  <c r="B310" i="70" s="1"/>
  <c r="AZ311" i="70"/>
  <c r="A311" i="70" s="1"/>
  <c r="B311" i="70" s="1"/>
  <c r="AZ312" i="70"/>
  <c r="A312" i="70" s="1"/>
  <c r="AZ313" i="70"/>
  <c r="A313" i="70" s="1"/>
  <c r="AZ314" i="70"/>
  <c r="A314" i="70" s="1"/>
  <c r="AZ315" i="70"/>
  <c r="A315" i="70" s="1"/>
  <c r="AZ316" i="70"/>
  <c r="A316" i="70" s="1"/>
  <c r="AX316" i="70" s="1"/>
  <c r="AZ317" i="70"/>
  <c r="A317" i="70" s="1"/>
  <c r="AX317" i="70" s="1"/>
  <c r="AZ318" i="70"/>
  <c r="A318" i="70" s="1"/>
  <c r="AZ319" i="70"/>
  <c r="A319" i="70" s="1"/>
  <c r="AX319" i="70" s="1"/>
  <c r="A133" i="70"/>
  <c r="B133" i="70" s="1"/>
  <c r="A183" i="70"/>
  <c r="B183" i="70" s="1"/>
  <c r="A191" i="70"/>
  <c r="B191" i="70" s="1"/>
  <c r="A279" i="70"/>
  <c r="B279" i="70" s="1"/>
  <c r="B144" i="70"/>
  <c r="AX114" i="70"/>
  <c r="AX230" i="70"/>
  <c r="B154" i="70"/>
  <c r="AX122" i="70"/>
  <c r="AX307" i="70"/>
  <c r="AX259" i="70"/>
  <c r="AX215" i="70"/>
  <c r="AX139" i="70"/>
  <c r="E1" i="81"/>
  <c r="B2" i="71"/>
  <c r="I24" i="71"/>
  <c r="I20" i="71"/>
  <c r="I19" i="71"/>
  <c r="I17" i="71"/>
  <c r="I16" i="71"/>
  <c r="I15" i="71"/>
  <c r="I14" i="71"/>
  <c r="I13" i="71"/>
  <c r="I11" i="71"/>
  <c r="I10" i="71"/>
  <c r="I9" i="71"/>
  <c r="I8" i="71"/>
  <c r="AT1" i="70"/>
  <c r="G17" i="71"/>
  <c r="AZ5" i="70"/>
  <c r="A5" i="70" s="1"/>
  <c r="B5" i="70" s="1"/>
  <c r="AZ6" i="70"/>
  <c r="A6" i="70" s="1"/>
  <c r="AZ7" i="70"/>
  <c r="A7" i="70" s="1"/>
  <c r="AX7" i="70" s="1"/>
  <c r="AZ8" i="70"/>
  <c r="A8" i="70" s="1"/>
  <c r="AZ9" i="70"/>
  <c r="A9" i="70" s="1"/>
  <c r="AZ10" i="70"/>
  <c r="A10" i="70" s="1"/>
  <c r="AZ11" i="70"/>
  <c r="A11" i="70" s="1"/>
  <c r="AZ12" i="70"/>
  <c r="A12" i="70" s="1"/>
  <c r="AZ13" i="70"/>
  <c r="A13" i="70" s="1"/>
  <c r="AX13" i="70" s="1"/>
  <c r="AZ14" i="70"/>
  <c r="A14" i="70" s="1"/>
  <c r="AZ15" i="70"/>
  <c r="A15" i="70" s="1"/>
  <c r="B15" i="70" s="1"/>
  <c r="AZ16" i="70"/>
  <c r="A16" i="70" s="1"/>
  <c r="AZ17" i="70"/>
  <c r="A17" i="70" s="1"/>
  <c r="AX17" i="70" s="1"/>
  <c r="AZ18" i="70"/>
  <c r="A18" i="70" s="1"/>
  <c r="AZ19" i="70"/>
  <c r="A19" i="70" s="1"/>
  <c r="AZ20" i="70"/>
  <c r="A20" i="70" s="1"/>
  <c r="AZ21" i="70"/>
  <c r="A21" i="70" s="1"/>
  <c r="B21" i="70" s="1"/>
  <c r="AZ22" i="70"/>
  <c r="A22" i="70" s="1"/>
  <c r="AX22" i="70" s="1"/>
  <c r="AZ23" i="70"/>
  <c r="A23" i="70" s="1"/>
  <c r="AZ24" i="70"/>
  <c r="A24" i="70" s="1"/>
  <c r="B24" i="70" s="1"/>
  <c r="AZ25" i="70"/>
  <c r="A25" i="70" s="1"/>
  <c r="AZ26" i="70"/>
  <c r="A26" i="70" s="1"/>
  <c r="B26" i="70" s="1"/>
  <c r="AZ27" i="70"/>
  <c r="A27" i="70" s="1"/>
  <c r="AZ28" i="70"/>
  <c r="A28" i="70" s="1"/>
  <c r="AZ29" i="70"/>
  <c r="A29" i="70" s="1"/>
  <c r="B29" i="70" s="1"/>
  <c r="AZ30" i="70"/>
  <c r="A30" i="70" s="1"/>
  <c r="AZ31" i="70"/>
  <c r="A31" i="70" s="1"/>
  <c r="B31" i="70" s="1"/>
  <c r="AZ32" i="70"/>
  <c r="A32" i="70" s="1"/>
  <c r="AZ33" i="70"/>
  <c r="A33" i="70" s="1"/>
  <c r="AX33" i="70" s="1"/>
  <c r="AZ34" i="70"/>
  <c r="A34" i="70" s="1"/>
  <c r="AX34" i="70" s="1"/>
  <c r="AZ35" i="70"/>
  <c r="A35" i="70" s="1"/>
  <c r="AZ36" i="70"/>
  <c r="A36" i="70" s="1"/>
  <c r="B36" i="70" s="1"/>
  <c r="AZ37" i="70"/>
  <c r="A37" i="70" s="1"/>
  <c r="AZ38" i="70"/>
  <c r="A38" i="70" s="1"/>
  <c r="AZ39" i="70"/>
  <c r="A39" i="70" s="1"/>
  <c r="B39" i="70" s="1"/>
  <c r="AZ40" i="70"/>
  <c r="A40" i="70" s="1"/>
  <c r="AZ41" i="70"/>
  <c r="A41" i="70" s="1"/>
  <c r="AZ42" i="70"/>
  <c r="A42" i="70" s="1"/>
  <c r="AX42" i="70" s="1"/>
  <c r="AZ43" i="70"/>
  <c r="A43" i="70" s="1"/>
  <c r="AZ44" i="70"/>
  <c r="A44" i="70" s="1"/>
  <c r="AZ45" i="70"/>
  <c r="A45" i="70" s="1"/>
  <c r="B45" i="70" s="1"/>
  <c r="AZ46" i="70"/>
  <c r="A46" i="70" s="1"/>
  <c r="AZ47" i="70"/>
  <c r="A47" i="70" s="1"/>
  <c r="AZ48" i="70"/>
  <c r="A48" i="70" s="1"/>
  <c r="AZ49" i="70"/>
  <c r="A49" i="70" s="1"/>
  <c r="AZ50" i="70"/>
  <c r="A50" i="70" s="1"/>
  <c r="B50" i="70" s="1"/>
  <c r="AZ51" i="70"/>
  <c r="A51" i="70" s="1"/>
  <c r="AX51" i="70" s="1"/>
  <c r="AZ52" i="70"/>
  <c r="A52" i="70" s="1"/>
  <c r="B52" i="70" s="1"/>
  <c r="AZ53" i="70"/>
  <c r="A53" i="70" s="1"/>
  <c r="B53" i="70" s="1"/>
  <c r="AZ54" i="70"/>
  <c r="A54" i="70" s="1"/>
  <c r="B54" i="70" s="1"/>
  <c r="AZ55" i="70"/>
  <c r="A55" i="70" s="1"/>
  <c r="AZ56" i="70"/>
  <c r="A56" i="70" s="1"/>
  <c r="B56" i="70" s="1"/>
  <c r="AZ57" i="70"/>
  <c r="A57" i="70" s="1"/>
  <c r="AZ58" i="70"/>
  <c r="A58" i="70" s="1"/>
  <c r="AZ59" i="70"/>
  <c r="A59" i="70" s="1"/>
  <c r="AZ60" i="70"/>
  <c r="A60" i="70" s="1"/>
  <c r="AX60" i="70" s="1"/>
  <c r="AZ61" i="70"/>
  <c r="A61" i="70" s="1"/>
  <c r="AZ62" i="70"/>
  <c r="A62" i="70" s="1"/>
  <c r="AZ63" i="70"/>
  <c r="A63" i="70" s="1"/>
  <c r="AZ64" i="70"/>
  <c r="A64" i="70" s="1"/>
  <c r="B64" i="70" s="1"/>
  <c r="AZ65" i="70"/>
  <c r="A65" i="70" s="1"/>
  <c r="AZ66" i="70"/>
  <c r="A66" i="70" s="1"/>
  <c r="AZ67" i="70"/>
  <c r="A67" i="70" s="1"/>
  <c r="AZ68" i="70"/>
  <c r="A68" i="70" s="1"/>
  <c r="AZ69" i="70"/>
  <c r="A69" i="70" s="1"/>
  <c r="AZ70" i="70"/>
  <c r="A70" i="70" s="1"/>
  <c r="AX70" i="70" s="1"/>
  <c r="AZ71" i="70"/>
  <c r="A71" i="70" s="1"/>
  <c r="AZ72" i="70"/>
  <c r="A72" i="70" s="1"/>
  <c r="AZ73" i="70"/>
  <c r="A73" i="70" s="1"/>
  <c r="AZ74" i="70"/>
  <c r="A74" i="70" s="1"/>
  <c r="AZ75" i="70"/>
  <c r="A75" i="70" s="1"/>
  <c r="AZ76" i="70"/>
  <c r="A76" i="70" s="1"/>
  <c r="B76" i="70" s="1"/>
  <c r="AZ77" i="70"/>
  <c r="A77" i="70" s="1"/>
  <c r="AZ78" i="70"/>
  <c r="A78" i="70" s="1"/>
  <c r="AZ79" i="70"/>
  <c r="A79" i="70" s="1"/>
  <c r="B79" i="70" s="1"/>
  <c r="AZ80" i="70"/>
  <c r="A80" i="70" s="1"/>
  <c r="AZ81" i="70"/>
  <c r="A81" i="70" s="1"/>
  <c r="AZ82" i="70"/>
  <c r="A82" i="70" s="1"/>
  <c r="AZ83" i="70"/>
  <c r="A83" i="70" s="1"/>
  <c r="AX83" i="70" s="1"/>
  <c r="AZ84" i="70"/>
  <c r="A84" i="70" s="1"/>
  <c r="AZ85" i="70"/>
  <c r="A85" i="70" s="1"/>
  <c r="B85" i="70" s="1"/>
  <c r="AZ86" i="70"/>
  <c r="A86" i="70" s="1"/>
  <c r="AZ87" i="70"/>
  <c r="A87" i="70" s="1"/>
  <c r="AZ88" i="70"/>
  <c r="A88" i="70" s="1"/>
  <c r="AZ89" i="70"/>
  <c r="A89" i="70" s="1"/>
  <c r="AX89" i="70" s="1"/>
  <c r="AZ90" i="70"/>
  <c r="A90" i="70" s="1"/>
  <c r="AX90" i="70" s="1"/>
  <c r="AZ91" i="70"/>
  <c r="A91" i="70" s="1"/>
  <c r="AZ92" i="70"/>
  <c r="A92" i="70" s="1"/>
  <c r="B92" i="70" s="1"/>
  <c r="AZ93" i="70"/>
  <c r="A93" i="70" s="1"/>
  <c r="AX93" i="70" s="1"/>
  <c r="AZ94" i="70"/>
  <c r="A94" i="70" s="1"/>
  <c r="AZ95" i="70"/>
  <c r="A95" i="70" s="1"/>
  <c r="AX95" i="70" s="1"/>
  <c r="G18" i="71"/>
  <c r="G24" i="71"/>
  <c r="G22" i="71"/>
  <c r="G21" i="71"/>
  <c r="G20" i="71"/>
  <c r="G19" i="71"/>
  <c r="G16" i="71"/>
  <c r="G15" i="71"/>
  <c r="G14" i="71"/>
  <c r="G13" i="71"/>
  <c r="G11" i="71"/>
  <c r="G10" i="71"/>
  <c r="G9" i="71"/>
  <c r="G8" i="71"/>
  <c r="C4" i="72"/>
  <c r="C4" i="71"/>
  <c r="AZ4" i="70"/>
  <c r="A4" i="70" s="1"/>
  <c r="AZ3" i="70"/>
  <c r="A3" i="70" s="1"/>
  <c r="AX3" i="70" s="1"/>
  <c r="E1" i="70"/>
  <c r="E1" i="1"/>
  <c r="G23" i="71"/>
  <c r="B22" i="70"/>
  <c r="E21" i="72"/>
  <c r="G21" i="72"/>
  <c r="F10" i="72"/>
  <c r="F15" i="72"/>
  <c r="H11" i="72"/>
  <c r="E20" i="72"/>
  <c r="H16" i="72"/>
  <c r="H15" i="72"/>
  <c r="E16" i="72"/>
  <c r="H9" i="72"/>
  <c r="F21" i="72"/>
  <c r="J9" i="72"/>
  <c r="F12" i="72"/>
  <c r="J22" i="72"/>
  <c r="G10" i="72"/>
  <c r="E19" i="72"/>
  <c r="E23" i="72" s="1"/>
  <c r="G8" i="72"/>
  <c r="G13" i="72" s="1"/>
  <c r="D19" i="72"/>
  <c r="K19" i="72" s="1"/>
  <c r="K23" i="72" s="1"/>
  <c r="J8" i="72"/>
  <c r="J13" i="72" s="1"/>
  <c r="D9" i="72"/>
  <c r="K9" i="72" s="1"/>
  <c r="F24" i="72"/>
  <c r="K24" i="72" s="1"/>
  <c r="M24" i="72" s="1"/>
  <c r="D15" i="72"/>
  <c r="K15" i="72" s="1"/>
  <c r="I19" i="72"/>
  <c r="I23" i="72" s="1"/>
  <c r="D17" i="72"/>
  <c r="K17" i="72" s="1"/>
  <c r="I16" i="72"/>
  <c r="F20" i="72"/>
  <c r="F22" i="72"/>
  <c r="G9" i="72"/>
  <c r="G17" i="72"/>
  <c r="I20" i="72"/>
  <c r="F17" i="72"/>
  <c r="H24" i="72"/>
  <c r="I17" i="72"/>
  <c r="G12" i="72"/>
  <c r="J21" i="72"/>
  <c r="F16" i="72"/>
  <c r="G11" i="72"/>
  <c r="J15" i="72"/>
  <c r="E11" i="72"/>
  <c r="J24" i="72"/>
  <c r="H10" i="72"/>
  <c r="G20" i="72"/>
  <c r="J19" i="72"/>
  <c r="J23" i="72" s="1"/>
  <c r="D22" i="72"/>
  <c r="K22" i="72" s="1"/>
  <c r="I14" i="72"/>
  <c r="I18" i="72" s="1"/>
  <c r="D11" i="72"/>
  <c r="K11" i="72" s="1"/>
  <c r="H19" i="72"/>
  <c r="H23" i="72" s="1"/>
  <c r="D21" i="72"/>
  <c r="K21" i="72" s="1"/>
  <c r="D12" i="72"/>
  <c r="K12" i="72" s="1"/>
  <c r="J14" i="72"/>
  <c r="J18" i="72" s="1"/>
  <c r="D14" i="72"/>
  <c r="D18" i="72" s="1"/>
  <c r="E22" i="72"/>
  <c r="G15" i="72"/>
  <c r="J16" i="72"/>
  <c r="H22" i="72"/>
  <c r="H20" i="72"/>
  <c r="I22" i="72"/>
  <c r="J20" i="72"/>
  <c r="E15" i="72"/>
  <c r="I11" i="72"/>
  <c r="F11" i="72"/>
  <c r="H12" i="72"/>
  <c r="I9" i="72"/>
  <c r="J11" i="72"/>
  <c r="E9" i="72"/>
  <c r="H17" i="72"/>
  <c r="I15" i="72"/>
  <c r="F9" i="72"/>
  <c r="H21" i="72"/>
  <c r="F19" i="72"/>
  <c r="F23" i="72" s="1"/>
  <c r="E8" i="72"/>
  <c r="E13" i="72" s="1"/>
  <c r="D8" i="72"/>
  <c r="D13" i="72" s="1"/>
  <c r="G19" i="72"/>
  <c r="G23" i="72" s="1"/>
  <c r="D20" i="72"/>
  <c r="K20" i="72" s="1"/>
  <c r="F14" i="72"/>
  <c r="F18" i="72" s="1"/>
  <c r="I8" i="72"/>
  <c r="I13" i="72" s="1"/>
  <c r="E10" i="72"/>
  <c r="D24" i="72"/>
  <c r="J12" i="72"/>
  <c r="E24" i="72"/>
  <c r="I10" i="72"/>
  <c r="G24" i="72"/>
  <c r="I21" i="72"/>
  <c r="E17" i="72"/>
  <c r="G16" i="72"/>
  <c r="J10" i="72"/>
  <c r="J17" i="72"/>
  <c r="E12" i="72"/>
  <c r="I24" i="72"/>
  <c r="G22" i="72"/>
  <c r="I12" i="72"/>
  <c r="G14" i="72"/>
  <c r="G18" i="72" s="1"/>
  <c r="H14" i="72"/>
  <c r="H18" i="72" s="1"/>
  <c r="H8" i="72"/>
  <c r="H13" i="72" s="1"/>
  <c r="D16" i="72"/>
  <c r="K16" i="72" s="1"/>
  <c r="D10" i="72"/>
  <c r="K10" i="72" s="1"/>
  <c r="E14" i="72"/>
  <c r="E18" i="72" s="1"/>
  <c r="F8" i="72"/>
  <c r="F13" i="72" s="1"/>
  <c r="AX213" i="70" l="1"/>
  <c r="B174" i="70"/>
  <c r="AX376" i="70"/>
  <c r="B476" i="70"/>
  <c r="AX616" i="70"/>
  <c r="AX517" i="70"/>
  <c r="B695" i="70"/>
  <c r="B186" i="70"/>
  <c r="AX543" i="70"/>
  <c r="AX244" i="70"/>
  <c r="B584" i="70"/>
  <c r="B544" i="70"/>
  <c r="B25" i="81"/>
  <c r="AX15" i="70"/>
  <c r="AX163" i="70"/>
  <c r="B246" i="70"/>
  <c r="AX270" i="70"/>
  <c r="AX600" i="70"/>
  <c r="B97" i="81"/>
  <c r="B504" i="70"/>
  <c r="AX504" i="70"/>
  <c r="B179" i="70"/>
  <c r="AX179" i="70"/>
  <c r="AX56" i="70"/>
  <c r="AX167" i="70"/>
  <c r="AX245" i="70"/>
  <c r="AX264" i="70"/>
  <c r="B192" i="70"/>
  <c r="B135" i="70"/>
  <c r="AX342" i="70"/>
  <c r="AX480" i="70"/>
  <c r="AX610" i="70"/>
  <c r="AX599" i="70"/>
  <c r="AX639" i="70"/>
  <c r="AX533" i="70"/>
  <c r="B652" i="70"/>
  <c r="AX156" i="70"/>
  <c r="B155" i="81"/>
  <c r="AX115" i="70"/>
  <c r="B100" i="70"/>
  <c r="B208" i="70"/>
  <c r="B173" i="70"/>
  <c r="AX577" i="70"/>
  <c r="AX41" i="81"/>
  <c r="AX54" i="81"/>
  <c r="B154" i="81"/>
  <c r="B327" i="70"/>
  <c r="AX327" i="70"/>
  <c r="B103" i="70"/>
  <c r="AX103" i="70"/>
  <c r="B299" i="70"/>
  <c r="AX299" i="70"/>
  <c r="AX191" i="70"/>
  <c r="AX223" i="70"/>
  <c r="AX283" i="70"/>
  <c r="AX272" i="70"/>
  <c r="AX324" i="70"/>
  <c r="AX454" i="70"/>
  <c r="B496" i="70"/>
  <c r="AX531" i="70"/>
  <c r="B594" i="70"/>
  <c r="B16" i="81"/>
  <c r="AX182" i="81"/>
  <c r="AX211" i="70"/>
  <c r="AX229" i="70"/>
  <c r="AX106" i="70"/>
  <c r="B150" i="70"/>
  <c r="B258" i="70"/>
  <c r="B316" i="70"/>
  <c r="B322" i="70"/>
  <c r="AX418" i="70"/>
  <c r="AX552" i="70"/>
  <c r="AX680" i="70"/>
  <c r="B563" i="70"/>
  <c r="AX637" i="70"/>
  <c r="AX645" i="70"/>
  <c r="B656" i="70"/>
  <c r="B3" i="81"/>
  <c r="AX13" i="81"/>
  <c r="AX157" i="81"/>
  <c r="AX140" i="81"/>
  <c r="AX144" i="81"/>
  <c r="B93" i="70"/>
  <c r="B287" i="70"/>
  <c r="B241" i="70"/>
  <c r="B297" i="70"/>
  <c r="AX71" i="81"/>
  <c r="AX251" i="70"/>
  <c r="B251" i="70"/>
  <c r="B129" i="70"/>
  <c r="AX129" i="70"/>
  <c r="AX497" i="70"/>
  <c r="B497" i="70"/>
  <c r="AX253" i="70"/>
  <c r="B253" i="70"/>
  <c r="AX415" i="70"/>
  <c r="B415" i="70"/>
  <c r="AX630" i="70"/>
  <c r="B630" i="70"/>
  <c r="B31" i="81"/>
  <c r="AX31" i="81"/>
  <c r="AX339" i="70"/>
  <c r="B339" i="70"/>
  <c r="B23" i="70"/>
  <c r="AX23" i="70"/>
  <c r="B650" i="70"/>
  <c r="AX650" i="70"/>
  <c r="AX451" i="70"/>
  <c r="B451" i="70"/>
  <c r="B701" i="70"/>
  <c r="AX701" i="70"/>
  <c r="B250" i="70"/>
  <c r="AX568" i="70"/>
  <c r="B14" i="81"/>
  <c r="AX39" i="70"/>
  <c r="AX117" i="70"/>
  <c r="AX165" i="70"/>
  <c r="AX197" i="70"/>
  <c r="B170" i="70"/>
  <c r="AX290" i="70"/>
  <c r="AX224" i="70"/>
  <c r="B112" i="70"/>
  <c r="B160" i="70"/>
  <c r="B216" i="70"/>
  <c r="AX252" i="70"/>
  <c r="AX359" i="70"/>
  <c r="B358" i="70"/>
  <c r="AX406" i="70"/>
  <c r="B421" i="70"/>
  <c r="AX464" i="70"/>
  <c r="B457" i="70"/>
  <c r="AX526" i="70"/>
  <c r="B523" i="70"/>
  <c r="AX687" i="70"/>
  <c r="AX519" i="70"/>
  <c r="B589" i="70"/>
  <c r="B628" i="70"/>
  <c r="B27" i="81"/>
  <c r="AX174" i="81"/>
  <c r="AX335" i="70"/>
  <c r="B452" i="70"/>
  <c r="AX632" i="70"/>
  <c r="AX561" i="70"/>
  <c r="AX76" i="70"/>
  <c r="AX291" i="70"/>
  <c r="B288" i="70"/>
  <c r="AX140" i="70"/>
  <c r="AX184" i="70"/>
  <c r="B220" i="70"/>
  <c r="B292" i="70"/>
  <c r="B319" i="70"/>
  <c r="B317" i="70"/>
  <c r="AX369" i="70"/>
  <c r="AX344" i="70"/>
  <c r="AX397" i="70"/>
  <c r="AX658" i="70"/>
  <c r="B499" i="70"/>
  <c r="AX621" i="70"/>
  <c r="AX693" i="70"/>
  <c r="B624" i="70"/>
  <c r="B500" i="70"/>
  <c r="B39" i="81"/>
  <c r="B153" i="81"/>
  <c r="AX74" i="70"/>
  <c r="B74" i="70"/>
  <c r="AX58" i="70"/>
  <c r="B58" i="70"/>
  <c r="AX4" i="70"/>
  <c r="B4" i="70"/>
  <c r="AX10" i="70"/>
  <c r="B10" i="70"/>
  <c r="AX6" i="70"/>
  <c r="B6" i="70"/>
  <c r="AX305" i="70"/>
  <c r="B305" i="70"/>
  <c r="B123" i="70"/>
  <c r="AX123" i="70"/>
  <c r="AX377" i="70"/>
  <c r="B377" i="70"/>
  <c r="AX441" i="70"/>
  <c r="B441" i="70"/>
  <c r="B654" i="70"/>
  <c r="AX654" i="70"/>
  <c r="B618" i="70"/>
  <c r="AX618" i="70"/>
  <c r="AX86" i="70"/>
  <c r="B86" i="70"/>
  <c r="AX12" i="70"/>
  <c r="B12" i="70"/>
  <c r="B430" i="70"/>
  <c r="AX430" i="70"/>
  <c r="AX43" i="70"/>
  <c r="B43" i="70"/>
  <c r="B145" i="70"/>
  <c r="AX145" i="70"/>
  <c r="AX188" i="70"/>
  <c r="B188" i="70"/>
  <c r="B673" i="70"/>
  <c r="AX673" i="70"/>
  <c r="B41" i="70"/>
  <c r="AX41" i="70"/>
  <c r="AX38" i="70"/>
  <c r="B38" i="70"/>
  <c r="B267" i="70"/>
  <c r="AX267" i="70"/>
  <c r="B149" i="70"/>
  <c r="AX149" i="70"/>
  <c r="AX372" i="70"/>
  <c r="B372" i="70"/>
  <c r="AX8" i="70"/>
  <c r="B8" i="70"/>
  <c r="B275" i="70"/>
  <c r="AX275" i="70"/>
  <c r="B125" i="70"/>
  <c r="AX125" i="70"/>
  <c r="B314" i="70"/>
  <c r="AX314" i="70"/>
  <c r="B293" i="70"/>
  <c r="AX293" i="70"/>
  <c r="AX210" i="70"/>
  <c r="B210" i="70"/>
  <c r="B195" i="70"/>
  <c r="AX195" i="70"/>
  <c r="AX363" i="70"/>
  <c r="B363" i="70"/>
  <c r="B356" i="70"/>
  <c r="AX356" i="70"/>
  <c r="B349" i="70"/>
  <c r="AX349" i="70"/>
  <c r="B329" i="70"/>
  <c r="AX329" i="70"/>
  <c r="B491" i="70"/>
  <c r="AX491" i="70"/>
  <c r="AX501" i="70"/>
  <c r="B501" i="70"/>
  <c r="AX5" i="70"/>
  <c r="AX94" i="70"/>
  <c r="B94" i="70"/>
  <c r="AX91" i="70"/>
  <c r="B91" i="70"/>
  <c r="B80" i="70"/>
  <c r="AX80" i="70"/>
  <c r="AX40" i="70"/>
  <c r="B40" i="70"/>
  <c r="B142" i="70"/>
  <c r="AX172" i="70"/>
  <c r="AX306" i="70"/>
  <c r="B306" i="70"/>
  <c r="AX236" i="70"/>
  <c r="B236" i="70"/>
  <c r="AX228" i="70"/>
  <c r="B228" i="70"/>
  <c r="B98" i="70"/>
  <c r="AX98" i="70"/>
  <c r="B374" i="70"/>
  <c r="AX374" i="70"/>
  <c r="AX399" i="70"/>
  <c r="B399" i="70"/>
  <c r="B468" i="70"/>
  <c r="AX468" i="70"/>
  <c r="B694" i="70"/>
  <c r="AX694" i="70"/>
  <c r="B591" i="70"/>
  <c r="AX591" i="70"/>
  <c r="AX121" i="81"/>
  <c r="B121" i="81"/>
  <c r="AX484" i="70"/>
  <c r="B484" i="70"/>
  <c r="AX548" i="70"/>
  <c r="B691" i="70"/>
  <c r="B511" i="70"/>
  <c r="AX511" i="70"/>
  <c r="B46" i="81"/>
  <c r="AX46" i="81"/>
  <c r="B60" i="70"/>
  <c r="B7" i="70"/>
  <c r="AX85" i="70"/>
  <c r="AX227" i="70"/>
  <c r="AX277" i="70"/>
  <c r="B151" i="70"/>
  <c r="AX104" i="70"/>
  <c r="B429" i="70"/>
  <c r="B422" i="70"/>
  <c r="AX459" i="70"/>
  <c r="AX560" i="70"/>
  <c r="AX675" i="70"/>
  <c r="AX705" i="70"/>
  <c r="B514" i="70"/>
  <c r="B704" i="70"/>
  <c r="B686" i="70"/>
  <c r="B684" i="70"/>
  <c r="AX667" i="70"/>
  <c r="B667" i="70"/>
  <c r="AX66" i="81"/>
  <c r="B66" i="81"/>
  <c r="AX78" i="81"/>
  <c r="AX165" i="81"/>
  <c r="B165" i="81"/>
  <c r="AX419" i="70"/>
  <c r="B419" i="70"/>
  <c r="B690" i="70"/>
  <c r="AX690" i="70"/>
  <c r="AX473" i="70"/>
  <c r="B473" i="70"/>
  <c r="AX487" i="70"/>
  <c r="B487" i="70"/>
  <c r="AX449" i="70"/>
  <c r="B449" i="70"/>
  <c r="AX582" i="70"/>
  <c r="AX545" i="70"/>
  <c r="B550" i="70"/>
  <c r="AX550" i="70"/>
  <c r="AX42" i="81"/>
  <c r="B42" i="81"/>
  <c r="B17" i="70"/>
  <c r="AX247" i="70"/>
  <c r="B147" i="70"/>
  <c r="AX364" i="70"/>
  <c r="B341" i="70"/>
  <c r="AX341" i="70"/>
  <c r="B398" i="70"/>
  <c r="B438" i="70"/>
  <c r="AX438" i="70"/>
  <c r="AX512" i="70"/>
  <c r="AX598" i="70"/>
  <c r="AX631" i="70"/>
  <c r="AX663" i="70"/>
  <c r="AX509" i="70"/>
  <c r="AX682" i="70"/>
  <c r="B682" i="70"/>
  <c r="B5" i="81"/>
  <c r="B28" i="81"/>
  <c r="AX28" i="81"/>
  <c r="B161" i="81"/>
  <c r="AX578" i="70"/>
  <c r="AX606" i="70"/>
  <c r="AX677" i="70"/>
  <c r="B147" i="81"/>
  <c r="B128" i="81"/>
  <c r="B77" i="70"/>
  <c r="AX77" i="70"/>
  <c r="AX69" i="70"/>
  <c r="B69" i="70"/>
  <c r="AX102" i="81"/>
  <c r="B102" i="81"/>
  <c r="B63" i="70"/>
  <c r="AX63" i="70"/>
  <c r="B562" i="70"/>
  <c r="AX562" i="70"/>
  <c r="AX65" i="70"/>
  <c r="B65" i="70"/>
  <c r="B234" i="70"/>
  <c r="AX234" i="70"/>
  <c r="AX75" i="70"/>
  <c r="B75" i="70"/>
  <c r="B67" i="70"/>
  <c r="AX67" i="70"/>
  <c r="AX59" i="70"/>
  <c r="B59" i="70"/>
  <c r="AX19" i="70"/>
  <c r="B19" i="70"/>
  <c r="B282" i="70"/>
  <c r="AX282" i="70"/>
  <c r="B367" i="70"/>
  <c r="AX367" i="70"/>
  <c r="AX61" i="70"/>
  <c r="B61" i="70"/>
  <c r="B521" i="70"/>
  <c r="AX521" i="70"/>
  <c r="AX71" i="70"/>
  <c r="B71" i="70"/>
  <c r="AX73" i="70"/>
  <c r="B73" i="70"/>
  <c r="B57" i="70"/>
  <c r="AX57" i="70"/>
  <c r="AX141" i="70"/>
  <c r="B141" i="70"/>
  <c r="B113" i="70"/>
  <c r="AX113" i="70"/>
  <c r="AX254" i="70"/>
  <c r="B254" i="70"/>
  <c r="AX204" i="70"/>
  <c r="B204" i="70"/>
  <c r="B187" i="70"/>
  <c r="AX187" i="70"/>
  <c r="B171" i="70"/>
  <c r="AX171" i="70"/>
  <c r="B110" i="70"/>
  <c r="AX110" i="70"/>
  <c r="B334" i="70"/>
  <c r="AX334" i="70"/>
  <c r="B492" i="70"/>
  <c r="AX492" i="70"/>
  <c r="B586" i="70"/>
  <c r="AX586" i="70"/>
  <c r="B638" i="70"/>
  <c r="AX638" i="70"/>
  <c r="B611" i="70"/>
  <c r="AX611" i="70"/>
  <c r="AX576" i="70"/>
  <c r="B576" i="70"/>
  <c r="B565" i="70"/>
  <c r="AX565" i="70"/>
  <c r="B553" i="70"/>
  <c r="AX553" i="70"/>
  <c r="AX541" i="70"/>
  <c r="B541" i="70"/>
  <c r="B23" i="81"/>
  <c r="AX23" i="81"/>
  <c r="AX54" i="70"/>
  <c r="B13" i="70"/>
  <c r="B34" i="70"/>
  <c r="AX36" i="70"/>
  <c r="B87" i="70"/>
  <c r="AX87" i="70"/>
  <c r="B81" i="70"/>
  <c r="AX81" i="70"/>
  <c r="AX47" i="70"/>
  <c r="B47" i="70"/>
  <c r="AX183" i="70"/>
  <c r="AX311" i="70"/>
  <c r="AX300" i="70"/>
  <c r="B300" i="70"/>
  <c r="AX242" i="70"/>
  <c r="B242" i="70"/>
  <c r="B203" i="70"/>
  <c r="AX203" i="70"/>
  <c r="AX136" i="70"/>
  <c r="B136" i="70"/>
  <c r="B383" i="70"/>
  <c r="AX383" i="70"/>
  <c r="B343" i="70"/>
  <c r="AX343" i="70"/>
  <c r="AX427" i="70"/>
  <c r="B427" i="70"/>
  <c r="AX634" i="70"/>
  <c r="B634" i="70"/>
  <c r="AX665" i="70"/>
  <c r="B665" i="70"/>
  <c r="B653" i="70"/>
  <c r="AX653" i="70"/>
  <c r="B649" i="70"/>
  <c r="AX649" i="70"/>
  <c r="B619" i="70"/>
  <c r="AX619" i="70"/>
  <c r="B587" i="70"/>
  <c r="AX587" i="70"/>
  <c r="AX180" i="81"/>
  <c r="B180" i="81"/>
  <c r="AX117" i="81"/>
  <c r="B117" i="81"/>
  <c r="AX98" i="81"/>
  <c r="B98" i="81"/>
  <c r="AX83" i="81"/>
  <c r="B83" i="81"/>
  <c r="AX64" i="70"/>
  <c r="AX29" i="70"/>
  <c r="AX31" i="70"/>
  <c r="AX28" i="70"/>
  <c r="B28" i="70"/>
  <c r="AX133" i="70"/>
  <c r="AX190" i="70"/>
  <c r="B126" i="70"/>
  <c r="AX278" i="70"/>
  <c r="AX196" i="70"/>
  <c r="B116" i="70"/>
  <c r="B200" i="70"/>
  <c r="AX273" i="70"/>
  <c r="B273" i="70"/>
  <c r="AX177" i="70"/>
  <c r="B177" i="70"/>
  <c r="B111" i="70"/>
  <c r="AX111" i="70"/>
  <c r="B303" i="70"/>
  <c r="AX303" i="70"/>
  <c r="AX266" i="70"/>
  <c r="B266" i="70"/>
  <c r="B219" i="70"/>
  <c r="AX219" i="70"/>
  <c r="B202" i="70"/>
  <c r="AX202" i="70"/>
  <c r="AX198" i="70"/>
  <c r="B198" i="70"/>
  <c r="AX178" i="70"/>
  <c r="B178" i="70"/>
  <c r="AX158" i="70"/>
  <c r="B158" i="70"/>
  <c r="B155" i="70"/>
  <c r="AX155" i="70"/>
  <c r="AX146" i="70"/>
  <c r="B146" i="70"/>
  <c r="AX124" i="70"/>
  <c r="B124" i="70"/>
  <c r="B118" i="70"/>
  <c r="AX118" i="70"/>
  <c r="AX108" i="70"/>
  <c r="B108" i="70"/>
  <c r="AX357" i="70"/>
  <c r="AX350" i="70"/>
  <c r="AX410" i="70"/>
  <c r="AX443" i="70"/>
  <c r="B345" i="70"/>
  <c r="AX345" i="70"/>
  <c r="B336" i="70"/>
  <c r="AX336" i="70"/>
  <c r="AX439" i="70"/>
  <c r="B439" i="70"/>
  <c r="AX413" i="70"/>
  <c r="B413" i="70"/>
  <c r="AX465" i="70"/>
  <c r="B465" i="70"/>
  <c r="AX613" i="70"/>
  <c r="B57" i="81"/>
  <c r="AX57" i="81"/>
  <c r="AX301" i="70"/>
  <c r="B301" i="70"/>
  <c r="AX294" i="70"/>
  <c r="B294" i="70"/>
  <c r="AX268" i="70"/>
  <c r="B268" i="70"/>
  <c r="B378" i="70"/>
  <c r="AX378" i="70"/>
  <c r="B370" i="70"/>
  <c r="AX370" i="70"/>
  <c r="AX431" i="70"/>
  <c r="B431" i="70"/>
  <c r="B474" i="70"/>
  <c r="AX474" i="70"/>
  <c r="B662" i="70"/>
  <c r="AX662" i="70"/>
  <c r="AX644" i="70"/>
  <c r="B644" i="70"/>
  <c r="B633" i="70"/>
  <c r="AX633" i="70"/>
  <c r="AX620" i="70"/>
  <c r="B620" i="70"/>
  <c r="B569" i="70"/>
  <c r="AX569" i="70"/>
  <c r="AX547" i="70"/>
  <c r="B547" i="70"/>
  <c r="B539" i="70"/>
  <c r="AX539" i="70"/>
  <c r="AX18" i="70"/>
  <c r="B18" i="70"/>
  <c r="AX99" i="70"/>
  <c r="AX274" i="70"/>
  <c r="B274" i="70"/>
  <c r="AX260" i="70"/>
  <c r="B260" i="70"/>
  <c r="AX330" i="70"/>
  <c r="AX325" i="70"/>
  <c r="B325" i="70"/>
  <c r="B489" i="70"/>
  <c r="AX489" i="70"/>
  <c r="AX524" i="70"/>
  <c r="AX647" i="70"/>
  <c r="B669" i="70"/>
  <c r="AX669" i="70"/>
  <c r="B593" i="70"/>
  <c r="AX593" i="70"/>
  <c r="B48" i="81"/>
  <c r="AX48" i="81"/>
  <c r="AX176" i="81"/>
  <c r="B176" i="81"/>
  <c r="AX50" i="70"/>
  <c r="AX26" i="70"/>
  <c r="AX52" i="70"/>
  <c r="B95" i="70"/>
  <c r="AX79" i="70"/>
  <c r="AX24" i="70"/>
  <c r="AX46" i="70"/>
  <c r="B46" i="70"/>
  <c r="B70" i="70"/>
  <c r="B33" i="70"/>
  <c r="B89" i="70"/>
  <c r="B83" i="70"/>
  <c r="B37" i="70"/>
  <c r="AX37" i="70"/>
  <c r="AX107" i="70"/>
  <c r="AX137" i="70"/>
  <c r="AX263" i="70"/>
  <c r="AX279" i="70"/>
  <c r="AX130" i="70"/>
  <c r="B176" i="70"/>
  <c r="B119" i="70"/>
  <c r="B315" i="70"/>
  <c r="AX315" i="70"/>
  <c r="AX308" i="70"/>
  <c r="B308" i="70"/>
  <c r="AX276" i="70"/>
  <c r="B276" i="70"/>
  <c r="AX222" i="70"/>
  <c r="B222" i="70"/>
  <c r="B214" i="70"/>
  <c r="AX214" i="70"/>
  <c r="AX138" i="70"/>
  <c r="B138" i="70"/>
  <c r="B131" i="70"/>
  <c r="AX131" i="70"/>
  <c r="AX346" i="70"/>
  <c r="B391" i="70"/>
  <c r="AX391" i="70"/>
  <c r="B354" i="70"/>
  <c r="AX354" i="70"/>
  <c r="B320" i="70"/>
  <c r="AX320" i="70"/>
  <c r="AX414" i="70"/>
  <c r="B414" i="70"/>
  <c r="AX483" i="70"/>
  <c r="B483" i="70"/>
  <c r="AX672" i="70"/>
  <c r="B574" i="70"/>
  <c r="AX574" i="70"/>
  <c r="AX515" i="70"/>
  <c r="B515" i="70"/>
  <c r="B510" i="70"/>
  <c r="AX510" i="70"/>
  <c r="AX681" i="70"/>
  <c r="B681" i="70"/>
  <c r="B608" i="70"/>
  <c r="AX608" i="70"/>
  <c r="B571" i="70"/>
  <c r="AX571" i="70"/>
  <c r="B505" i="70"/>
  <c r="AX505" i="70"/>
  <c r="B52" i="81"/>
  <c r="AX52" i="81"/>
  <c r="AX158" i="81"/>
  <c r="B158" i="81"/>
  <c r="AX124" i="81"/>
  <c r="B124" i="81"/>
  <c r="B91" i="81"/>
  <c r="AX91" i="81"/>
  <c r="AX97" i="70"/>
  <c r="AX235" i="70"/>
  <c r="AX368" i="70"/>
  <c r="AX332" i="70"/>
  <c r="B332" i="70"/>
  <c r="B436" i="70"/>
  <c r="AX436" i="70"/>
  <c r="B448" i="70"/>
  <c r="AX448" i="70"/>
  <c r="B700" i="70"/>
  <c r="AX671" i="70"/>
  <c r="B671" i="70"/>
  <c r="AX668" i="70"/>
  <c r="B668" i="70"/>
  <c r="AX664" i="70"/>
  <c r="B664" i="70"/>
  <c r="AX596" i="70"/>
  <c r="B596" i="70"/>
  <c r="B572" i="70"/>
  <c r="AX572" i="70"/>
  <c r="B59" i="81"/>
  <c r="AX59" i="81"/>
  <c r="AX17" i="81"/>
  <c r="B17" i="81"/>
  <c r="B99" i="81"/>
  <c r="AX602" i="70"/>
  <c r="B602" i="70"/>
  <c r="AX670" i="70"/>
  <c r="B670" i="70"/>
  <c r="B648" i="70"/>
  <c r="AX648" i="70"/>
  <c r="B555" i="70"/>
  <c r="AX555" i="70"/>
  <c r="B534" i="70"/>
  <c r="AX534" i="70"/>
  <c r="B503" i="70"/>
  <c r="AX503" i="70"/>
  <c r="AX8" i="81"/>
  <c r="B8" i="81"/>
  <c r="B68" i="81"/>
  <c r="AX167" i="81"/>
  <c r="B167" i="81"/>
  <c r="B116" i="81"/>
  <c r="AX116" i="81"/>
  <c r="AX109" i="81"/>
  <c r="B109" i="81"/>
  <c r="AX411" i="70"/>
  <c r="B482" i="70"/>
  <c r="B460" i="70"/>
  <c r="AX488" i="70"/>
  <c r="B643" i="70"/>
  <c r="AX703" i="70"/>
  <c r="B703" i="70"/>
  <c r="B601" i="70"/>
  <c r="AX601" i="70"/>
  <c r="B579" i="70"/>
  <c r="AX579" i="70"/>
  <c r="B557" i="70"/>
  <c r="AX557" i="70"/>
  <c r="AX49" i="81"/>
  <c r="B49" i="81"/>
  <c r="AX104" i="81"/>
  <c r="B104" i="81"/>
  <c r="B120" i="81"/>
  <c r="B106" i="81"/>
  <c r="B249" i="70"/>
  <c r="AX249" i="70"/>
  <c r="E22" i="71"/>
  <c r="B49" i="70"/>
  <c r="AX49" i="70"/>
  <c r="B44" i="70"/>
  <c r="AX44" i="70"/>
  <c r="B11" i="70"/>
  <c r="AX11" i="70"/>
  <c r="B265" i="70"/>
  <c r="AX265" i="70"/>
  <c r="B217" i="70"/>
  <c r="AX217" i="70"/>
  <c r="B153" i="70"/>
  <c r="AX153" i="70"/>
  <c r="B318" i="70"/>
  <c r="AX318" i="70"/>
  <c r="B298" i="70"/>
  <c r="AX298" i="70"/>
  <c r="B295" i="70"/>
  <c r="AX295" i="70"/>
  <c r="B164" i="70"/>
  <c r="AX164" i="70"/>
  <c r="B162" i="70"/>
  <c r="AX162" i="70"/>
  <c r="B389" i="70"/>
  <c r="AX389" i="70"/>
  <c r="AX409" i="70"/>
  <c r="B409" i="70"/>
  <c r="B696" i="70"/>
  <c r="AX696" i="70"/>
  <c r="B683" i="70"/>
  <c r="AX683" i="70"/>
  <c r="AX627" i="70"/>
  <c r="B627" i="70"/>
  <c r="B583" i="70"/>
  <c r="AX583" i="70"/>
  <c r="AX518" i="70"/>
  <c r="B518" i="70"/>
  <c r="B502" i="70"/>
  <c r="AX502" i="70"/>
  <c r="AX151" i="81"/>
  <c r="B151" i="81"/>
  <c r="B115" i="81"/>
  <c r="AX115" i="81"/>
  <c r="AX53" i="70"/>
  <c r="B90" i="70"/>
  <c r="E13" i="71"/>
  <c r="B42" i="70"/>
  <c r="B84" i="70"/>
  <c r="AX84" i="70"/>
  <c r="B16" i="70"/>
  <c r="AX16" i="70"/>
  <c r="B101" i="70"/>
  <c r="AX101" i="70"/>
  <c r="B309" i="70"/>
  <c r="AX309" i="70"/>
  <c r="B269" i="70"/>
  <c r="AX269" i="70"/>
  <c r="B256" i="70"/>
  <c r="AX256" i="70"/>
  <c r="AX240" i="70"/>
  <c r="B240" i="70"/>
  <c r="B212" i="70"/>
  <c r="AX212" i="70"/>
  <c r="B194" i="70"/>
  <c r="AX194" i="70"/>
  <c r="B181" i="70"/>
  <c r="AX181" i="70"/>
  <c r="B175" i="70"/>
  <c r="AX175" i="70"/>
  <c r="B166" i="70"/>
  <c r="AX166" i="70"/>
  <c r="B337" i="70"/>
  <c r="AX337" i="70"/>
  <c r="B396" i="70"/>
  <c r="AX396" i="70"/>
  <c r="AX467" i="70"/>
  <c r="B467" i="70"/>
  <c r="B542" i="70"/>
  <c r="AX542" i="70"/>
  <c r="AX21" i="70"/>
  <c r="E17" i="71"/>
  <c r="E16" i="71"/>
  <c r="AX88" i="70"/>
  <c r="B88" i="70"/>
  <c r="B30" i="70"/>
  <c r="AX30" i="70"/>
  <c r="AX20" i="70"/>
  <c r="B20" i="70"/>
  <c r="B9" i="70"/>
  <c r="AX9" i="70"/>
  <c r="AX280" i="70"/>
  <c r="B128" i="70"/>
  <c r="B148" i="70"/>
  <c r="B209" i="70"/>
  <c r="B109" i="70"/>
  <c r="AX109" i="70"/>
  <c r="B302" i="70"/>
  <c r="AX302" i="70"/>
  <c r="AX296" i="70"/>
  <c r="B296" i="70"/>
  <c r="B286" i="70"/>
  <c r="AX286" i="70"/>
  <c r="B239" i="70"/>
  <c r="AX239" i="70"/>
  <c r="B226" i="70"/>
  <c r="AX226" i="70"/>
  <c r="B205" i="70"/>
  <c r="AX205" i="70"/>
  <c r="AX189" i="70"/>
  <c r="B189" i="70"/>
  <c r="B157" i="70"/>
  <c r="AX157" i="70"/>
  <c r="B132" i="70"/>
  <c r="AX132" i="70"/>
  <c r="AX386" i="70"/>
  <c r="B384" i="70"/>
  <c r="AX384" i="70"/>
  <c r="B375" i="70"/>
  <c r="AX375" i="70"/>
  <c r="B373" i="70"/>
  <c r="AX373" i="70"/>
  <c r="B351" i="70"/>
  <c r="AX351" i="70"/>
  <c r="B348" i="70"/>
  <c r="AX348" i="70"/>
  <c r="B326" i="70"/>
  <c r="AX326" i="70"/>
  <c r="B426" i="70"/>
  <c r="AX426" i="70"/>
  <c r="AX437" i="70"/>
  <c r="B437" i="70"/>
  <c r="B428" i="70"/>
  <c r="AX428" i="70"/>
  <c r="AX425" i="70"/>
  <c r="B425" i="70"/>
  <c r="AX592" i="70"/>
  <c r="B592" i="70"/>
  <c r="B535" i="70"/>
  <c r="AX535" i="70"/>
  <c r="B76" i="81"/>
  <c r="AX76" i="81"/>
  <c r="AX70" i="81"/>
  <c r="B70" i="81"/>
  <c r="AX44" i="81"/>
  <c r="B44" i="81"/>
  <c r="AX40" i="81"/>
  <c r="B40" i="81"/>
  <c r="AX38" i="81"/>
  <c r="B38" i="81"/>
  <c r="B35" i="81"/>
  <c r="AX35" i="81"/>
  <c r="AX29" i="81"/>
  <c r="B29" i="81"/>
  <c r="AX26" i="81"/>
  <c r="B26" i="81"/>
  <c r="AX11" i="81"/>
  <c r="B11" i="81"/>
  <c r="AX7" i="81"/>
  <c r="B7" i="81"/>
  <c r="B4" i="81"/>
  <c r="AX4" i="81"/>
  <c r="B82" i="70"/>
  <c r="AX82" i="70"/>
  <c r="B32" i="70"/>
  <c r="AX32" i="70"/>
  <c r="B233" i="70"/>
  <c r="AX233" i="70"/>
  <c r="B185" i="70"/>
  <c r="AX185" i="70"/>
  <c r="AX313" i="70"/>
  <c r="B313" i="70"/>
  <c r="B207" i="70"/>
  <c r="AX207" i="70"/>
  <c r="B159" i="70"/>
  <c r="AX159" i="70"/>
  <c r="B626" i="70"/>
  <c r="AX626" i="70"/>
  <c r="AX708" i="70"/>
  <c r="B708" i="70"/>
  <c r="B640" i="70"/>
  <c r="AX640" i="70"/>
  <c r="B597" i="70"/>
  <c r="AX597" i="70"/>
  <c r="AX508" i="70"/>
  <c r="B508" i="70"/>
  <c r="D9" i="71"/>
  <c r="B55" i="70"/>
  <c r="AX55" i="70"/>
  <c r="B25" i="70"/>
  <c r="AX25" i="70"/>
  <c r="B14" i="70"/>
  <c r="AX14" i="70"/>
  <c r="AX121" i="70"/>
  <c r="B201" i="70"/>
  <c r="AX201" i="70"/>
  <c r="B312" i="70"/>
  <c r="AX312" i="70"/>
  <c r="B285" i="70"/>
  <c r="AX285" i="70"/>
  <c r="B261" i="70"/>
  <c r="AX261" i="70"/>
  <c r="B231" i="70"/>
  <c r="AX231" i="70"/>
  <c r="B221" i="70"/>
  <c r="AX221" i="70"/>
  <c r="B168" i="70"/>
  <c r="AX168" i="70"/>
  <c r="B127" i="70"/>
  <c r="AX127" i="70"/>
  <c r="AX96" i="70"/>
  <c r="B96" i="70"/>
  <c r="AX405" i="70"/>
  <c r="B405" i="70"/>
  <c r="AX393" i="70"/>
  <c r="B393" i="70"/>
  <c r="AX585" i="70"/>
  <c r="B585" i="70"/>
  <c r="AX92" i="70"/>
  <c r="D19" i="71"/>
  <c r="B51" i="70"/>
  <c r="B3" i="70"/>
  <c r="D17" i="71"/>
  <c r="E8" i="71"/>
  <c r="E11" i="71"/>
  <c r="E15" i="71"/>
  <c r="D16" i="71"/>
  <c r="E20" i="71"/>
  <c r="E21" i="71"/>
  <c r="D11" i="71"/>
  <c r="D22" i="71"/>
  <c r="D15" i="71"/>
  <c r="D24" i="71"/>
  <c r="E14" i="71"/>
  <c r="E24" i="71"/>
  <c r="D10" i="71"/>
  <c r="D13" i="71"/>
  <c r="D8" i="71"/>
  <c r="E10" i="71"/>
  <c r="E9" i="71"/>
  <c r="E19" i="71"/>
  <c r="D21" i="71"/>
  <c r="D14" i="71"/>
  <c r="D20" i="71"/>
  <c r="F20" i="71" s="1"/>
  <c r="J20" i="71" s="1"/>
  <c r="AX78" i="70"/>
  <c r="B78" i="70"/>
  <c r="AX72" i="70"/>
  <c r="B72" i="70"/>
  <c r="B68" i="70"/>
  <c r="AX68" i="70"/>
  <c r="B66" i="70"/>
  <c r="AX66" i="70"/>
  <c r="AX62" i="70"/>
  <c r="B62" i="70"/>
  <c r="AX48" i="70"/>
  <c r="B48" i="70"/>
  <c r="B35" i="70"/>
  <c r="AX35" i="70"/>
  <c r="B27" i="70"/>
  <c r="AX27" i="70"/>
  <c r="AX105" i="70"/>
  <c r="AX243" i="70"/>
  <c r="AX238" i="70"/>
  <c r="AX102" i="70"/>
  <c r="AX232" i="70"/>
  <c r="B304" i="70"/>
  <c r="B281" i="70"/>
  <c r="AX281" i="70"/>
  <c r="B169" i="70"/>
  <c r="AX169" i="70"/>
  <c r="B255" i="70"/>
  <c r="AX255" i="70"/>
  <c r="B237" i="70"/>
  <c r="AX237" i="70"/>
  <c r="B218" i="70"/>
  <c r="AX218" i="70"/>
  <c r="AX152" i="70"/>
  <c r="B152" i="70"/>
  <c r="AX143" i="70"/>
  <c r="B143" i="70"/>
  <c r="B362" i="70"/>
  <c r="AX394" i="70"/>
  <c r="AX417" i="70"/>
  <c r="B417" i="70"/>
  <c r="AX477" i="70"/>
  <c r="B477" i="70"/>
  <c r="AX455" i="70"/>
  <c r="B455" i="70"/>
  <c r="B486" i="70"/>
  <c r="AX486" i="70"/>
  <c r="AX481" i="70"/>
  <c r="B481" i="70"/>
  <c r="B478" i="70"/>
  <c r="AX478" i="70"/>
  <c r="B475" i="70"/>
  <c r="AX475" i="70"/>
  <c r="AX472" i="70"/>
  <c r="B472" i="70"/>
  <c r="B469" i="70"/>
  <c r="AX469" i="70"/>
  <c r="B590" i="70"/>
  <c r="AX590" i="70"/>
  <c r="B564" i="70"/>
  <c r="AX564" i="70"/>
  <c r="B333" i="70"/>
  <c r="AX333" i="70"/>
  <c r="AX380" i="70"/>
  <c r="B380" i="70"/>
  <c r="B355" i="70"/>
  <c r="AX355" i="70"/>
  <c r="B331" i="70"/>
  <c r="AX331" i="70"/>
  <c r="B434" i="70"/>
  <c r="AX434" i="70"/>
  <c r="AX461" i="70"/>
  <c r="B461" i="70"/>
  <c r="AX490" i="70"/>
  <c r="B490" i="70"/>
  <c r="B698" i="70"/>
  <c r="AX698" i="70"/>
  <c r="B685" i="70"/>
  <c r="AX685" i="70"/>
  <c r="B646" i="70"/>
  <c r="AX646" i="70"/>
  <c r="B623" i="70"/>
  <c r="AX623" i="70"/>
  <c r="B615" i="70"/>
  <c r="AX615" i="70"/>
  <c r="B605" i="70"/>
  <c r="AX605" i="70"/>
  <c r="B520" i="70"/>
  <c r="AX520" i="70"/>
  <c r="AX61" i="81"/>
  <c r="B61" i="81"/>
  <c r="AX55" i="81"/>
  <c r="B55" i="81"/>
  <c r="AX43" i="81"/>
  <c r="B43" i="81"/>
  <c r="AX90" i="81"/>
  <c r="B90" i="81"/>
  <c r="AX77" i="81"/>
  <c r="B77" i="81"/>
  <c r="AX111" i="81"/>
  <c r="B111" i="81"/>
  <c r="AX199" i="70"/>
  <c r="AX271" i="70"/>
  <c r="AX182" i="70"/>
  <c r="AX310" i="70"/>
  <c r="AX134" i="70"/>
  <c r="AX206" i="70"/>
  <c r="AX262" i="70"/>
  <c r="AX180" i="70"/>
  <c r="AX284" i="70"/>
  <c r="AX120" i="70"/>
  <c r="B248" i="70"/>
  <c r="AX361" i="70"/>
  <c r="B395" i="70"/>
  <c r="AX401" i="70"/>
  <c r="AX365" i="70"/>
  <c r="B365" i="70"/>
  <c r="B353" i="70"/>
  <c r="AX321" i="70"/>
  <c r="B321" i="70"/>
  <c r="B390" i="70"/>
  <c r="AX390" i="70"/>
  <c r="B382" i="70"/>
  <c r="AX382" i="70"/>
  <c r="B379" i="70"/>
  <c r="AX379" i="70"/>
  <c r="B366" i="70"/>
  <c r="AX366" i="70"/>
  <c r="B360" i="70"/>
  <c r="AX360" i="70"/>
  <c r="B352" i="70"/>
  <c r="AX352" i="70"/>
  <c r="B347" i="70"/>
  <c r="AX347" i="70"/>
  <c r="AX440" i="70"/>
  <c r="B440" i="70"/>
  <c r="AX435" i="70"/>
  <c r="B435" i="70"/>
  <c r="B412" i="70"/>
  <c r="AX412" i="70"/>
  <c r="AX403" i="70"/>
  <c r="B403" i="70"/>
  <c r="AX444" i="70"/>
  <c r="AX445" i="70"/>
  <c r="B445" i="70"/>
  <c r="AX446" i="70"/>
  <c r="B446" i="70"/>
  <c r="AX651" i="70"/>
  <c r="AX538" i="70"/>
  <c r="B538" i="70"/>
  <c r="B506" i="70"/>
  <c r="AX506" i="70"/>
  <c r="B709" i="70"/>
  <c r="AX709" i="70"/>
  <c r="B706" i="70"/>
  <c r="AX706" i="70"/>
  <c r="B702" i="70"/>
  <c r="AX702" i="70"/>
  <c r="AX697" i="70"/>
  <c r="B697" i="70"/>
  <c r="B678" i="70"/>
  <c r="AX678" i="70"/>
  <c r="AX676" i="70"/>
  <c r="B676" i="70"/>
  <c r="AX660" i="70"/>
  <c r="B660" i="70"/>
  <c r="B657" i="70"/>
  <c r="AX657" i="70"/>
  <c r="B655" i="70"/>
  <c r="AX655" i="70"/>
  <c r="B641" i="70"/>
  <c r="AX641" i="70"/>
  <c r="AX625" i="70"/>
  <c r="B625" i="70"/>
  <c r="B622" i="70"/>
  <c r="AX622" i="70"/>
  <c r="B617" i="70"/>
  <c r="AX617" i="70"/>
  <c r="AX612" i="70"/>
  <c r="B612" i="70"/>
  <c r="B609" i="70"/>
  <c r="AX609" i="70"/>
  <c r="AX559" i="70"/>
  <c r="B559" i="70"/>
  <c r="B540" i="70"/>
  <c r="B527" i="70"/>
  <c r="AX527" i="70"/>
  <c r="B525" i="70"/>
  <c r="AX525" i="70"/>
  <c r="B162" i="81"/>
  <c r="AX162" i="81"/>
  <c r="AX328" i="70"/>
  <c r="B328" i="70"/>
  <c r="B402" i="70"/>
  <c r="AX402" i="70"/>
  <c r="AX495" i="70"/>
  <c r="B495" i="70"/>
  <c r="B485" i="70"/>
  <c r="AX485" i="70"/>
  <c r="B679" i="70"/>
  <c r="AX679" i="70"/>
  <c r="B674" i="70"/>
  <c r="AX674" i="70"/>
  <c r="B642" i="70"/>
  <c r="AX642" i="70"/>
  <c r="B573" i="70"/>
  <c r="AX573" i="70"/>
  <c r="B64" i="81"/>
  <c r="AX64" i="81"/>
  <c r="AX50" i="81"/>
  <c r="B50" i="81"/>
  <c r="AX179" i="81"/>
  <c r="B179" i="81"/>
  <c r="AX94" i="81"/>
  <c r="B94" i="81"/>
  <c r="AX45" i="70"/>
  <c r="AX161" i="70"/>
  <c r="AX193" i="70"/>
  <c r="AX225" i="70"/>
  <c r="AX257" i="70"/>
  <c r="AX289" i="70"/>
  <c r="AX381" i="70"/>
  <c r="AX388" i="70"/>
  <c r="AX404" i="70"/>
  <c r="AX433" i="70"/>
  <c r="B392" i="70"/>
  <c r="AX392" i="70"/>
  <c r="B387" i="70"/>
  <c r="AX387" i="70"/>
  <c r="B371" i="70"/>
  <c r="AX371" i="70"/>
  <c r="AX340" i="70"/>
  <c r="B340" i="70"/>
  <c r="AX338" i="70"/>
  <c r="B338" i="70"/>
  <c r="B323" i="70"/>
  <c r="AX323" i="70"/>
  <c r="B442" i="70"/>
  <c r="AX442" i="70"/>
  <c r="B420" i="70"/>
  <c r="AX420" i="70"/>
  <c r="AX471" i="70"/>
  <c r="B471" i="70"/>
  <c r="B470" i="70"/>
  <c r="AX470" i="70"/>
  <c r="AX462" i="70"/>
  <c r="B462" i="70"/>
  <c r="B456" i="70"/>
  <c r="AX456" i="70"/>
  <c r="B453" i="70"/>
  <c r="AX453" i="70"/>
  <c r="B607" i="70"/>
  <c r="B629" i="70"/>
  <c r="AX554" i="70"/>
  <c r="B554" i="70"/>
  <c r="B522" i="70"/>
  <c r="AX522" i="70"/>
  <c r="B595" i="70"/>
  <c r="AX595" i="70"/>
  <c r="AX588" i="70"/>
  <c r="B588" i="70"/>
  <c r="B581" i="70"/>
  <c r="AX581" i="70"/>
  <c r="B566" i="70"/>
  <c r="AX566" i="70"/>
  <c r="B558" i="70"/>
  <c r="AX558" i="70"/>
  <c r="B556" i="70"/>
  <c r="AX556" i="70"/>
  <c r="B551" i="70"/>
  <c r="AX551" i="70"/>
  <c r="B549" i="70"/>
  <c r="AX549" i="70"/>
  <c r="B537" i="70"/>
  <c r="AX537" i="70"/>
  <c r="B532" i="70"/>
  <c r="AX532" i="70"/>
  <c r="AX529" i="70"/>
  <c r="B529" i="70"/>
  <c r="AX516" i="70"/>
  <c r="B516" i="70"/>
  <c r="B142" i="81"/>
  <c r="B493" i="70"/>
  <c r="AX493" i="70"/>
  <c r="AX479" i="70"/>
  <c r="B479" i="70"/>
  <c r="B466" i="70"/>
  <c r="AX466" i="70"/>
  <c r="AX463" i="70"/>
  <c r="B463" i="70"/>
  <c r="B450" i="70"/>
  <c r="AX450" i="70"/>
  <c r="AX447" i="70"/>
  <c r="B447" i="70"/>
  <c r="B498" i="70"/>
  <c r="AX498" i="70"/>
  <c r="B661" i="70"/>
  <c r="AX661" i="70"/>
  <c r="B603" i="70"/>
  <c r="AX603" i="70"/>
  <c r="B570" i="70"/>
  <c r="AX570" i="70"/>
  <c r="B513" i="70"/>
  <c r="AX513" i="70"/>
  <c r="B74" i="81"/>
  <c r="AX74" i="81"/>
  <c r="AX173" i="81"/>
  <c r="B173" i="81"/>
  <c r="AX163" i="81"/>
  <c r="B163" i="81"/>
  <c r="B125" i="81"/>
  <c r="AX125" i="81"/>
  <c r="B105" i="81"/>
  <c r="AX105" i="81"/>
  <c r="B84" i="81"/>
  <c r="AX84" i="81"/>
  <c r="AX385" i="70"/>
  <c r="B423" i="70"/>
  <c r="AX432" i="70"/>
  <c r="B432" i="70"/>
  <c r="AX424" i="70"/>
  <c r="B424" i="70"/>
  <c r="AX416" i="70"/>
  <c r="B416" i="70"/>
  <c r="AX408" i="70"/>
  <c r="B408" i="70"/>
  <c r="AX400" i="70"/>
  <c r="B400" i="70"/>
  <c r="B494" i="70"/>
  <c r="AX494" i="70"/>
  <c r="B458" i="70"/>
  <c r="AX458" i="70"/>
  <c r="AX528" i="70"/>
  <c r="B567" i="70"/>
  <c r="B689" i="70"/>
  <c r="B666" i="70"/>
  <c r="AX666" i="70"/>
  <c r="B530" i="70"/>
  <c r="AX530" i="70"/>
  <c r="B699" i="70"/>
  <c r="AX699" i="70"/>
  <c r="B692" i="70"/>
  <c r="B659" i="70"/>
  <c r="AX659" i="70"/>
  <c r="B636" i="70"/>
  <c r="B614" i="70"/>
  <c r="AX614" i="70"/>
  <c r="AX604" i="70"/>
  <c r="B604" i="70"/>
  <c r="AX580" i="70"/>
  <c r="B580" i="70"/>
  <c r="B575" i="70"/>
  <c r="AX575" i="70"/>
  <c r="AX69" i="81"/>
  <c r="B69" i="81"/>
  <c r="AX169" i="81"/>
  <c r="B65" i="81"/>
  <c r="AX65" i="81"/>
  <c r="AX62" i="81"/>
  <c r="B62" i="81"/>
  <c r="AX33" i="81"/>
  <c r="B33" i="81"/>
  <c r="B19" i="81"/>
  <c r="AX19" i="81"/>
  <c r="AX6" i="81"/>
  <c r="B6" i="81"/>
  <c r="AX114" i="81"/>
  <c r="B114" i="81"/>
  <c r="B133" i="81"/>
  <c r="AX133" i="81"/>
  <c r="B130" i="81"/>
  <c r="AX130" i="81"/>
  <c r="AX635" i="70"/>
  <c r="AX707" i="70"/>
  <c r="B51" i="81"/>
  <c r="AX51" i="81"/>
  <c r="AX32" i="81"/>
  <c r="B32" i="81"/>
  <c r="B12" i="81"/>
  <c r="AX12" i="81"/>
  <c r="B134" i="81"/>
  <c r="AX134" i="81"/>
  <c r="B160" i="81"/>
  <c r="AX160" i="81"/>
  <c r="B123" i="81"/>
  <c r="B135" i="81"/>
  <c r="AX88" i="81"/>
  <c r="I12" i="71"/>
  <c r="I23" i="71"/>
  <c r="N13" i="38"/>
  <c r="I18" i="71"/>
  <c r="B45" i="81"/>
  <c r="AX45" i="81"/>
  <c r="AX152" i="81"/>
  <c r="B152" i="81"/>
  <c r="B138" i="81"/>
  <c r="AX138" i="81"/>
  <c r="AX58" i="81"/>
  <c r="B58" i="81"/>
  <c r="B18" i="81"/>
  <c r="AX18" i="81"/>
  <c r="AX15" i="81"/>
  <c r="B15" i="81"/>
  <c r="B75" i="81"/>
  <c r="AX75" i="81"/>
  <c r="AX53" i="81"/>
  <c r="B53" i="81"/>
  <c r="B36" i="81"/>
  <c r="AX36" i="81"/>
  <c r="AX22" i="81"/>
  <c r="B22" i="81"/>
  <c r="AX9" i="81"/>
  <c r="B9" i="81"/>
  <c r="B72" i="81"/>
  <c r="AX72" i="81"/>
  <c r="AX56" i="81"/>
  <c r="B56" i="81"/>
  <c r="AX30" i="81"/>
  <c r="B30" i="81"/>
  <c r="AX171" i="81"/>
  <c r="B171" i="81"/>
  <c r="B93" i="81"/>
  <c r="AX93" i="81"/>
  <c r="B63" i="81"/>
  <c r="AX63" i="81"/>
  <c r="AX34" i="81"/>
  <c r="B34" i="81"/>
  <c r="B137" i="81"/>
  <c r="AX137" i="81"/>
  <c r="B129" i="81"/>
  <c r="AX129" i="81"/>
  <c r="AX178" i="81"/>
  <c r="AX156" i="81"/>
  <c r="B156" i="81"/>
  <c r="B89" i="81"/>
  <c r="AX89" i="81"/>
  <c r="B86" i="81"/>
  <c r="AX86" i="81"/>
  <c r="B10" i="81"/>
  <c r="B67" i="81"/>
  <c r="AX139" i="81"/>
  <c r="B146" i="81"/>
  <c r="AX146" i="81"/>
  <c r="AX118" i="81"/>
  <c r="B118" i="81"/>
  <c r="B24" i="81"/>
  <c r="AX73" i="81"/>
  <c r="B95" i="81"/>
  <c r="B143" i="81"/>
  <c r="AX92" i="81"/>
  <c r="B159" i="81"/>
  <c r="B113" i="81"/>
  <c r="B164" i="81"/>
  <c r="AX108" i="81"/>
  <c r="AX168" i="81"/>
  <c r="B148" i="81"/>
  <c r="B81" i="81"/>
  <c r="AX81" i="81"/>
  <c r="B181" i="81"/>
  <c r="AX181" i="81"/>
  <c r="B175" i="81"/>
  <c r="AX175" i="81"/>
  <c r="B172" i="81"/>
  <c r="AX172" i="81"/>
  <c r="B149" i="81"/>
  <c r="AX149" i="81"/>
  <c r="AX136" i="81"/>
  <c r="B96" i="81"/>
  <c r="AX96" i="81"/>
  <c r="B87" i="81"/>
  <c r="AX87" i="81"/>
  <c r="B145" i="81"/>
  <c r="AX145" i="81"/>
  <c r="AX80" i="81"/>
  <c r="B80" i="81"/>
  <c r="AX141" i="81"/>
  <c r="B119" i="81"/>
  <c r="AX119" i="81"/>
  <c r="B107" i="81"/>
  <c r="AX107" i="81"/>
  <c r="B177" i="81"/>
  <c r="AX177" i="81"/>
  <c r="AX170" i="81"/>
  <c r="B170" i="81"/>
  <c r="AX110" i="81"/>
  <c r="B110" i="81"/>
  <c r="B101" i="81"/>
  <c r="AX101" i="81"/>
  <c r="B79" i="81"/>
  <c r="AX79" i="81"/>
  <c r="B47" i="81"/>
  <c r="B21" i="81"/>
  <c r="B37" i="81"/>
  <c r="B131" i="81"/>
  <c r="AX131" i="81"/>
  <c r="AX126" i="81"/>
  <c r="B126" i="81"/>
  <c r="AX166" i="81"/>
  <c r="B166" i="81"/>
  <c r="AX150" i="81"/>
  <c r="B150" i="81"/>
  <c r="AX132" i="81"/>
  <c r="B132" i="81"/>
  <c r="B127" i="81"/>
  <c r="AX127" i="81"/>
  <c r="AX122" i="81"/>
  <c r="B112" i="81"/>
  <c r="AX112" i="81"/>
  <c r="B103" i="81"/>
  <c r="AX103" i="81"/>
  <c r="AX100" i="81"/>
  <c r="B100" i="81"/>
  <c r="B85" i="81"/>
  <c r="AX85" i="81"/>
  <c r="AX82" i="81"/>
  <c r="B6" i="1"/>
  <c r="D23" i="72"/>
  <c r="D25" i="72" s="1"/>
  <c r="G11" i="38"/>
  <c r="D11" i="38" s="1"/>
  <c r="AX4" i="1"/>
  <c r="B3" i="1"/>
  <c r="B8" i="1"/>
  <c r="AX8" i="1"/>
  <c r="B7" i="1"/>
  <c r="AX7" i="1"/>
  <c r="L20" i="72"/>
  <c r="M20" i="72" s="1"/>
  <c r="B11" i="1"/>
  <c r="AX11" i="1"/>
  <c r="B10" i="1"/>
  <c r="AX10" i="1"/>
  <c r="G9" i="38"/>
  <c r="D9" i="38" s="1"/>
  <c r="AX12" i="1"/>
  <c r="B12" i="1"/>
  <c r="AX5" i="1"/>
  <c r="B5" i="1"/>
  <c r="I25" i="72"/>
  <c r="F25" i="72"/>
  <c r="H25" i="72"/>
  <c r="G25" i="72"/>
  <c r="J25" i="72"/>
  <c r="K14" i="72"/>
  <c r="K18" i="72" s="1"/>
  <c r="E25" i="72"/>
  <c r="L14" i="72"/>
  <c r="I11" i="38"/>
  <c r="L16" i="72"/>
  <c r="M16" i="72" s="1"/>
  <c r="I8" i="38"/>
  <c r="I9" i="38"/>
  <c r="L11" i="72"/>
  <c r="M11" i="72" s="1"/>
  <c r="G10" i="38"/>
  <c r="D10" i="38" s="1"/>
  <c r="L19" i="72"/>
  <c r="L12" i="72"/>
  <c r="M12" i="72" s="1"/>
  <c r="I10" i="38"/>
  <c r="G8" i="38"/>
  <c r="K8" i="72"/>
  <c r="G12" i="38"/>
  <c r="D12" i="38" s="1"/>
  <c r="E8" i="38"/>
  <c r="I12" i="38"/>
  <c r="L22" i="72"/>
  <c r="M22" i="72" s="1"/>
  <c r="E11" i="38"/>
  <c r="L9" i="72"/>
  <c r="M9" i="72" s="1"/>
  <c r="L17" i="72"/>
  <c r="M17" i="72" s="1"/>
  <c r="L21" i="72"/>
  <c r="M21" i="72" s="1"/>
  <c r="E9" i="38"/>
  <c r="L10" i="72"/>
  <c r="M10" i="72" s="1"/>
  <c r="E12" i="38"/>
  <c r="L15" i="72"/>
  <c r="M15" i="72" s="1"/>
  <c r="L8" i="72"/>
  <c r="E10" i="38"/>
  <c r="B9" i="1"/>
  <c r="AX9" i="1"/>
  <c r="F14" i="71" l="1"/>
  <c r="J14" i="71" s="1"/>
  <c r="F22" i="71"/>
  <c r="J22" i="71" s="1"/>
  <c r="F17" i="71"/>
  <c r="J17" i="71" s="1"/>
  <c r="F10" i="71"/>
  <c r="J10" i="71" s="1"/>
  <c r="F15" i="71"/>
  <c r="J15" i="71" s="1"/>
  <c r="F21" i="71"/>
  <c r="J21" i="71" s="1"/>
  <c r="F11" i="71"/>
  <c r="J11" i="71" s="1"/>
  <c r="E12" i="71"/>
  <c r="F19" i="71"/>
  <c r="D23" i="71"/>
  <c r="E18" i="71"/>
  <c r="F16" i="71"/>
  <c r="J16" i="71" s="1"/>
  <c r="F9" i="71"/>
  <c r="J9" i="71" s="1"/>
  <c r="F8" i="71"/>
  <c r="J8" i="71" s="1"/>
  <c r="D12" i="71"/>
  <c r="E23" i="71"/>
  <c r="D18" i="71"/>
  <c r="F13" i="71"/>
  <c r="F24" i="71"/>
  <c r="J24" i="71" s="1"/>
  <c r="F9" i="38"/>
  <c r="H9" i="38" s="1"/>
  <c r="J9" i="38" s="1"/>
  <c r="I25" i="71"/>
  <c r="L13" i="72"/>
  <c r="F11" i="38"/>
  <c r="H11" i="38" s="1"/>
  <c r="R11" i="38" s="1"/>
  <c r="M14" i="72"/>
  <c r="I13" i="38"/>
  <c r="E13" i="38"/>
  <c r="F10" i="38"/>
  <c r="H10" i="38" s="1"/>
  <c r="K13" i="72"/>
  <c r="M8" i="72"/>
  <c r="F12" i="38"/>
  <c r="H12" i="38" s="1"/>
  <c r="M19" i="72"/>
  <c r="L23" i="72"/>
  <c r="M23" i="72" s="1"/>
  <c r="G13" i="38"/>
  <c r="D8" i="38"/>
  <c r="L18" i="72"/>
  <c r="M18" i="72" s="1"/>
  <c r="F23" i="71" l="1"/>
  <c r="J23" i="71" s="1"/>
  <c r="J19" i="71"/>
  <c r="F18" i="71"/>
  <c r="J18" i="71" s="1"/>
  <c r="J13" i="71"/>
  <c r="D25" i="71"/>
  <c r="F12" i="71"/>
  <c r="E25" i="71"/>
  <c r="R9" i="38"/>
  <c r="O9" i="38"/>
  <c r="L9" i="38"/>
  <c r="J11" i="38"/>
  <c r="L11" i="38"/>
  <c r="O11" i="38"/>
  <c r="D13" i="38"/>
  <c r="F8" i="38"/>
  <c r="J10" i="38"/>
  <c r="R10" i="38"/>
  <c r="O10" i="38"/>
  <c r="L10" i="38"/>
  <c r="R12" i="38"/>
  <c r="L12" i="38"/>
  <c r="O12" i="38"/>
  <c r="J12" i="38"/>
  <c r="K25" i="72"/>
  <c r="M13" i="72"/>
  <c r="L25" i="72"/>
  <c r="F25" i="71" l="1"/>
  <c r="J25" i="71" s="1"/>
  <c r="J12" i="71"/>
  <c r="M25" i="72"/>
  <c r="H8" i="38"/>
  <c r="F13" i="38"/>
  <c r="O8" i="38" l="1"/>
  <c r="J8" i="38"/>
  <c r="J13" i="38" s="1"/>
  <c r="H13" i="38"/>
  <c r="R8" i="38"/>
  <c r="R13" i="38" s="1"/>
  <c r="L8" i="38"/>
  <c r="L13" i="38" l="1"/>
  <c r="O13" i="38"/>
  <c r="G25" i="71"/>
  <c r="G12" i="71"/>
</calcChain>
</file>

<file path=xl/sharedStrings.xml><?xml version="1.0" encoding="utf-8"?>
<sst xmlns="http://schemas.openxmlformats.org/spreadsheetml/2006/main" count="22492" uniqueCount="1658">
  <si>
    <t>Captiva</t>
  </si>
  <si>
    <t>EMEA EAST</t>
  </si>
  <si>
    <t>QTD Booking Summary for EMEA,  $k</t>
  </si>
  <si>
    <t>CZECH REPUBLIC</t>
  </si>
  <si>
    <t>FRANCE</t>
  </si>
  <si>
    <t>FR</t>
  </si>
  <si>
    <t>GERMANY</t>
  </si>
  <si>
    <t>IE</t>
  </si>
  <si>
    <t>CODE</t>
  </si>
  <si>
    <t>COUNTRY</t>
  </si>
  <si>
    <t>NEW REGION</t>
  </si>
  <si>
    <t>AF</t>
  </si>
  <si>
    <t xml:space="preserve">AFGHANISTAN </t>
  </si>
  <si>
    <t>AM</t>
  </si>
  <si>
    <t>ARMENIA</t>
  </si>
  <si>
    <t>AO</t>
  </si>
  <si>
    <t>ANGOLA</t>
  </si>
  <si>
    <t>AZ</t>
  </si>
  <si>
    <t>AZERBAIJAN</t>
  </si>
  <si>
    <t>BA</t>
  </si>
  <si>
    <t>BOSNIA AND HERZEGOVINA</t>
  </si>
  <si>
    <t>BF</t>
  </si>
  <si>
    <t>BURKINA FASO</t>
  </si>
  <si>
    <t>BH</t>
  </si>
  <si>
    <t>BAHRAIN</t>
  </si>
  <si>
    <t>BI</t>
  </si>
  <si>
    <t>BURUNDI</t>
  </si>
  <si>
    <t>BJ</t>
  </si>
  <si>
    <t>BENIN</t>
  </si>
  <si>
    <t>BW</t>
  </si>
  <si>
    <t>BOTSWANA</t>
  </si>
  <si>
    <t>CD</t>
  </si>
  <si>
    <t>CONGO, THE DEMOCRATIC REPUBLIC OF THE</t>
  </si>
  <si>
    <t>CF</t>
  </si>
  <si>
    <t>CENTRAL AFRICAN REPUBLIC</t>
  </si>
  <si>
    <t>CG</t>
  </si>
  <si>
    <t>CONGO</t>
  </si>
  <si>
    <t>CAMEROON</t>
  </si>
  <si>
    <t>CV</t>
  </si>
  <si>
    <t>CAPE VERDE</t>
  </si>
  <si>
    <t>CY</t>
  </si>
  <si>
    <t>CYPRUS</t>
  </si>
  <si>
    <t>DJ</t>
  </si>
  <si>
    <t>DJIBOUTI</t>
  </si>
  <si>
    <t>EH</t>
  </si>
  <si>
    <t>WESTERN SAHARA</t>
  </si>
  <si>
    <t>ER</t>
  </si>
  <si>
    <t>ERITREA</t>
  </si>
  <si>
    <t>ET</t>
  </si>
  <si>
    <t>ETHIOPIA</t>
  </si>
  <si>
    <t>GA</t>
  </si>
  <si>
    <t>GH</t>
  </si>
  <si>
    <t>GHANA</t>
  </si>
  <si>
    <t>GM</t>
  </si>
  <si>
    <t>GN</t>
  </si>
  <si>
    <t>GUINEA</t>
  </si>
  <si>
    <t>GQ</t>
  </si>
  <si>
    <t>Austria/EE</t>
  </si>
  <si>
    <t>EQUATORIAL GUINEA</t>
  </si>
  <si>
    <t>GR</t>
  </si>
  <si>
    <t>GW</t>
  </si>
  <si>
    <t>IQ</t>
  </si>
  <si>
    <t>IRAQ</t>
  </si>
  <si>
    <t>IR</t>
  </si>
  <si>
    <t>IRAN, ISLAMIC REPUBLIC OF</t>
  </si>
  <si>
    <t>JO</t>
  </si>
  <si>
    <t>JORDAN</t>
  </si>
  <si>
    <t>KE</t>
  </si>
  <si>
    <t>KENYA</t>
  </si>
  <si>
    <t>KG</t>
  </si>
  <si>
    <t>KYRGYZSTAN</t>
  </si>
  <si>
    <t>LB</t>
  </si>
  <si>
    <t>LEBANON</t>
  </si>
  <si>
    <t>LR</t>
  </si>
  <si>
    <t>LIBERIA</t>
  </si>
  <si>
    <t>LS</t>
  </si>
  <si>
    <t>LESOTHO</t>
  </si>
  <si>
    <t>LY</t>
  </si>
  <si>
    <t>LIBYAN ARAB JAMAHIRIYA</t>
  </si>
  <si>
    <t>KW</t>
  </si>
  <si>
    <t>LI</t>
  </si>
  <si>
    <t>ZA</t>
  </si>
  <si>
    <t>BE</t>
  </si>
  <si>
    <t>SK</t>
  </si>
  <si>
    <t>SLOVAKIA</t>
  </si>
  <si>
    <t>SO</t>
  </si>
  <si>
    <t>SOUTH AFRICA</t>
  </si>
  <si>
    <t>RO</t>
  </si>
  <si>
    <t>SWEDEN</t>
  </si>
  <si>
    <t>DENMARK</t>
  </si>
  <si>
    <t>DK</t>
  </si>
  <si>
    <t>TURKEY</t>
  </si>
  <si>
    <t>UA</t>
  </si>
  <si>
    <t>UNITED ARAB EMIRATES</t>
  </si>
  <si>
    <t>Middle East</t>
  </si>
  <si>
    <t>Germany</t>
  </si>
  <si>
    <t>Switzerland</t>
  </si>
  <si>
    <t>Italy</t>
  </si>
  <si>
    <t>DE</t>
  </si>
  <si>
    <t>IT</t>
  </si>
  <si>
    <t>IL</t>
  </si>
  <si>
    <t>Grand Total</t>
  </si>
  <si>
    <t>Order Type</t>
  </si>
  <si>
    <t>Product Bookings/Revenue</t>
  </si>
  <si>
    <t>Report Date:</t>
  </si>
  <si>
    <t>QTR</t>
  </si>
  <si>
    <t>RW</t>
  </si>
  <si>
    <t>RWANDA</t>
  </si>
  <si>
    <t>SD</t>
  </si>
  <si>
    <t>SUDAN</t>
  </si>
  <si>
    <t>SL</t>
  </si>
  <si>
    <t>SIERRA LEONE</t>
  </si>
  <si>
    <t>SN</t>
  </si>
  <si>
    <t>SENEGAL</t>
  </si>
  <si>
    <t>SOMALIA</t>
  </si>
  <si>
    <t>SY</t>
  </si>
  <si>
    <t>SYRIAN ARAB REPUBLIC</t>
  </si>
  <si>
    <t>SZ</t>
  </si>
  <si>
    <t>SWAZILAND</t>
  </si>
  <si>
    <t>TC</t>
  </si>
  <si>
    <t>TURKS AND CAICOS ISLANDS</t>
  </si>
  <si>
    <t>TD</t>
  </si>
  <si>
    <t>CHAD</t>
  </si>
  <si>
    <t>TG</t>
  </si>
  <si>
    <t>TOGO</t>
  </si>
  <si>
    <t>TZ</t>
  </si>
  <si>
    <t>TANZANIA, UNITED REPUBLIC OF</t>
  </si>
  <si>
    <t>UG</t>
  </si>
  <si>
    <t>UGANDA</t>
  </si>
  <si>
    <t>UZ</t>
  </si>
  <si>
    <t>UZBEKISTAN</t>
  </si>
  <si>
    <t>YE</t>
  </si>
  <si>
    <t>YEMEN</t>
  </si>
  <si>
    <t>ZM</t>
  </si>
  <si>
    <t>ZAMBIA</t>
  </si>
  <si>
    <t>ZW</t>
  </si>
  <si>
    <t>ZIMBABWE</t>
  </si>
  <si>
    <t>Zaire see CONGO, THE DEMOCRATIC REPUBLIC OF THE</t>
  </si>
  <si>
    <t>AL</t>
  </si>
  <si>
    <t>ALBANIA</t>
  </si>
  <si>
    <t>BY</t>
  </si>
  <si>
    <t>BELARUS</t>
  </si>
  <si>
    <t>CS</t>
  </si>
  <si>
    <t>SERBIA AND MONTENEGRO</t>
  </si>
  <si>
    <t>GE</t>
  </si>
  <si>
    <t>GEORGIA</t>
  </si>
  <si>
    <t>HR</t>
  </si>
  <si>
    <t>CROATIA</t>
  </si>
  <si>
    <t>HU</t>
  </si>
  <si>
    <t>HUNGARY</t>
  </si>
  <si>
    <t>KZ</t>
  </si>
  <si>
    <t>KAZAKHSTAN</t>
  </si>
  <si>
    <t>LT</t>
  </si>
  <si>
    <t>LITHUANIA</t>
  </si>
  <si>
    <t>LV</t>
  </si>
  <si>
    <t>LATVIA</t>
  </si>
  <si>
    <t>MK</t>
  </si>
  <si>
    <t>MACEDONIA, THE FORMER YUGOSLAV REPUBLIC OF</t>
  </si>
  <si>
    <t>AD</t>
  </si>
  <si>
    <t>ANDORRA</t>
  </si>
  <si>
    <t>CI</t>
  </si>
  <si>
    <t>CÔTE D'IVOIRE</t>
  </si>
  <si>
    <t>DZ</t>
  </si>
  <si>
    <t>ALGERIA</t>
  </si>
  <si>
    <t>MA</t>
  </si>
  <si>
    <t>MOROCCO</t>
  </si>
  <si>
    <t>MC</t>
  </si>
  <si>
    <t>MONACO</t>
  </si>
  <si>
    <t>TF</t>
  </si>
  <si>
    <t>FRENCH SOUTHERN TERRITORIES</t>
  </si>
  <si>
    <t>TN</t>
  </si>
  <si>
    <t>TUNISIA</t>
  </si>
  <si>
    <t>SM</t>
  </si>
  <si>
    <t>SAN MARINO</t>
  </si>
  <si>
    <t>VA</t>
  </si>
  <si>
    <t>HOLY SEE (VATICAN CITY STATE)</t>
  </si>
  <si>
    <t>Vatican City State see HOLY SEE</t>
  </si>
  <si>
    <t>FO</t>
  </si>
  <si>
    <t>FAROE ISLANDS</t>
  </si>
  <si>
    <t>IS</t>
  </si>
  <si>
    <t>ICELAND</t>
  </si>
  <si>
    <t>GI</t>
  </si>
  <si>
    <t>GIBRALTAR</t>
  </si>
  <si>
    <t>GG</t>
  </si>
  <si>
    <t>GUERNSEY</t>
  </si>
  <si>
    <t>IM</t>
  </si>
  <si>
    <t>ISLE OF MAN</t>
  </si>
  <si>
    <t>JE</t>
  </si>
  <si>
    <t>JERSEY</t>
  </si>
  <si>
    <t>AE</t>
  </si>
  <si>
    <t>LIECHTENSTEIN</t>
  </si>
  <si>
    <t>BULGARIA</t>
  </si>
  <si>
    <t>CZ</t>
  </si>
  <si>
    <t>POLAND</t>
  </si>
  <si>
    <t>PORTUGAL</t>
  </si>
  <si>
    <t>PT</t>
  </si>
  <si>
    <t>CM</t>
  </si>
  <si>
    <t>Adjustments</t>
  </si>
  <si>
    <t>Regions</t>
  </si>
  <si>
    <t>BILLINGS</t>
  </si>
  <si>
    <t xml:space="preserve">SERBIA  </t>
  </si>
  <si>
    <t>QTD Bookings Summary</t>
  </si>
  <si>
    <t>Deal Number</t>
  </si>
  <si>
    <t>Recon Item</t>
  </si>
  <si>
    <t>Family</t>
  </si>
  <si>
    <t>Ordered Date</t>
  </si>
  <si>
    <t>Report Date</t>
  </si>
  <si>
    <t>% of Commit Achieved</t>
  </si>
  <si>
    <t>Nordics</t>
  </si>
  <si>
    <t>MD</t>
  </si>
  <si>
    <t>MOLDOVA, REPUBLIC OF</t>
  </si>
  <si>
    <t>MG</t>
  </si>
  <si>
    <t>MADAGASCAR</t>
  </si>
  <si>
    <t>ML</t>
  </si>
  <si>
    <t>MALI</t>
  </si>
  <si>
    <t>MR</t>
  </si>
  <si>
    <t>MAURITANIA</t>
  </si>
  <si>
    <t>MT</t>
  </si>
  <si>
    <t>MALTA</t>
  </si>
  <si>
    <t>MU</t>
  </si>
  <si>
    <t>MAURITIUS</t>
  </si>
  <si>
    <t>MW</t>
  </si>
  <si>
    <t>MALAWI</t>
  </si>
  <si>
    <t>MZ</t>
  </si>
  <si>
    <t>MOZAMBIQUE</t>
  </si>
  <si>
    <t>NA</t>
  </si>
  <si>
    <t>NAMIBIA</t>
  </si>
  <si>
    <t>NE</t>
  </si>
  <si>
    <t>NIGER</t>
  </si>
  <si>
    <t>NG</t>
  </si>
  <si>
    <t>NIGERIA</t>
  </si>
  <si>
    <t>OM</t>
  </si>
  <si>
    <t>OMAN</t>
  </si>
  <si>
    <t>PG</t>
  </si>
  <si>
    <t>EMEA South</t>
  </si>
  <si>
    <t>Region</t>
  </si>
  <si>
    <t>EMEA NORTH</t>
  </si>
  <si>
    <t>UK&amp;I</t>
  </si>
  <si>
    <t>EMEA NORTH Total</t>
  </si>
  <si>
    <t>EMEA SOUTH Total</t>
  </si>
  <si>
    <t>Sales Region</t>
  </si>
  <si>
    <t>AT</t>
  </si>
  <si>
    <t>EE</t>
  </si>
  <si>
    <t>SE</t>
  </si>
  <si>
    <t>EGYPT</t>
  </si>
  <si>
    <t>EG</t>
  </si>
  <si>
    <t>UKRAINE</t>
  </si>
  <si>
    <t>ESTONIA</t>
  </si>
  <si>
    <t>BELGIUM</t>
  </si>
  <si>
    <t>FINLAND</t>
  </si>
  <si>
    <t>FI</t>
  </si>
  <si>
    <t>ITALY</t>
  </si>
  <si>
    <t>SA</t>
  </si>
  <si>
    <t>NL</t>
  </si>
  <si>
    <t>LU</t>
  </si>
  <si>
    <t>UNITED KINGDOM</t>
  </si>
  <si>
    <t>GB</t>
  </si>
  <si>
    <t>NORWAY</t>
  </si>
  <si>
    <t>NO</t>
  </si>
  <si>
    <t>GREECE</t>
  </si>
  <si>
    <t>TR</t>
  </si>
  <si>
    <t>SPAIN</t>
  </si>
  <si>
    <t>ES</t>
  </si>
  <si>
    <t>SWITZERLAND</t>
  </si>
  <si>
    <t>CH</t>
  </si>
  <si>
    <t>IRELAND</t>
  </si>
  <si>
    <t>NETHERLANDS</t>
  </si>
  <si>
    <t>France</t>
  </si>
  <si>
    <t>Iberia</t>
  </si>
  <si>
    <t>Other</t>
  </si>
  <si>
    <t>Country &amp; Bucket</t>
  </si>
  <si>
    <t>Sales Channel Code</t>
  </si>
  <si>
    <t>Month</t>
  </si>
  <si>
    <t>Order Source</t>
  </si>
  <si>
    <t>AUSTRIA</t>
  </si>
  <si>
    <t>PL</t>
  </si>
  <si>
    <t>SLOVENIA</t>
  </si>
  <si>
    <t>ROMANIA</t>
  </si>
  <si>
    <t>RUSSIAN FEDERATION</t>
  </si>
  <si>
    <t>Russia CIS</t>
  </si>
  <si>
    <t>PAKISTAN</t>
  </si>
  <si>
    <t>ISRAEL</t>
  </si>
  <si>
    <t>KUWAIT</t>
  </si>
  <si>
    <t>SAUDI ARABIA</t>
  </si>
  <si>
    <t>LUXEMBOURG</t>
  </si>
  <si>
    <t>SI</t>
  </si>
  <si>
    <t>RU</t>
  </si>
  <si>
    <t>RS</t>
  </si>
  <si>
    <t>BG</t>
  </si>
  <si>
    <t>Sales District</t>
  </si>
  <si>
    <t>District</t>
  </si>
  <si>
    <t>PK</t>
  </si>
  <si>
    <t>PAPUA NEW GUINEA</t>
  </si>
  <si>
    <t>PS</t>
  </si>
  <si>
    <t>PALESTINIAN TERRITORY, OCCUPIED</t>
  </si>
  <si>
    <t>QA</t>
  </si>
  <si>
    <t>QATAR</t>
  </si>
  <si>
    <t>Germany House</t>
  </si>
  <si>
    <t>Belux Area</t>
  </si>
  <si>
    <t>RVPs Forecast</t>
  </si>
  <si>
    <t>Quantity</t>
  </si>
  <si>
    <t>Germany Mid Market Area</t>
  </si>
  <si>
    <t>IIG EMEA Belgium Area</t>
  </si>
  <si>
    <t>IIG EMEA France Area</t>
  </si>
  <si>
    <t>IIG EMEA Germany Area</t>
  </si>
  <si>
    <t>IIG EMEA Italy Area</t>
  </si>
  <si>
    <t>IIG EMEA Middle East Area</t>
  </si>
  <si>
    <t>IIG EMEA Russia/CIS Area</t>
  </si>
  <si>
    <t>IIG EMEA UK/Ireland Area</t>
  </si>
  <si>
    <t>IIG EMEA South Africa Area</t>
  </si>
  <si>
    <t>IIG EMEA Spain Area</t>
  </si>
  <si>
    <t>IIG EMEA Switzerland Area</t>
  </si>
  <si>
    <t>IIG EMEA Holland Area</t>
  </si>
  <si>
    <t>BRM Item</t>
  </si>
  <si>
    <t>Area Name BRM</t>
  </si>
  <si>
    <t>District Name</t>
  </si>
  <si>
    <t>Sales Area Manager</t>
  </si>
  <si>
    <t>Sales Division Name</t>
  </si>
  <si>
    <t>Opportunity Number</t>
  </si>
  <si>
    <t>Transaction Number</t>
  </si>
  <si>
    <t>Order Number</t>
  </si>
  <si>
    <t>Transaction Type</t>
  </si>
  <si>
    <t>CXDX Quote Number 2</t>
  </si>
  <si>
    <t>Roll Up Book Date</t>
  </si>
  <si>
    <t>Roll Up TRX Date</t>
  </si>
  <si>
    <t>Segment 1</t>
  </si>
  <si>
    <t>Segment 2</t>
  </si>
  <si>
    <t>Segment 3</t>
  </si>
  <si>
    <t>Description</t>
  </si>
  <si>
    <t>UKI North and West Area</t>
  </si>
  <si>
    <t>BT Party Name</t>
  </si>
  <si>
    <t>West Africa (WA) Area</t>
  </si>
  <si>
    <t>UK - Temporary House</t>
  </si>
  <si>
    <t>IIG EMEA Finland</t>
  </si>
  <si>
    <t>Poland Area</t>
  </si>
  <si>
    <t>IIG EMEA Bulgaria/Romania Area</t>
  </si>
  <si>
    <t>IIG EMEA Czech Republic Area</t>
  </si>
  <si>
    <t>IIG EMEA Luxembourg Area</t>
  </si>
  <si>
    <t>Middle East House Area</t>
  </si>
  <si>
    <t>Germany Enterprise South Area</t>
  </si>
  <si>
    <t>IIG EMEA Austria Area</t>
  </si>
  <si>
    <t>IIG EMEA Balkans Area</t>
  </si>
  <si>
    <t>Russia/CIS House Area</t>
  </si>
  <si>
    <t>UK House</t>
  </si>
  <si>
    <t>France House Area</t>
  </si>
  <si>
    <t>UK Public Sector Area</t>
  </si>
  <si>
    <t>IIG EMEA South - African Continent Area</t>
  </si>
  <si>
    <t>IIG EMEA Eastern Europe Quota Area</t>
  </si>
  <si>
    <t>IIG EMEA Portugal Area</t>
  </si>
  <si>
    <t>IIG EMEA Greece Area</t>
  </si>
  <si>
    <t>South Africa House Area</t>
  </si>
  <si>
    <t>IIG EMEA Turkey Area</t>
  </si>
  <si>
    <t>Austria Area</t>
  </si>
  <si>
    <t>IIG EMEA Norway</t>
  </si>
  <si>
    <t>Norway Area</t>
  </si>
  <si>
    <t>UK Enterprise South Area</t>
  </si>
  <si>
    <t>IIG EMEA Sweden Area</t>
  </si>
  <si>
    <t>International Reserve Area</t>
  </si>
  <si>
    <t>Finland Area</t>
  </si>
  <si>
    <t>Holland Area</t>
  </si>
  <si>
    <t>France Area</t>
  </si>
  <si>
    <t>IIG EMEA Poland Area</t>
  </si>
  <si>
    <t>IIG EMEA Denmark Area</t>
  </si>
  <si>
    <t>Russia Area</t>
  </si>
  <si>
    <t>Spain Direct Touch Area</t>
  </si>
  <si>
    <t>IIG EMEA Israel Area</t>
  </si>
  <si>
    <t>Spain Indirect Touch Area</t>
  </si>
  <si>
    <t>UK Enterprise New Business Area</t>
  </si>
  <si>
    <t>South Gulf Area</t>
  </si>
  <si>
    <t>UK Mid Markets Area</t>
  </si>
  <si>
    <t>Switzerland Area</t>
  </si>
  <si>
    <t>Saudi Area</t>
  </si>
  <si>
    <t>IIG EMEA Baltics Area</t>
  </si>
  <si>
    <t>Sweden Indirect Area</t>
  </si>
  <si>
    <t>OTHER</t>
  </si>
  <si>
    <t>Germany Enterprise North Area</t>
  </si>
  <si>
    <t>Sales Area Name</t>
  </si>
  <si>
    <t>Sales Rep Name</t>
  </si>
  <si>
    <t>ST Party Name</t>
  </si>
  <si>
    <t>EU Party Name</t>
  </si>
  <si>
    <t>EU Global Entity Name</t>
  </si>
  <si>
    <t>EU Global Entity Identifier</t>
  </si>
  <si>
    <t>South Africa</t>
  </si>
  <si>
    <t>EMED &amp; Africa</t>
  </si>
  <si>
    <t>Qtd vs. Plan</t>
  </si>
  <si>
    <t>REPUBLIC OF IRELAND</t>
  </si>
  <si>
    <t>Turkey Area</t>
  </si>
  <si>
    <t>South Africa Indirect Touch Area</t>
  </si>
  <si>
    <t>Russia Enterprise Farming Area</t>
  </si>
  <si>
    <t>South Gulf House Area</t>
  </si>
  <si>
    <t>Emerging Africa Area</t>
  </si>
  <si>
    <t>DIRECT</t>
  </si>
  <si>
    <t>WEBTOP</t>
  </si>
  <si>
    <t>CORE-PLATFORM</t>
  </si>
  <si>
    <t>XCP-USER</t>
  </si>
  <si>
    <t>RECORDS-MGMT</t>
  </si>
  <si>
    <t>456-100-089</t>
  </si>
  <si>
    <t>EROOM</t>
  </si>
  <si>
    <t>TRANSFORMATION</t>
  </si>
  <si>
    <t>North Gulf Direct Touch Area</t>
  </si>
  <si>
    <t>Emerging Africa Indirect Touch Area</t>
  </si>
  <si>
    <t>South Africa Direct Touch Area 2</t>
  </si>
  <si>
    <t>Benelux</t>
  </si>
  <si>
    <t>GABON</t>
  </si>
  <si>
    <t>Côte d'Ivoire</t>
  </si>
  <si>
    <t>THE GAMBIA</t>
  </si>
  <si>
    <t>GUINEA-BISOU</t>
  </si>
  <si>
    <t>IRAN</t>
  </si>
  <si>
    <t>LIBYA</t>
  </si>
  <si>
    <t>PALESTINE</t>
  </si>
  <si>
    <t>SYRIA</t>
  </si>
  <si>
    <t>TANZANIA</t>
  </si>
  <si>
    <t>Turkish Republic of Northern Cyprus</t>
  </si>
  <si>
    <t>JOINT COLLABORATION AS</t>
  </si>
  <si>
    <t>EMEA House Area</t>
  </si>
  <si>
    <t>Datapool GmbH</t>
  </si>
  <si>
    <t>Yves Rachmuhl</t>
  </si>
  <si>
    <t>Jordi Vallcorba</t>
  </si>
  <si>
    <t>CONTENT AND CASE MGMT</t>
  </si>
  <si>
    <t>11.5.10 Test Area</t>
  </si>
  <si>
    <t>Formula</t>
  </si>
  <si>
    <t>EMEA EMERGING</t>
  </si>
  <si>
    <t>EMEA EMERGING Total</t>
  </si>
  <si>
    <t>CUSTOM-CLIENT</t>
  </si>
  <si>
    <t>BOOKINGS</t>
  </si>
  <si>
    <t>Clamor Vehring</t>
  </si>
  <si>
    <t>Doc Sci</t>
  </si>
  <si>
    <t>industry Data</t>
  </si>
  <si>
    <t>SELL-PIXL-LIC</t>
  </si>
  <si>
    <t>sumif</t>
  </si>
  <si>
    <t>Simon Williams</t>
  </si>
  <si>
    <t>Germany Ent Quota House</t>
  </si>
  <si>
    <t>AVNET EUROPE COMM VA</t>
  </si>
  <si>
    <t>Christian Lechner</t>
  </si>
  <si>
    <t>Florence Boucard</t>
  </si>
  <si>
    <t>Total</t>
  </si>
  <si>
    <t>Enterprise</t>
  </si>
  <si>
    <t>XcP</t>
  </si>
  <si>
    <t>UKI Enterpr Quota House</t>
  </si>
  <si>
    <t>Jakub Pszczolkowski</t>
  </si>
  <si>
    <t>France Ente Quota House</t>
  </si>
  <si>
    <t>Sales Rep</t>
  </si>
  <si>
    <t>SMB</t>
  </si>
  <si>
    <t>Enterprise / SMB</t>
  </si>
  <si>
    <t>Susanne Rosskopf</t>
  </si>
  <si>
    <t>Simon Crewe</t>
  </si>
  <si>
    <t>Andrew Clayton</t>
  </si>
  <si>
    <t>Thierry Mangogna</t>
  </si>
  <si>
    <t>Patricia Connolly</t>
  </si>
  <si>
    <t>Stephane Alvarez</t>
  </si>
  <si>
    <t>Item Number</t>
  </si>
  <si>
    <t>Sales District Manager</t>
  </si>
  <si>
    <t>IA Party Country</t>
  </si>
  <si>
    <t>EU Party Country</t>
  </si>
  <si>
    <t>Doc Type</t>
  </si>
  <si>
    <t>Doc Source 2</t>
  </si>
  <si>
    <t>Sale Booking Revenue</t>
  </si>
  <si>
    <t>EU EMC Sub Industry</t>
  </si>
  <si>
    <t>EU EMC Major Industry</t>
  </si>
  <si>
    <t>CCMG CAPTURE</t>
  </si>
  <si>
    <t>IIG EMEA SOUTH DIVISION</t>
  </si>
  <si>
    <t>DXP</t>
  </si>
  <si>
    <t>FINSERV</t>
  </si>
  <si>
    <t>IIG EMEA RUSSIA/CIS AREA</t>
  </si>
  <si>
    <t>IIG EMEA EMERGING DIVISION</t>
  </si>
  <si>
    <t>SERVICES -- CONSULTING</t>
  </si>
  <si>
    <t>SERVICES</t>
  </si>
  <si>
    <t>EMC Std. Sales Order</t>
  </si>
  <si>
    <t>ZOR</t>
  </si>
  <si>
    <t>HIGHTECH -- COMMERCIAL MACHINERY &amp; COMPUTER EQUIPMENT</t>
  </si>
  <si>
    <t>HIGHTECH</t>
  </si>
  <si>
    <t>IIG EMEA NORTH DIVISION</t>
  </si>
  <si>
    <t>IIG EMEA BELGIUM 1 DISTRICT</t>
  </si>
  <si>
    <t>JOOST DE BOT</t>
  </si>
  <si>
    <t>NOT DEFINED</t>
  </si>
  <si>
    <t>IIG EMEA UK/IRELAND AREA</t>
  </si>
  <si>
    <t>MARK RATTLEY</t>
  </si>
  <si>
    <t>IIG EMEA FRANCE AREA</t>
  </si>
  <si>
    <t>JACQUES PADIOLEAU</t>
  </si>
  <si>
    <t>WHOLESALE</t>
  </si>
  <si>
    <t>IIG EMEA ITALY AREA</t>
  </si>
  <si>
    <t>IIG EMEA BUS DEV AREA</t>
  </si>
  <si>
    <t>IIG EMEA CAPTIVA PIXEL DISTRICT</t>
  </si>
  <si>
    <t>Wahls, Alexander</t>
  </si>
  <si>
    <t>CXP</t>
  </si>
  <si>
    <t>CCMG CLIENTS AND APPS</t>
  </si>
  <si>
    <t>FINSERV -- OTHER</t>
  </si>
  <si>
    <t>ERLING KVALHEIM</t>
  </si>
  <si>
    <t>ENERGY</t>
  </si>
  <si>
    <t>IIG EMEA FRANCE TM DISTRICT</t>
  </si>
  <si>
    <t>Rachmuhl, Yves</t>
  </si>
  <si>
    <t>CCMG PLATFORM</t>
  </si>
  <si>
    <t>CCMG XCP FRAMEWORK</t>
  </si>
  <si>
    <t>Sum of Sale Booking Revenue</t>
  </si>
  <si>
    <t>GOVT</t>
  </si>
  <si>
    <t>United Kingdom</t>
  </si>
  <si>
    <t>EMC Credit Memo Req</t>
  </si>
  <si>
    <t>ZCR</t>
  </si>
  <si>
    <t>Netherlands</t>
  </si>
  <si>
    <t>EMC Debit Memo Req</t>
  </si>
  <si>
    <t>ZDR</t>
  </si>
  <si>
    <t>XCP-DESIGN</t>
  </si>
  <si>
    <t>IIG - STD Product</t>
  </si>
  <si>
    <t>Employee Id</t>
  </si>
  <si>
    <t>Order Reason Desc</t>
  </si>
  <si>
    <t>Partner Account</t>
  </si>
  <si>
    <t>Partner Type</t>
  </si>
  <si>
    <t>Partner Programs</t>
  </si>
  <si>
    <t>Customer Channel Type</t>
  </si>
  <si>
    <t>Indirect</t>
  </si>
  <si>
    <t>EMC Sale</t>
  </si>
  <si>
    <t>Y</t>
  </si>
  <si>
    <t>OTHER CHANNEL</t>
  </si>
  <si>
    <t>Direct</t>
  </si>
  <si>
    <t>N</t>
  </si>
  <si>
    <t>Information Intelligence Reseller</t>
  </si>
  <si>
    <t>Velocity Solution Provider;Velocity Services Implement;VSPEX</t>
  </si>
  <si>
    <t>Distributor</t>
  </si>
  <si>
    <t>Distribution VAR</t>
  </si>
  <si>
    <t>Other CCMG</t>
  </si>
  <si>
    <t>KUP(K1,Lookup!$G:$H,2,FALSE)</t>
  </si>
  <si>
    <t>FSI</t>
  </si>
  <si>
    <t>GOV</t>
  </si>
  <si>
    <t>OTH</t>
  </si>
  <si>
    <t>TLC</t>
  </si>
  <si>
    <t>HC</t>
  </si>
  <si>
    <t>Q3 12, INFORMATION INTELLIGENCE GROUP,  EMEA INDUSTRY BOOKINGS REPORT $K</t>
  </si>
  <si>
    <t>Q3 12 Industry</t>
  </si>
  <si>
    <t>Q3 12 BOOKINGS</t>
  </si>
  <si>
    <t>% of DEALS LABELLED</t>
  </si>
  <si>
    <t>D2</t>
  </si>
  <si>
    <t>SERVICES -- OTHER</t>
  </si>
  <si>
    <t>ENEAVITO STUCCHI</t>
  </si>
  <si>
    <t>IIG EMEA GERMANY AREA</t>
  </si>
  <si>
    <t>IIG EMEA GERMANY 1 DISTRICT</t>
  </si>
  <si>
    <t>Schweigart, Alexander</t>
  </si>
  <si>
    <t>RETAIL</t>
  </si>
  <si>
    <t>HEALTHCARE</t>
  </si>
  <si>
    <t>HEALTHCARE -- GENERAL</t>
  </si>
  <si>
    <t>JORGE MARTINEZ MANSO</t>
  </si>
  <si>
    <t>Spain</t>
  </si>
  <si>
    <t>Direct Reseller;Distribution VAR</t>
  </si>
  <si>
    <t>GOVT -- CENTRAL</t>
  </si>
  <si>
    <t>IIG EMEA IBERIA TM AREA</t>
  </si>
  <si>
    <t>IIG EMEA HOLLAND 1 DISTRICT</t>
  </si>
  <si>
    <t>ULRICH WENZ</t>
  </si>
  <si>
    <t>IIG EMEA GERMANY TERRITORY MANAGER DISTRICT</t>
  </si>
  <si>
    <t>Lechner, Christian</t>
  </si>
  <si>
    <t>Previous Report</t>
  </si>
  <si>
    <t>Changes from Previous</t>
  </si>
  <si>
    <t>Return-Return of Sale with Credit</t>
  </si>
  <si>
    <t>zTBD</t>
  </si>
  <si>
    <t>LIFESCI</t>
  </si>
  <si>
    <t>LIFESCI -- PHARMACEUTICALS</t>
  </si>
  <si>
    <t>BOOKINGS IMPACTING</t>
  </si>
  <si>
    <t>Product Bookings</t>
  </si>
  <si>
    <t>Mth End Revenue</t>
  </si>
  <si>
    <t>Q1 13 Plan</t>
  </si>
  <si>
    <t>EUROPE WEST DIVISION</t>
  </si>
  <si>
    <t>WCM</t>
  </si>
  <si>
    <t>IIG EMEA AUSTRIA DISTRICT</t>
  </si>
  <si>
    <t>Poland</t>
  </si>
  <si>
    <t>Luxembourg</t>
  </si>
  <si>
    <t>Ungurjanovic, Srdjan</t>
  </si>
  <si>
    <t>Denmark</t>
  </si>
  <si>
    <t>Serbia</t>
  </si>
  <si>
    <t>STEPHANE BARBERET</t>
  </si>
  <si>
    <t>ALESSIO GALLO</t>
  </si>
  <si>
    <t>IIG EMEA BENELUX AREA</t>
  </si>
  <si>
    <t>IIG EMEA IBERIA AREA</t>
  </si>
  <si>
    <t>IIG EMEA BUS DEV DIVISION</t>
  </si>
  <si>
    <t>IIG EMEA NORDICS AREA</t>
  </si>
  <si>
    <t>IIG EMEA ITALY DISTRICT</t>
  </si>
  <si>
    <t>SUNCODE S.C.</t>
  </si>
  <si>
    <t>United States</t>
  </si>
  <si>
    <t>CCMG GOVERNANCE</t>
  </si>
  <si>
    <t>Deal No.</t>
  </si>
  <si>
    <t>Rasch, Kenneth</t>
  </si>
  <si>
    <t>End User</t>
  </si>
  <si>
    <t>SYNC-SW</t>
  </si>
  <si>
    <t>Sweden</t>
  </si>
  <si>
    <t>IIG EMEA UK/IRELAND ENTERPRISE DISTRICT</t>
  </si>
  <si>
    <t>OWEN KILBANE</t>
  </si>
  <si>
    <t>Boucard, Florence</t>
  </si>
  <si>
    <t>Van Bouwel, Liesbeth</t>
  </si>
  <si>
    <t>SYNCPLICITY</t>
  </si>
  <si>
    <t>NETHERLANDS AREA</t>
  </si>
  <si>
    <t>Q1 13 Mth End Revenue</t>
  </si>
  <si>
    <t>CZECH REP QUOTA HOUSE DM</t>
  </si>
  <si>
    <t>India</t>
  </si>
  <si>
    <t>Q22013</t>
  </si>
  <si>
    <t>OnDemand</t>
  </si>
  <si>
    <t>Syncplicity</t>
  </si>
  <si>
    <t>IIG EMEA E. EUROPE/AUSTRIA AREA</t>
  </si>
  <si>
    <t>SUNCODE S C</t>
  </si>
  <si>
    <t>Meursing, Bart</t>
  </si>
  <si>
    <t>Office des publications de l'Union europeenne</t>
  </si>
  <si>
    <t>CPQO1460721</t>
  </si>
  <si>
    <t>Russian Federation</t>
  </si>
  <si>
    <t>Total Bookings Excl Syn</t>
  </si>
  <si>
    <t>Book/ON</t>
  </si>
  <si>
    <t>Bookings</t>
  </si>
  <si>
    <t>Bookings Type</t>
  </si>
  <si>
    <t>Total Including OnDemand</t>
  </si>
  <si>
    <t>RVPs Forecast (Excl OnDemand)</t>
  </si>
  <si>
    <t>euroscript Systems GmbH</t>
  </si>
  <si>
    <t>Meda Pharma GmbH &amp; Co. KG</t>
  </si>
  <si>
    <t>Vehring, Clamor</t>
  </si>
  <si>
    <t>EDUCATION</t>
  </si>
  <si>
    <t>EDUCATION -- HIGHER EDUCATION</t>
  </si>
  <si>
    <t>WINDREAM GMBH</t>
  </si>
  <si>
    <t>Velocity Solution Provider</t>
  </si>
  <si>
    <t>IIG EMEA TURKEY, MIDDLE EAST, AFRICAN CONTINENT AREA</t>
  </si>
  <si>
    <t>MAHMOUD MOUNIR</t>
  </si>
  <si>
    <t>IIG EMEA FRANCE 1 DISTRICT</t>
  </si>
  <si>
    <t>Mahjoub, Hakim</t>
  </si>
  <si>
    <t>ZR06 - VSOE</t>
  </si>
  <si>
    <t>HARD REDIRECTS</t>
  </si>
  <si>
    <t>IIG EMEA NORWAY 1 DISTRICT</t>
  </si>
  <si>
    <t>Sigurdsson, Sturla</t>
  </si>
  <si>
    <t>Norway</t>
  </si>
  <si>
    <t>ENERGY -- UTILITIES</t>
  </si>
  <si>
    <t>CCMG THIRD PARTY</t>
  </si>
  <si>
    <t>Donaldson, Robert</t>
  </si>
  <si>
    <t>IIG EMEA GERMANY HOUSE DISTRICT</t>
  </si>
  <si>
    <t>GERMANY SMB - ESG QUOTA HOUSE</t>
  </si>
  <si>
    <t>Quota House, Germany - ESG</t>
  </si>
  <si>
    <t>D01729</t>
  </si>
  <si>
    <t>EMEA HOUSE AREA</t>
  </si>
  <si>
    <t>EMEA HOUSE DISTRICT</t>
  </si>
  <si>
    <t>EMEA QUOTA HOUSE AM</t>
  </si>
  <si>
    <t>EMEA QUOTA HOUSE DM</t>
  </si>
  <si>
    <t>EMEA HOUSE DIVISION</t>
  </si>
  <si>
    <t>PSC, EMEA</t>
  </si>
  <si>
    <t>D01035</t>
  </si>
  <si>
    <t>Cohen, Eric</t>
  </si>
  <si>
    <t>STMicroelectronics International NV</t>
  </si>
  <si>
    <t>CPQO1492312</t>
  </si>
  <si>
    <t>IIG EMEA UK/IRELAND 1 DISTRICT</t>
  </si>
  <si>
    <t>Velocity Solution Provider;Velocity Services Implement</t>
  </si>
  <si>
    <t>IIG EMEA SPAIN 1 DISTRICT</t>
  </si>
  <si>
    <t>Varon, Isabel</t>
  </si>
  <si>
    <t>Direct Reseller</t>
  </si>
  <si>
    <t>M-BASSWD-002</t>
  </si>
  <si>
    <t>M-ENHSWD-002</t>
  </si>
  <si>
    <t>M-ENHSWD-001</t>
  </si>
  <si>
    <t>DATAFINITY</t>
  </si>
  <si>
    <t>IIG EMEA SOUTH AFRICA AREA</t>
  </si>
  <si>
    <t>IIG EMEA SOUTH AFRICA DISTRICT</t>
  </si>
  <si>
    <t>ALBERT NEL</t>
  </si>
  <si>
    <t>Osuch, Dariusz</t>
  </si>
  <si>
    <t>CCMG DOC SCI</t>
  </si>
  <si>
    <t>FINSERV -- BANKING</t>
  </si>
  <si>
    <t>PROCESS MFG</t>
  </si>
  <si>
    <t>UK &amp; IRELAND DIVISON</t>
  </si>
  <si>
    <t>UNISYSTEMS SA</t>
  </si>
  <si>
    <t>Greece</t>
  </si>
  <si>
    <t>VCE;Velocity Solution Provider;Velocity Services Implement;VSPEX;Solution Center Partner</t>
  </si>
  <si>
    <t>Alliances</t>
  </si>
  <si>
    <t>Brockhoff, Cornelis</t>
  </si>
  <si>
    <t>Nel, Albert</t>
  </si>
  <si>
    <t>Gadoud, Jean-Charles</t>
  </si>
  <si>
    <t>Outsourcer</t>
  </si>
  <si>
    <t>TME</t>
  </si>
  <si>
    <t>TME -- PUBLISHING</t>
  </si>
  <si>
    <t>PROCESS MFG -- CHEMICALS</t>
  </si>
  <si>
    <t>Van Vuuren, Jean J</t>
  </si>
  <si>
    <t>Middle East Sum</t>
  </si>
  <si>
    <t>IIG EMEA MIDDLE EAST 1 DISTRICT</t>
  </si>
  <si>
    <t>TEEAM DIVISION</t>
  </si>
  <si>
    <t>SCHNEIDER ELECTRIC INDUSTRIES SAS</t>
  </si>
  <si>
    <t>SCHNEIDER ELECTRIC</t>
  </si>
  <si>
    <t>CPQO1505908</t>
  </si>
  <si>
    <t>SCHNEIDER ELECTRIC SA</t>
  </si>
  <si>
    <t>DCTM-PLATFORM</t>
  </si>
  <si>
    <t>OEMSWD-MNT</t>
  </si>
  <si>
    <t>Direct Reseller;Service Provider</t>
  </si>
  <si>
    <t>TME -- MEDIA &amp; ENTERTAINMENT</t>
  </si>
  <si>
    <t>TME -- TELECOMMUNICATIONS</t>
  </si>
  <si>
    <t>Qatar</t>
  </si>
  <si>
    <t>Datapool GmbH Beratung, Dienstleistung und Vermittlung im EDV-,</t>
  </si>
  <si>
    <t>Data Net Solutions GmbH</t>
  </si>
  <si>
    <t>IIG EMEA RUSSIA/CIS ENTERPRISE DISTRICT</t>
  </si>
  <si>
    <t>Pisarev, Mikhail</t>
  </si>
  <si>
    <t>CORA</t>
  </si>
  <si>
    <t>STATNETT SF</t>
  </si>
  <si>
    <t>LLC ID  Management Technologies</t>
  </si>
  <si>
    <t>Quota House, Middle East - ESG</t>
  </si>
  <si>
    <t>D01718</t>
  </si>
  <si>
    <t>IIG EMEA SWEDEN 1 DISTRICT</t>
  </si>
  <si>
    <t>Quota House, Holland - ESG</t>
  </si>
  <si>
    <t>D01731</t>
  </si>
  <si>
    <t>Pleshkov, Pavel</t>
  </si>
  <si>
    <t>Isabelli, Francesco</t>
  </si>
  <si>
    <t>Cantin, Patrick</t>
  </si>
  <si>
    <t>TOTAL SA</t>
  </si>
  <si>
    <t>TOTAL</t>
  </si>
  <si>
    <t>PDF-ANNOTATION</t>
  </si>
  <si>
    <t>SYNAPPS SOLUTIONS LIMITED</t>
  </si>
  <si>
    <t>Czech Republic</t>
  </si>
  <si>
    <t>Authorized Reseller;Information Intelligence Reseller</t>
  </si>
  <si>
    <t>Murga, Monica</t>
  </si>
  <si>
    <t>LLC TOPS Consulting</t>
  </si>
  <si>
    <t>SOGAZ</t>
  </si>
  <si>
    <t>WHOLESALE -- FOOD/BEVERAGE</t>
  </si>
  <si>
    <t>HSBC FRANCE</t>
  </si>
  <si>
    <t>HSBC</t>
  </si>
  <si>
    <t>HSBC HOLDINGS PLC</t>
  </si>
  <si>
    <t>TECH DATA GMBH &amp; CO. OHG GESCHAFTSBEREICH AZLAN</t>
  </si>
  <si>
    <t>ESBE GmbH</t>
  </si>
  <si>
    <t>CPQO1533252</t>
  </si>
  <si>
    <t>Velocity Solution Provider;Velocity Services Implement;VSPEX;Velocity Services Assembly</t>
  </si>
  <si>
    <t>RETAIL -- HARDWARE</t>
  </si>
  <si>
    <t>HP GALWAY LTD.</t>
  </si>
  <si>
    <t>NOVARTIS CONSUMER HEALTH SA</t>
  </si>
  <si>
    <t>CPQO1532991</t>
  </si>
  <si>
    <t>ADVANCED BUSINESS COMPUTING</t>
  </si>
  <si>
    <t>DOHA BANK</t>
  </si>
  <si>
    <t>CPQO1534434</t>
  </si>
  <si>
    <t>Asseco SEE d.o.o. Beograd</t>
  </si>
  <si>
    <t>Komercijalna banka a.d. Beograd</t>
  </si>
  <si>
    <t>CPQO1538361</t>
  </si>
  <si>
    <t>KOMERCIJALNA BANKA A.D.</t>
  </si>
  <si>
    <t>CPQO1535537</t>
  </si>
  <si>
    <t>CPQO1536764</t>
  </si>
  <si>
    <t>MOLDA AG Molkerei Dahlenburg</t>
  </si>
  <si>
    <t>CPQO1535921</t>
  </si>
  <si>
    <t>MOLDA AG</t>
  </si>
  <si>
    <t>STERIA</t>
  </si>
  <si>
    <t>CPQO1534983</t>
  </si>
  <si>
    <t>GROUPE STERIA</t>
  </si>
  <si>
    <t>Information Intelligence Reseller;Velocity Service Provider</t>
  </si>
  <si>
    <t>CPQO1534955</t>
  </si>
  <si>
    <t>Q42013</t>
  </si>
  <si>
    <t>IIG RUSSIA QUOTA HOUSE DM</t>
  </si>
  <si>
    <t>CSC COMPUTER SCIENCES LTD</t>
  </si>
  <si>
    <t>CPQO1455624</t>
  </si>
  <si>
    <t>CPQO1540673</t>
  </si>
  <si>
    <t>CBC Cologne Broadcasting Center GmbH</t>
  </si>
  <si>
    <t>CPQO1540672</t>
  </si>
  <si>
    <t>Bertelsmann SE &amp; Co. KGaA</t>
  </si>
  <si>
    <t>Klinikum Landsberg A. Lech</t>
  </si>
  <si>
    <t>CPQO1539207</t>
  </si>
  <si>
    <t>Klinikum Landsberg am Lech</t>
  </si>
  <si>
    <t>VAT RESOURCE B.V.</t>
  </si>
  <si>
    <t>CPQO1541588</t>
  </si>
  <si>
    <t>CORA INFORMATIQUE</t>
  </si>
  <si>
    <t>CPQO1539744</t>
  </si>
  <si>
    <t>JSC MOBILE GTS</t>
  </si>
  <si>
    <t>CPQO1538667</t>
  </si>
  <si>
    <t>SCHNEIDER ELECTRIC FRANCE</t>
  </si>
  <si>
    <t>Austria/EE Sum</t>
  </si>
  <si>
    <t>SYNC THIRD PARTY</t>
  </si>
  <si>
    <t>AEROW SAS</t>
  </si>
  <si>
    <t>ASN</t>
  </si>
  <si>
    <t>CPQO1543704</t>
  </si>
  <si>
    <t>AUTORITE DE SURETE NUCLEAIRE</t>
  </si>
  <si>
    <t>HSBC BANK PLC</t>
  </si>
  <si>
    <t>CPQO1549033</t>
  </si>
  <si>
    <t>IS SOLUTIONS</t>
  </si>
  <si>
    <t>URENCO Limited</t>
  </si>
  <si>
    <t>CPQO1545678</t>
  </si>
  <si>
    <t>URENCO LTD</t>
  </si>
  <si>
    <t>CAISSE NATIONALE DES PRESTATIONS FAMILIALES</t>
  </si>
  <si>
    <t>CAISSE NATIONALE DES PRESTATIONS FAMILIALES DU GRAND-DUCHé DE LUXEMBOURG</t>
  </si>
  <si>
    <t>CPQO1547030</t>
  </si>
  <si>
    <t>CZECH REPUBLIC MIDMARKET AREA</t>
  </si>
  <si>
    <t>CZECH REPUBLIC MIDMARKET DISTRICT</t>
  </si>
  <si>
    <t>PAVEL BARTAK</t>
  </si>
  <si>
    <t>Pavol, Juraj</t>
  </si>
  <si>
    <t>AVNET S.R.O.</t>
  </si>
  <si>
    <t>RODENSTOCK CR S.R.O.</t>
  </si>
  <si>
    <t>CPQO1545593</t>
  </si>
  <si>
    <t>HEALTHCARE -- MEDICAL PRODUCTS</t>
  </si>
  <si>
    <t>KINGSTON HOSPITAL N H S TRUST</t>
  </si>
  <si>
    <t>CPQO1549157</t>
  </si>
  <si>
    <t>KINGSTON HOSPITAL NHS TRUST</t>
  </si>
  <si>
    <t>IIG EMEA HOUSE AREA</t>
  </si>
  <si>
    <t>IIG EMEA HOUSE DISTRICT</t>
  </si>
  <si>
    <t>CMA EMEA EASTERN EUROPE AREA QUOTA HOUSE AM</t>
  </si>
  <si>
    <t>DISTRICT MANAGER EMEA - ESG HOUSE ACCOUNT</t>
  </si>
  <si>
    <t>IIG EMEA HOUSE DIVISION</t>
  </si>
  <si>
    <t>Quota House, EMEA - ESG</t>
  </si>
  <si>
    <t>D01734</t>
  </si>
  <si>
    <t>CPQO1549615</t>
  </si>
  <si>
    <t>Clinch, Nigel</t>
  </si>
  <si>
    <t>ASTRAZENECA</t>
  </si>
  <si>
    <t>CPQO1549097</t>
  </si>
  <si>
    <t>ASTRAZENECA PLC</t>
  </si>
  <si>
    <t>Amdipharm Mercury Company Limited</t>
  </si>
  <si>
    <t>CPQO1546338</t>
  </si>
  <si>
    <t>Dr. Wolman GmbH</t>
  </si>
  <si>
    <t>CPQO1549019</t>
  </si>
  <si>
    <t>BASF SE</t>
  </si>
  <si>
    <t>FRANCESCO ISABELLI</t>
  </si>
  <si>
    <t>GLOBO INFORMATICA SRL</t>
  </si>
  <si>
    <t>CPQO1550059</t>
  </si>
  <si>
    <t>NEDBANK LIMITED</t>
  </si>
  <si>
    <t>CPQO1550347</t>
  </si>
  <si>
    <t>NEDBANK GROUP LTD</t>
  </si>
  <si>
    <t>SPECIALIST COMPUTER CENTRES S.L.</t>
  </si>
  <si>
    <t>CTTI</t>
  </si>
  <si>
    <t>CPQO1431135</t>
  </si>
  <si>
    <t>GENERALITAT DE CATALUNYA</t>
  </si>
  <si>
    <t>INSA</t>
  </si>
  <si>
    <t>INGENIERIA DE SOFTWARE AVANZADO SA</t>
  </si>
  <si>
    <t>Euroscript Netherlands BV</t>
  </si>
  <si>
    <t>COMPAREX NEDERLAND B.V.</t>
  </si>
  <si>
    <t>COLLEGE BESCHERMING PERSOONSGEGEVENS</t>
  </si>
  <si>
    <t>CPQO1550064</t>
  </si>
  <si>
    <t>CPQO1550361</t>
  </si>
  <si>
    <t>Werner, Patrick</t>
  </si>
  <si>
    <t>ALTRAN SVERIGE AB</t>
  </si>
  <si>
    <t>VATTENFALL AB</t>
  </si>
  <si>
    <t>CPQO1550170</t>
  </si>
  <si>
    <t>ISV;Direct Reseller</t>
  </si>
  <si>
    <t>IBERDROLA S.A.</t>
  </si>
  <si>
    <t>CPQO1433323</t>
  </si>
  <si>
    <t>IBERDROLA, SOCIEDAD ANONIMA</t>
  </si>
  <si>
    <t>GENIKI BANK</t>
  </si>
  <si>
    <t>CPQO1549855</t>
  </si>
  <si>
    <t>CCMG OTHER</t>
  </si>
  <si>
    <t>OTHER-CCMG</t>
  </si>
  <si>
    <t>IIG EMEA OEM DISTRICT</t>
  </si>
  <si>
    <t>Hunfeld, Carsten</t>
  </si>
  <si>
    <t>COMPAREX POLAND SP Z O O</t>
  </si>
  <si>
    <t>SWITZERLAND AREA</t>
  </si>
  <si>
    <t>SWITZERLAND HOUSE DISTRICT</t>
  </si>
  <si>
    <t>STEFANO CAMUSO</t>
  </si>
  <si>
    <t>Quota House, Switzerland</t>
  </si>
  <si>
    <t>D01023</t>
  </si>
  <si>
    <t>INFOTEHNA GROUP LLC</t>
  </si>
  <si>
    <t>Slovenia</t>
  </si>
  <si>
    <t>CPQO1525457</t>
  </si>
  <si>
    <t>CCMG SAAS SOLUTIONS</t>
  </si>
  <si>
    <t>SyncP</t>
  </si>
  <si>
    <t>United Arab Emirates</t>
  </si>
  <si>
    <t>R24 - SaleOPS-Misc REV ADJ</t>
  </si>
  <si>
    <t>RFBU - G/L Account Document</t>
  </si>
  <si>
    <t>FINSERV -- INSURANCE</t>
  </si>
  <si>
    <t>MVMI INFORMATIKA ZRT</t>
  </si>
  <si>
    <t>Hungary</t>
  </si>
  <si>
    <t>CPQO1554351</t>
  </si>
  <si>
    <t>Copaco DC BV</t>
  </si>
  <si>
    <t>VTS Politie Nederland</t>
  </si>
  <si>
    <t>CPQO1553410</t>
  </si>
  <si>
    <t>ICT-SERVICE COÖPERATIE POLITIE JUSTITIE EN VEILIGHEID U.A.</t>
  </si>
  <si>
    <t>IIG EMEA SWITZERLAND AREA</t>
  </si>
  <si>
    <t>IIG EMEA SWITZERLAND 1 DISTRICT</t>
  </si>
  <si>
    <t>ROMAN HOHL</t>
  </si>
  <si>
    <t>Espic, Christian</t>
  </si>
  <si>
    <t>SERIAL SA</t>
  </si>
  <si>
    <t>UBP</t>
  </si>
  <si>
    <t>CPQO1553436</t>
  </si>
  <si>
    <t>UBP CIS HOLDING S.A.</t>
  </si>
  <si>
    <t>CPQO1553329</t>
  </si>
  <si>
    <t>CPQO1555135</t>
  </si>
  <si>
    <t>CPQO1553267</t>
  </si>
  <si>
    <t>STEMMER GMBH</t>
  </si>
  <si>
    <t>CPQO1552028</t>
  </si>
  <si>
    <t>BT GROUP PLC</t>
  </si>
  <si>
    <t>OTHER INDUSTRY</t>
  </si>
  <si>
    <t>OTHER -- GENERAL</t>
  </si>
  <si>
    <t>CPQO1553332</t>
  </si>
  <si>
    <t>CPQO1555069</t>
  </si>
  <si>
    <t>IIG EMEA RUSSIA/CIS COMMERCIAL DISTRICT</t>
  </si>
  <si>
    <t>Matvienko, Sergey</t>
  </si>
  <si>
    <t>JSC EUROCEMENT GROUP</t>
  </si>
  <si>
    <t>CPQO1555075</t>
  </si>
  <si>
    <t>Wallbaum, Christian</t>
  </si>
  <si>
    <t>Deutsche Bank AG</t>
  </si>
  <si>
    <t>CPQO1551808</t>
  </si>
  <si>
    <t>DEUTSCHE BANK AG</t>
  </si>
  <si>
    <t>VIADOC AS</t>
  </si>
  <si>
    <t>STOREBRAND</t>
  </si>
  <si>
    <t>CPQO1555078</t>
  </si>
  <si>
    <t>STOREBRAND ASA</t>
  </si>
  <si>
    <t>FINSERV -- SECURITIES</t>
  </si>
  <si>
    <t>TRUSTED-CONTENT</t>
  </si>
  <si>
    <t>CCMG INTEG-EXTN</t>
  </si>
  <si>
    <t>MYDCTM</t>
  </si>
  <si>
    <t>SDF</t>
  </si>
  <si>
    <t>PLATFORM-EXTNS</t>
  </si>
  <si>
    <t>SPAIN HOUSE AREA</t>
  </si>
  <si>
    <t>SPAIN HOUSE DISTRICT.</t>
  </si>
  <si>
    <t>SPAIN HOUSE AREA QUOTA HOUSE AM</t>
  </si>
  <si>
    <t>ARROW ENTERPRISE COMPUTING SOLUTIONS, SAU</t>
  </si>
  <si>
    <t>Velocity Solution Provider;VSPEX</t>
  </si>
  <si>
    <t>RETAIL -- FOOD/BEVERAGE</t>
  </si>
  <si>
    <t>IIG EMEA BALKANS DISTRICT</t>
  </si>
  <si>
    <t>Bajic, Dejan</t>
  </si>
  <si>
    <t>INFOSISTEM D.D.</t>
  </si>
  <si>
    <t>Hrvatske autoceste odravanje i naplata cestarine D.O.O.</t>
  </si>
  <si>
    <t>Croatia</t>
  </si>
  <si>
    <t>CPQO1557287</t>
  </si>
  <si>
    <t>Information Intelligence Solution;Information Intelligence Reseller;Velocity Services Onsite Support</t>
  </si>
  <si>
    <t>CONSTRUCTION</t>
  </si>
  <si>
    <t>CONSTRUCTION -- ARCHITECTURE ENGINEERING &amp; CONSTRUCTION</t>
  </si>
  <si>
    <t>Magyar Allam</t>
  </si>
  <si>
    <t>IBM Deutschland GmbH</t>
  </si>
  <si>
    <t>LVM Landwirtschaftlicher Versicherungsverein Münster a.G.</t>
  </si>
  <si>
    <t>CPQO1533209</t>
  </si>
  <si>
    <t>InovoOlution GmbH</t>
  </si>
  <si>
    <t>GKN EDV-Dienstleistungs GmbH</t>
  </si>
  <si>
    <t>CPQO1558500</t>
  </si>
  <si>
    <t>GKN EDV-Dienstleistungsgesellsch.mbH</t>
  </si>
  <si>
    <t>Systems Integrator;Direct Reseller;Distribution VAR</t>
  </si>
  <si>
    <t>Computer Sciences Corporation</t>
  </si>
  <si>
    <t>AEROW</t>
  </si>
  <si>
    <t>Stadtwerke Göttingen AG</t>
  </si>
  <si>
    <t>CPQO1556582</t>
  </si>
  <si>
    <t>Stadt Göttingen</t>
  </si>
  <si>
    <t>Austria</t>
  </si>
  <si>
    <t>BANQUE ET CAISSE D'EPARGNE DE L'ETAT</t>
  </si>
  <si>
    <t>CPQO1555651</t>
  </si>
  <si>
    <t>Meda AB</t>
  </si>
  <si>
    <t>Novartis AG</t>
  </si>
  <si>
    <t>HEATHROW AIRPORT LIMITED</t>
  </si>
  <si>
    <t>HEATHROW AIRPORT LTD</t>
  </si>
  <si>
    <t>CPQO1555591</t>
  </si>
  <si>
    <t>Fgp Topco Ltd</t>
  </si>
  <si>
    <t>TRANSPORTATION</t>
  </si>
  <si>
    <t>TRANSPORTATION -- GENERAL</t>
  </si>
  <si>
    <t>Vattenfall AB</t>
  </si>
  <si>
    <t>IRM</t>
  </si>
  <si>
    <t>LANXESS DEUTSCHLAND GMBH</t>
  </si>
  <si>
    <t>LANXESS Deutschland GmbH</t>
  </si>
  <si>
    <t>CPQO1557190</t>
  </si>
  <si>
    <t>LANXESS AG</t>
  </si>
  <si>
    <t>SAP-ERP</t>
  </si>
  <si>
    <t>IIG EMEA SOUTH - AFRICAN CONTINENT DISTRICT</t>
  </si>
  <si>
    <t>Nimer, Omar</t>
  </si>
  <si>
    <t>XEROX EMIRATES L.L.C</t>
  </si>
  <si>
    <t>EQUATE PETROCHEMICAL CO. (K.S.C.C.)</t>
  </si>
  <si>
    <t>Kuwait</t>
  </si>
  <si>
    <t>CPQO1555850</t>
  </si>
  <si>
    <t>EQUATE PETROCHEMICAL COMPANY KSC(C)</t>
  </si>
  <si>
    <t>SYNC-T1-CD-1Y</t>
  </si>
  <si>
    <t>Finland</t>
  </si>
  <si>
    <t>DOCBYTE NV</t>
  </si>
  <si>
    <t>GENERALI BELGIUM SA</t>
  </si>
  <si>
    <t>Belgium</t>
  </si>
  <si>
    <t>CPQO1562402</t>
  </si>
  <si>
    <t>ASSICURAZIONI GENERALI SPA</t>
  </si>
  <si>
    <t>Hohl, Roman</t>
  </si>
  <si>
    <t>BANK JULIUS BAER &amp; CO. AG</t>
  </si>
  <si>
    <t>BANK JULIUS BAER &amp; CO. LTD.</t>
  </si>
  <si>
    <t>CPQO1560619</t>
  </si>
  <si>
    <t>Julius Bär Gruppe AG</t>
  </si>
  <si>
    <t>BANK ROSSIYA</t>
  </si>
  <si>
    <t>PRACLOX BV</t>
  </si>
  <si>
    <t>CPQO1559616</t>
  </si>
  <si>
    <t>LOXLEY HOLDING B.V.</t>
  </si>
  <si>
    <t>MAGIRUS INTERNATIONAL GMBH</t>
  </si>
  <si>
    <t>ConServe GmbH &amp; Co. KG</t>
  </si>
  <si>
    <t>CPQO1562788</t>
  </si>
  <si>
    <t>Thomas Duvenbeck Holding GmbH</t>
  </si>
  <si>
    <t>EVERAERT PRINTING SYSTEMS</t>
  </si>
  <si>
    <t>JAN DE NUL DREDGING N.V.</t>
  </si>
  <si>
    <t>CPQO1560644</t>
  </si>
  <si>
    <t>JAN DE NUL-DREDGING NV</t>
  </si>
  <si>
    <t>ARCHIDOC S.A.</t>
  </si>
  <si>
    <t>CPQO1563428</t>
  </si>
  <si>
    <t>CPQO1563430</t>
  </si>
  <si>
    <t>Schweizerische Eidgenossenschaft</t>
  </si>
  <si>
    <t>ReNascio</t>
  </si>
  <si>
    <t>CPQO1560620</t>
  </si>
  <si>
    <t>Renascio BVBA</t>
  </si>
  <si>
    <t>Staat der Nederlanden</t>
  </si>
  <si>
    <t>Hgcapital Llp</t>
  </si>
  <si>
    <t>FRANCE DIVISION</t>
  </si>
  <si>
    <t>Kadnikov, Vyacheslav</t>
  </si>
  <si>
    <t>COMPTEK INTERNATIONAL OVERSEAS LIMITED</t>
  </si>
  <si>
    <t>COMPTEK CENTRAL ASIA</t>
  </si>
  <si>
    <t>KAZAKHSTAN PETROCHEMICAL INDUSTRIES INC.</t>
  </si>
  <si>
    <t>Kazakhstan</t>
  </si>
  <si>
    <t>CPQO1561948</t>
  </si>
  <si>
    <t>KAZAKHSTAN PETROCHEMICAL INDUSTRIES INC TOO</t>
  </si>
  <si>
    <t>Velocity Solution Provider;Velocity Services Implement;VSPEX;Velocity Services Onsite Support</t>
  </si>
  <si>
    <t>SHAM</t>
  </si>
  <si>
    <t>CPQO1563316</t>
  </si>
  <si>
    <t>SOC HOSPITALIERE ASSURANCE MUTUELLE</t>
  </si>
  <si>
    <t>Zaghloul, Mahmoud</t>
  </si>
  <si>
    <t>UK PUBLIC SECTOR AREA</t>
  </si>
  <si>
    <t>UK REGIONAL PUBLIC SECTOR</t>
  </si>
  <si>
    <t>RUSSELL POOLE</t>
  </si>
  <si>
    <t>STUART NYEMECZ</t>
  </si>
  <si>
    <t>Ellison, Mark</t>
  </si>
  <si>
    <t>CAPGEMINI UK PLC</t>
  </si>
  <si>
    <t>SUFFOLK CONSTABULARY</t>
  </si>
  <si>
    <t>CPQO1567429</t>
  </si>
  <si>
    <t>Suffolk Constabulary</t>
  </si>
  <si>
    <t>GOVT -- PUBLIC SAFETY &amp; JUSTICE</t>
  </si>
  <si>
    <t>SAGA MK DOOEL</t>
  </si>
  <si>
    <t>INVESTIGATIVE CENTRES IN THE R MACEDONIA - JAVNO OBVINITELSTVO NA R MACEDONIA</t>
  </si>
  <si>
    <t>Macedonia, The Former Yugoslav Republic of</t>
  </si>
  <si>
    <t>CPQO1565451</t>
  </si>
  <si>
    <t>Mbundu, Nkuli</t>
  </si>
  <si>
    <t>FARANANI DOCTEC(PTY) LTD</t>
  </si>
  <si>
    <t>RAILWAY SAFETY REGULATOR</t>
  </si>
  <si>
    <t>CPQO1564276</t>
  </si>
  <si>
    <t>OUTSOURCING EXPERTS S A</t>
  </si>
  <si>
    <t>Ireland</t>
  </si>
  <si>
    <t>Richter Gedeon Vegyeszeti Gyar Nyilvanosan Mukodo Reszvenytarsas</t>
  </si>
  <si>
    <t>COMTRADE ITSS</t>
  </si>
  <si>
    <t>TELEKOM SRBIJA A.D.</t>
  </si>
  <si>
    <t>CPQO1567729</t>
  </si>
  <si>
    <t>VLADA REPUBLIKE SRBIJE</t>
  </si>
  <si>
    <t>Velocity Solution Provider;Velocity Services Implement;Velocity Services Onsite Support</t>
  </si>
  <si>
    <t>GIE SIHM</t>
  </si>
  <si>
    <t>CPQO1567774</t>
  </si>
  <si>
    <t>HARMONIE MUTUELLES</t>
  </si>
  <si>
    <t>WHOLESALE -- CONSUMER PACKAGED GOODS</t>
  </si>
  <si>
    <t>Fox, Kieran</t>
  </si>
  <si>
    <t>LINKLATERS BUSINESS SERVICES</t>
  </si>
  <si>
    <t>CPQO1565920</t>
  </si>
  <si>
    <t>LINKLATERS LLP</t>
  </si>
  <si>
    <t>DISWAY S.A.</t>
  </si>
  <si>
    <t>DISWAY</t>
  </si>
  <si>
    <t>BANQUE CENTRALE POPULAIRE</t>
  </si>
  <si>
    <t>Morocco</t>
  </si>
  <si>
    <t>CPQO1568497</t>
  </si>
  <si>
    <t>SOCIETE GENERALE SERBIA</t>
  </si>
  <si>
    <t>CPQO1568700</t>
  </si>
  <si>
    <t>SOCIETE GENERALE</t>
  </si>
  <si>
    <t>FINSERV -- SPECIALTY FINANCIAL</t>
  </si>
  <si>
    <t>SPECIALIST COMPUTER CENTRE PLC</t>
  </si>
  <si>
    <t>LIVERPOOL WOMENS HOSPITAL</t>
  </si>
  <si>
    <t>CPQO1568307</t>
  </si>
  <si>
    <t>CHESHIRE &amp; MERSEYSIDE STRATEGIC HEALTH AUTHORITY</t>
  </si>
  <si>
    <t>FAIRFIELD ENERGY LTD</t>
  </si>
  <si>
    <t>FAIRFIELD STAINES</t>
  </si>
  <si>
    <t>CPQO1568589</t>
  </si>
  <si>
    <t>ENERGY -- OIL &amp; GAS</t>
  </si>
  <si>
    <t>STMicroelectronics N.V.</t>
  </si>
  <si>
    <t>INFOTEHNA Skupina d.o.o.</t>
  </si>
  <si>
    <t>XDB</t>
  </si>
  <si>
    <t>CCMG SOLUTIONS</t>
  </si>
  <si>
    <t>Office des Publications Officielles des Communauté Européenne OR</t>
  </si>
  <si>
    <t>CPQO1572766</t>
  </si>
  <si>
    <t>DENMARK AREA</t>
  </si>
  <si>
    <t>DENMARK HOUSE DISTRICT</t>
  </si>
  <si>
    <t>PETER PERREGAARD</t>
  </si>
  <si>
    <t>DENMARK QUOTA HOUSE DM</t>
  </si>
  <si>
    <t>Van Der Kaa, Bas</t>
  </si>
  <si>
    <t>FRANCE HOUSE AREA</t>
  </si>
  <si>
    <t>FRANCE HOUSE DISTRICT</t>
  </si>
  <si>
    <t>FRANCE QUOTA HOUSE AM</t>
  </si>
  <si>
    <t>FRANCE QUOTA HOUSE DM</t>
  </si>
  <si>
    <t>Wheeler, Peter</t>
  </si>
  <si>
    <t>SERVICE PERSONNEL &amp; VETERANS AGENCY</t>
  </si>
  <si>
    <t>CPQO1571754</t>
  </si>
  <si>
    <t>GLOBO INFORMATICA S.R.L.</t>
  </si>
  <si>
    <t>CheBanca! S.p.A.</t>
  </si>
  <si>
    <t>CPQO1571030</t>
  </si>
  <si>
    <t>MEDIOBANCA BANCA DI CREDITO FINANZIARIO SPA</t>
  </si>
  <si>
    <t>IIG EMEA PORTUGAL 1 DISTRICT</t>
  </si>
  <si>
    <t>FUJITSU TECHNOLOGY SOLUTIONS, LDA</t>
  </si>
  <si>
    <t>SERVICOS PARTILHADOS DO MINISTERIO DA SAUDE</t>
  </si>
  <si>
    <t>ADMINISTRAÇÃO CENTRAL DO SISTEMA DE SAÚDE</t>
  </si>
  <si>
    <t>Portugal</t>
  </si>
  <si>
    <t>CPQO1570418</t>
  </si>
  <si>
    <t>Ministerio Da Saude</t>
  </si>
  <si>
    <t>OEM;Direct Reseller</t>
  </si>
  <si>
    <t>Authorized Reseller</t>
  </si>
  <si>
    <t>IIG EMEA FINLAND 1 DISTRICT</t>
  </si>
  <si>
    <t>Hakkinen, Jukka</t>
  </si>
  <si>
    <t>ACCENTURE</t>
  </si>
  <si>
    <t>FENNIA MUTUAL INSURANCE COMPANY</t>
  </si>
  <si>
    <t>CPQO1570583</t>
  </si>
  <si>
    <t>Keskinäinen Vakuutusyhtiö Fennia</t>
  </si>
  <si>
    <t>Systems Integrator</t>
  </si>
  <si>
    <t>ACCENTURE OY</t>
  </si>
  <si>
    <t>CPQO1570575</t>
  </si>
  <si>
    <t>AUSTRIA QUOTA HOUSE AREA</t>
  </si>
  <si>
    <t>AUSTRIA HOUSE DISTRICT</t>
  </si>
  <si>
    <t>AUSTRIA QUOTA HOUSE DM</t>
  </si>
  <si>
    <t>Quota House, Belgium - ESG</t>
  </si>
  <si>
    <t>D01721</t>
  </si>
  <si>
    <t>Quota House DM, IIG EMEA Germany House District</t>
  </si>
  <si>
    <t>D06907</t>
  </si>
  <si>
    <t>Pszczolkowski, Jakub</t>
  </si>
  <si>
    <t>Open Grid Europe GmbH</t>
  </si>
  <si>
    <t>CPQO1570328</t>
  </si>
  <si>
    <t>Vier Gas Services GmbH &amp; Co. KG</t>
  </si>
  <si>
    <t>Louis Delhaize Compagnie Franco-Belge d'Alimentation SA</t>
  </si>
  <si>
    <t>STMICROELECTRONICS INTERNATIONAL NV</t>
  </si>
  <si>
    <t>CPQO1569874</t>
  </si>
  <si>
    <t>INFO-SYSTEM SOFTWARE CONSULTANTS (CYPRUS) LTD.</t>
  </si>
  <si>
    <t>FEDERAL STATE STATISTICS SERVICE</t>
  </si>
  <si>
    <t>CPQO1573063</t>
  </si>
  <si>
    <t>GOVERNMENT OF THE RF</t>
  </si>
  <si>
    <t>Velocity Solution Provider;Velocity Services Implement;Information Intelligence Reseller;VSPEX;Velocity Service Provider;Solution Center Partner;Velocity Services Onsite Support</t>
  </si>
  <si>
    <t>GOVT -- REVENUE/FINANCE/TAXATION</t>
  </si>
  <si>
    <t>ELCA INFORMATIQUE SA</t>
  </si>
  <si>
    <t>ELCA INFORMATIQUE S.A.</t>
  </si>
  <si>
    <t>CPQO1572132</t>
  </si>
  <si>
    <t>Raiffeisen-Landesbanken-Holding GmbH</t>
  </si>
  <si>
    <t>SYNC-MISC-SW</t>
  </si>
  <si>
    <t>CPTV-CLIENTS</t>
  </si>
  <si>
    <t>BASF IT Services Holding GmbH</t>
  </si>
  <si>
    <t>BASF IT Services GmbH</t>
  </si>
  <si>
    <t>CPQO1574353</t>
  </si>
  <si>
    <t>CPTV-DISTRIB-MOBILE</t>
  </si>
  <si>
    <t>CPTV-PAGE-VOLUME</t>
  </si>
  <si>
    <t>CPTV-SERVER</t>
  </si>
  <si>
    <t>PIXEL-ISIS</t>
  </si>
  <si>
    <t>Bridgepoint Advisers Group Ltd</t>
  </si>
  <si>
    <t>GERMANY HOUSE</t>
  </si>
  <si>
    <t>GERMANY HOUSE DISTRICT</t>
  </si>
  <si>
    <t>GERMANY QUOTA HOUSE AM</t>
  </si>
  <si>
    <t>GERMANY QUOTA HOUSE DM</t>
  </si>
  <si>
    <t>GERMANY DIVISION</t>
  </si>
  <si>
    <t>Advania</t>
  </si>
  <si>
    <t>SIMINN HF</t>
  </si>
  <si>
    <t>Iceland</t>
  </si>
  <si>
    <t>CPQO1575728</t>
  </si>
  <si>
    <t>BBR EHF</t>
  </si>
  <si>
    <t>Velocity Solution Provider;Velocity Services Implement;Information Intelligence Reseller;VSPEX</t>
  </si>
  <si>
    <t>Banque Et Caisse D'Epargne De L'Etat, Luxembourg Etabl. Public</t>
  </si>
  <si>
    <t>TIETO SWEDEN AB</t>
  </si>
  <si>
    <t>LÄKEMEDELSVERKET</t>
  </si>
  <si>
    <t>CPQO1574629</t>
  </si>
  <si>
    <t>Läkemedelsverket</t>
  </si>
  <si>
    <t>Alliances;Information Intelligence Reseller</t>
  </si>
  <si>
    <t>GOVT -- REGULATORY</t>
  </si>
  <si>
    <t>EUROCEMENT Holding AG</t>
  </si>
  <si>
    <t>Beretta, RobertoMario</t>
  </si>
  <si>
    <t>M. &amp; G. GRUPPO MOSSI &amp; GHISOLFI</t>
  </si>
  <si>
    <t>CPQO1581013</t>
  </si>
  <si>
    <t>Tromans, James F</t>
  </si>
  <si>
    <t>COMPUTACENTER (UK) LTD</t>
  </si>
  <si>
    <t>ROYAL LIVERPOOL &amp; BROADGREEN UNI. H</t>
  </si>
  <si>
    <t>CPQO1580640</t>
  </si>
  <si>
    <t>ROYAL LIVERPOOL AND BROADGREEN UNIVERSITY HOSPITALS NHS TRUST</t>
  </si>
  <si>
    <t>CPQO1577255</t>
  </si>
  <si>
    <t>Schwaebe, Loretta</t>
  </si>
  <si>
    <t>SARCO</t>
  </si>
  <si>
    <t>CPQO1581011</t>
  </si>
  <si>
    <t>LRK BVBA</t>
  </si>
  <si>
    <t>DISCRETE MFG</t>
  </si>
  <si>
    <t>DISCRETE MFG -- RETAIL</t>
  </si>
  <si>
    <t>Esbe AB</t>
  </si>
  <si>
    <t>APPXTENDER</t>
  </si>
  <si>
    <t>ANACOM</t>
  </si>
  <si>
    <t>CPQO1577052</t>
  </si>
  <si>
    <t>Ministerio da Economia e do Emprego</t>
  </si>
  <si>
    <t>COMTRADE IT SOLUTIONS AND SERVICES DOO</t>
  </si>
  <si>
    <t>CT COMPUTERS D.O.O.</t>
  </si>
  <si>
    <t>CPQO1578262</t>
  </si>
  <si>
    <t>ComTrade Holding N.V.</t>
  </si>
  <si>
    <t>Taeske, Uwe</t>
  </si>
  <si>
    <t>Volkswagen AG</t>
  </si>
  <si>
    <t>CPQO1580487</t>
  </si>
  <si>
    <t>VOLKSWAGEN AG</t>
  </si>
  <si>
    <t>DISCRETE MFG -- AUTOMOTIVE</t>
  </si>
  <si>
    <t>CPQO1577049</t>
  </si>
  <si>
    <t>Quota House, Spain</t>
  </si>
  <si>
    <t>D01021</t>
  </si>
  <si>
    <t>INERZA S.A.</t>
  </si>
  <si>
    <t>CPQO1577391</t>
  </si>
  <si>
    <t>INERZA SOCIEDAD ANONIMA</t>
  </si>
  <si>
    <t>OPTIMO SRL</t>
  </si>
  <si>
    <t>ADP - GSI ITALIA S.P.A.</t>
  </si>
  <si>
    <t>CPQO1578361</t>
  </si>
  <si>
    <t>Automatic Data Processing, Inc.</t>
  </si>
  <si>
    <t>MOSCOW INSTITUTE OF THERMAL TECHNOLOGY</t>
  </si>
  <si>
    <t>CPQO1581124</t>
  </si>
  <si>
    <t>DISCRETE MFG -- AEROSPACE &amp; DEFENSE</t>
  </si>
  <si>
    <t>PICTET &amp; CIE</t>
  </si>
  <si>
    <t>CPQO1579501</t>
  </si>
  <si>
    <t>Pictet et Cie</t>
  </si>
  <si>
    <t>457-100-431</t>
  </si>
  <si>
    <t>Gonzalez, Ignacio</t>
  </si>
  <si>
    <t>COMPUTER SCIENCES ESPANA SA</t>
  </si>
  <si>
    <t>ALLIANZ</t>
  </si>
  <si>
    <t>ALMIRALL</t>
  </si>
  <si>
    <t>CPQO1577217</t>
  </si>
  <si>
    <t>ALMIRALL SA</t>
  </si>
  <si>
    <t>XPRESSION-CLIENTS</t>
  </si>
  <si>
    <t>XPRESSION-SERVERS</t>
  </si>
  <si>
    <t>MEDIMMUNE</t>
  </si>
  <si>
    <t>MEDIMMUNE INC</t>
  </si>
  <si>
    <t>CPQO1581305</t>
  </si>
  <si>
    <t>KANSANELÄKELAITOS</t>
  </si>
  <si>
    <t>CPQO1580781</t>
  </si>
  <si>
    <t>DCT ENTERPRISE SYSTEMS - UK</t>
  </si>
  <si>
    <t>BRITISH PETROLEUM</t>
  </si>
  <si>
    <t>CPQO1580592</t>
  </si>
  <si>
    <t>BP PLC</t>
  </si>
  <si>
    <t>WHOLESALE -- AUTOMOTIVE</t>
  </si>
  <si>
    <t>ZR01 - Brokerage Purchases</t>
  </si>
  <si>
    <t>TIETO FINLAND OY</t>
  </si>
  <si>
    <t>FORTUM POWER &amp; HEAT OY</t>
  </si>
  <si>
    <t>CPQO1578447</t>
  </si>
  <si>
    <t>THE CONTENT GROUP</t>
  </si>
  <si>
    <t>CPQO1583247</t>
  </si>
  <si>
    <t>CONTENT SOLUTIONS EUROPE LTD</t>
  </si>
  <si>
    <t>Documation Software Ltd</t>
  </si>
  <si>
    <t>NORFOLK COUNTY COUNCIL</t>
  </si>
  <si>
    <t>CPQO1582688</t>
  </si>
  <si>
    <t>BELUX AREA</t>
  </si>
  <si>
    <t>BELGIUM HOUSE DISTRICT</t>
  </si>
  <si>
    <t>BELGIUM HOUSE DISTRICT QUOTA HOUSE DM</t>
  </si>
  <si>
    <t>Quota House, Belgium</t>
  </si>
  <si>
    <t>D00992</t>
  </si>
  <si>
    <t>CPQO1584951</t>
  </si>
  <si>
    <t>BNP PARIBAS PROCUREMENT TECH</t>
  </si>
  <si>
    <t>BNP PARIBAS</t>
  </si>
  <si>
    <t>CPQO1584989</t>
  </si>
  <si>
    <t>ENEXIS B.V.</t>
  </si>
  <si>
    <t>CPQO1583508</t>
  </si>
  <si>
    <t>Enexis Holding N.V.</t>
  </si>
  <si>
    <t>NETHERLANDS HOUSE DISTRICT</t>
  </si>
  <si>
    <t>COEN BOS</t>
  </si>
  <si>
    <t>CPQO1583971</t>
  </si>
  <si>
    <t>CPQO1583973</t>
  </si>
  <si>
    <t>Kulakov, Andrey</t>
  </si>
  <si>
    <t>ISOLIN TRADE &amp; INVEST LIMITED</t>
  </si>
  <si>
    <t>EAST LIGHT OY</t>
  </si>
  <si>
    <t>LENENERGO PUBLIC JOINT STOCK COMPANY</t>
  </si>
  <si>
    <t>CPQO1582193</t>
  </si>
  <si>
    <t>PPO OAO LENENERGO</t>
  </si>
  <si>
    <t>Velocity Solution Provider;Velocity Services Implement;Information Intelligence Reseller;VSPEX;Velocity Services Onsite Support</t>
  </si>
  <si>
    <t>XPRESSION-ADDS-ON</t>
  </si>
  <si>
    <t>OLD MUTUAL PLC</t>
  </si>
  <si>
    <t>CPQO1581807</t>
  </si>
  <si>
    <t>NATO HEADQUARTERS BELGIUM</t>
  </si>
  <si>
    <t>CPQO1584128</t>
  </si>
  <si>
    <t>ORGANISATION DU TRAITE DE L'ATLANTIQUE NORD ORG.INTERNAT</t>
  </si>
  <si>
    <t>Suomen Valtio/Alv</t>
  </si>
  <si>
    <t>Trosset, Herve</t>
  </si>
  <si>
    <t>Fujitsu Finland Oy</t>
  </si>
  <si>
    <t>CPQO1584236</t>
  </si>
  <si>
    <t>FUJITSU LIMITED</t>
  </si>
  <si>
    <t>Hemdan, Amr</t>
  </si>
  <si>
    <t>INTERNATIONAL TURNKEY SYSTEMS</t>
  </si>
  <si>
    <t>EMAAR EC</t>
  </si>
  <si>
    <t>Saudi Arabia</t>
  </si>
  <si>
    <t>CPQO1586075</t>
  </si>
  <si>
    <t>EMAAR THE ECONOMIC CITY</t>
  </si>
  <si>
    <t>Velocity Solution Provider;Velocity Services Implement;Information Intelligence Reseller;Velocity Services Onsite Support</t>
  </si>
  <si>
    <t>FINSERV -- REAL ESTATE</t>
  </si>
  <si>
    <t>Deutsches Patent- und Markenamt</t>
  </si>
  <si>
    <t>CPQO1586189</t>
  </si>
  <si>
    <t>FINSERV -- CONSULTING</t>
  </si>
  <si>
    <t>A.S.I.CONCEPT</t>
  </si>
  <si>
    <t>CPQO1587361</t>
  </si>
  <si>
    <t>Adidas AG</t>
  </si>
  <si>
    <t>adidas AG</t>
  </si>
  <si>
    <t>CPQO1587279</t>
  </si>
  <si>
    <t>KLINIKUM GARMISCH-PARTENKIRCHEN GMBH</t>
  </si>
  <si>
    <t>CPQO1585951</t>
  </si>
  <si>
    <t>Landkreis Garmisch-Partenkirchen</t>
  </si>
  <si>
    <t>SPIGRAPH AG</t>
  </si>
  <si>
    <t>SPIGRAPH</t>
  </si>
  <si>
    <t>CPQO1585893</t>
  </si>
  <si>
    <t>WHOLESALE -- EQUIPMENT MANUFATURING</t>
  </si>
  <si>
    <t>HUNGARY AREA</t>
  </si>
  <si>
    <t>HUNGARY ENTERPRISE DISTRICT</t>
  </si>
  <si>
    <t>HUNGARY AREA QUOTA HOUSE AM</t>
  </si>
  <si>
    <t>ANDRAS DANCSI</t>
  </si>
  <si>
    <t>Meszaros, Peter</t>
  </si>
  <si>
    <t>GEDEON RICHTER LTD.</t>
  </si>
  <si>
    <t>CPQO1586250</t>
  </si>
  <si>
    <t>FRESENIUS NETCARE GMBH</t>
  </si>
  <si>
    <t>CPQO1585857</t>
  </si>
  <si>
    <t>Fresenius SE &amp; Co. KGaA</t>
  </si>
  <si>
    <t>Belardinelli, Francesco</t>
  </si>
  <si>
    <t>REGIONE UMBRIA</t>
  </si>
  <si>
    <t>CPQO1587492</t>
  </si>
  <si>
    <t>REPUBBLICA ITALIANA</t>
  </si>
  <si>
    <t>SANOFI AVENTIS RECHERCHE &amp; DéVELOPPEMENT</t>
  </si>
  <si>
    <t>SANOFI AVENTIS RECHERCHE &amp; DEVELOPPEMENT</t>
  </si>
  <si>
    <t>CPQO1587613</t>
  </si>
  <si>
    <t>SANOFI</t>
  </si>
  <si>
    <t>YADA GMBH &amp; CO. KG.</t>
  </si>
  <si>
    <t>Seidenader Maschinenbau GmbH</t>
  </si>
  <si>
    <t>CPQO1586613</t>
  </si>
  <si>
    <t>Körber-Stiftung</t>
  </si>
  <si>
    <t>DISCRETE MFG -- EQUIPMENT MANUFACTURING</t>
  </si>
  <si>
    <t>XPRESSION-SOLUTIONS</t>
  </si>
  <si>
    <t>Hissmann, Joachim</t>
  </si>
  <si>
    <t>Unitymedia NRW GmbH</t>
  </si>
  <si>
    <t>CPQO1586523</t>
  </si>
  <si>
    <t>LIBERTY GLOBAL PLC</t>
  </si>
  <si>
    <t>CSC Computer Sciences VOF/SNC</t>
  </si>
  <si>
    <t>FOD BUITENLANDSE ZAKEN</t>
  </si>
  <si>
    <t>CPQO1586550</t>
  </si>
  <si>
    <t>F.O.D. BINNENLANDSE ZAKEN</t>
  </si>
  <si>
    <t>SITEXS-DATABUSINESS IT-SOLUTIONS GMBH</t>
  </si>
  <si>
    <t>AUSTRIAN AIRLINES AG</t>
  </si>
  <si>
    <t>CPQO1587657</t>
  </si>
  <si>
    <t>Deutsche Lufthansa AG</t>
  </si>
  <si>
    <t>TRANSPORTATION -- TRAVEL &amp; HOSPITALITY</t>
  </si>
  <si>
    <t>IIG EMEA BULGARIA/ROMANIA DISTRICT</t>
  </si>
  <si>
    <t>Nica, Doru Constantin</t>
  </si>
  <si>
    <t>S&amp;T</t>
  </si>
  <si>
    <t>BANCA TRANSILVANIA S.A.</t>
  </si>
  <si>
    <t>Romania</t>
  </si>
  <si>
    <t>CPQO1587258</t>
  </si>
  <si>
    <t>BANCA TRANSILVANIA SA</t>
  </si>
  <si>
    <t>CCMG KAZEON</t>
  </si>
  <si>
    <t>KAZEON</t>
  </si>
  <si>
    <t>Kazeon</t>
  </si>
  <si>
    <t>IIG EMEA DENMARK DISTRICT</t>
  </si>
  <si>
    <t>Konig, Jakob</t>
  </si>
  <si>
    <t>DUSTIN A/S</t>
  </si>
  <si>
    <t>REGION MIDTJYLLAND</t>
  </si>
  <si>
    <t>CPQO1586220</t>
  </si>
  <si>
    <t>Region Midtjylland</t>
  </si>
  <si>
    <t>FED-SEARCH</t>
  </si>
  <si>
    <t>Montasser, Mohamed</t>
  </si>
  <si>
    <t>BASS</t>
  </si>
  <si>
    <t>ENPPI</t>
  </si>
  <si>
    <t>Egypt</t>
  </si>
  <si>
    <t>CPQO1586578</t>
  </si>
  <si>
    <t>ENGINEERING PETROLEUM AND PROCESS INDUSTRIES</t>
  </si>
  <si>
    <t>UK PUBLIC SECTOR NATIONAL SECURITY &amp; CEN</t>
  </si>
  <si>
    <t>MARK NEWALL</t>
  </si>
  <si>
    <t>Purkiss, Alex</t>
  </si>
  <si>
    <t>Hrvatske autoceste d.o.o.</t>
  </si>
  <si>
    <t>NEMOCNICE CESKE BUDEJOVICE, A.S.</t>
  </si>
  <si>
    <t>CPQO1588980</t>
  </si>
  <si>
    <t>Jihocesky kraj</t>
  </si>
  <si>
    <t>NOKIA CORPORATION/NOKIA OYJ</t>
  </si>
  <si>
    <t>NOKIA OYJ</t>
  </si>
  <si>
    <t>CPQO1590425</t>
  </si>
  <si>
    <t>Nokia Oyj</t>
  </si>
  <si>
    <t>AUDI AG</t>
  </si>
  <si>
    <t>CPQO1588913</t>
  </si>
  <si>
    <t>Bayer Business Services GmbH</t>
  </si>
  <si>
    <t>Bayer AG</t>
  </si>
  <si>
    <t>BAYER BUSINESS SERVICES GMBH</t>
  </si>
  <si>
    <t>CPQO1588392</t>
  </si>
  <si>
    <t>NOVARTIS PHARMA AG</t>
  </si>
  <si>
    <t>CPQO1590888</t>
  </si>
  <si>
    <t>CPQO1590895</t>
  </si>
  <si>
    <t>NOVARTIS</t>
  </si>
  <si>
    <t>CPQO1590608</t>
  </si>
  <si>
    <t>DAM</t>
  </si>
  <si>
    <t>CONTENT SOLUTIONS GULF LLC</t>
  </si>
  <si>
    <t>BAHRAIN INTERNATIONAL CIRCUIT</t>
  </si>
  <si>
    <t>Bahrain</t>
  </si>
  <si>
    <t>CPQO1588193</t>
  </si>
  <si>
    <t>BAHRAIN INTERNATIONAL CIRCIUT COMPANY S.P.C</t>
  </si>
  <si>
    <t>COMMTECH INNOVATIVE SOLUTIONS</t>
  </si>
  <si>
    <t>ICON CLINICAL RESEARCH LTD</t>
  </si>
  <si>
    <t>CPQO1588970</t>
  </si>
  <si>
    <t>ICON PLC</t>
  </si>
  <si>
    <t>BLUESTAR SILICONES FRANCE S.A.S.</t>
  </si>
  <si>
    <t>BLUESTAR SILICONES FRANCE SAS</t>
  </si>
  <si>
    <t>CPQO1590214</t>
  </si>
  <si>
    <t>Bluestar Silicones Investment Co. Limited</t>
  </si>
  <si>
    <t>Joint Collaboration AS</t>
  </si>
  <si>
    <t>Olje- og Energidepartementet</t>
  </si>
  <si>
    <t>INFORMATICA EL CORTE INGLES S A</t>
  </si>
  <si>
    <t>TELEFONICA DE ESPAA, S.A.</t>
  </si>
  <si>
    <t>CPQO1591069</t>
  </si>
  <si>
    <t>TELEFONICA, SA</t>
  </si>
  <si>
    <t>HELLENIC FINANCIAL STABILITY FUND</t>
  </si>
  <si>
    <t>INDRA SISTEMAS, S.A.</t>
  </si>
  <si>
    <t>RED ELECTRICA DE ESPAÑA S.A.U.</t>
  </si>
  <si>
    <t>CPQO1588994</t>
  </si>
  <si>
    <t>RED ELECTRICA CORPORACION SA</t>
  </si>
  <si>
    <t>Systems Integrator;Distribution VAR</t>
  </si>
  <si>
    <t>Alliances;Authorized Reseller;Information Intelligence Reseller</t>
  </si>
  <si>
    <t>CPQO1589915</t>
  </si>
  <si>
    <t>CPQO1590892</t>
  </si>
  <si>
    <t>WESBANK</t>
  </si>
  <si>
    <t>CPQO1589554</t>
  </si>
  <si>
    <t>FIRSTRAND LTD</t>
  </si>
  <si>
    <t>EUROPEAN COMMISSION</t>
  </si>
  <si>
    <t>CPQO1588210</t>
  </si>
  <si>
    <t>CPQO1590865</t>
  </si>
  <si>
    <t>Fortum Oyj</t>
  </si>
  <si>
    <t>DOCBYTE</t>
  </si>
  <si>
    <t>AZ ALMA</t>
  </si>
  <si>
    <t>CPQO1593827</t>
  </si>
  <si>
    <t>Algemeen Ziekenhuis Alma VZW</t>
  </si>
  <si>
    <t>EFADA IT</t>
  </si>
  <si>
    <t>ANDA</t>
  </si>
  <si>
    <t>CPQO1593798</t>
  </si>
  <si>
    <t>Al-Ghazzawi Development Co. Ltd.</t>
  </si>
  <si>
    <t>CPQO1591767</t>
  </si>
  <si>
    <t>AL-GHAZZAWI GROUP</t>
  </si>
  <si>
    <t>CPQO1591451</t>
  </si>
  <si>
    <t>NTT DATA ITALIA SPA</t>
  </si>
  <si>
    <t>CPQO1592890</t>
  </si>
  <si>
    <t>NIPPON TELEGRAPH AND TELEPHONE CORPORATION</t>
  </si>
  <si>
    <t>Bulkin, Dmitry</t>
  </si>
  <si>
    <t>LLC ADVANCED TRANSFORMATION CONSULTING</t>
  </si>
  <si>
    <t>VIMPELCOM</t>
  </si>
  <si>
    <t>CPQO1592948</t>
  </si>
  <si>
    <t>ALPHA GROUP CONSORTIUM</t>
  </si>
  <si>
    <t>ROYAL CANIN SAS</t>
  </si>
  <si>
    <t>CPQO1592106</t>
  </si>
  <si>
    <t>Mars, Incorporated</t>
  </si>
  <si>
    <t>PROCESS MFG -- FOOD/BEVERAGE</t>
  </si>
  <si>
    <t>Infineon Technologies AG</t>
  </si>
  <si>
    <t>CPQO1592293</t>
  </si>
  <si>
    <t>INDRA</t>
  </si>
  <si>
    <t>CPQO1593911</t>
  </si>
  <si>
    <t>INDRA SISTEMAS, SOCIEDAD ANONIMA</t>
  </si>
  <si>
    <t>CPQO1591916</t>
  </si>
  <si>
    <t>LEO PHARMA A/S</t>
  </si>
  <si>
    <t>CPQO1592085</t>
  </si>
  <si>
    <t>Leo Fondet</t>
  </si>
  <si>
    <t>CPQO1592179</t>
  </si>
  <si>
    <t>UK ENTERPRISE SOUTH AREA</t>
  </si>
  <si>
    <t>UK ENTERPRISE FINANCE DISTRICT</t>
  </si>
  <si>
    <t>BARRY CASHMAN</t>
  </si>
  <si>
    <t>MARK BOXALL</t>
  </si>
  <si>
    <t>Adams, Andrew</t>
  </si>
  <si>
    <t>Jpmorgan Chase &amp; Co.</t>
  </si>
  <si>
    <t>NNIT A/S</t>
  </si>
  <si>
    <t>ERHVERVSSTYRELSEN</t>
  </si>
  <si>
    <t>CPQO1592084</t>
  </si>
  <si>
    <t>Erhvervsstyrelsen</t>
  </si>
  <si>
    <t>Velocity Solution Provider;Velocity Services Implement;Information Intelligence Reseller</t>
  </si>
  <si>
    <t>CPQO1592877</t>
  </si>
  <si>
    <t>ING BANK N V</t>
  </si>
  <si>
    <t>OIB - OPSIT BANK</t>
  </si>
  <si>
    <t>Elec. Lic. Agreement</t>
  </si>
  <si>
    <t>ZELA</t>
  </si>
  <si>
    <t>CPQO1595256</t>
  </si>
  <si>
    <t>RRC D.O.O.</t>
  </si>
  <si>
    <t>TELEKOM SLOVENIJA</t>
  </si>
  <si>
    <t>CPQO1595126</t>
  </si>
  <si>
    <t>REPUBLIKA SLOVENIJA</t>
  </si>
  <si>
    <t>IIG EMEA CZECH REPUBLIC DISTRICT</t>
  </si>
  <si>
    <t>Vana, Vladimir</t>
  </si>
  <si>
    <t>PONTECH S.R.O.</t>
  </si>
  <si>
    <t>KARLOVARSKE MINERALNI VODY, A. S.</t>
  </si>
  <si>
    <t>CPQO1595253</t>
  </si>
  <si>
    <t>Sanderstead Corporation N.V.</t>
  </si>
  <si>
    <t>ETIHAD RAIL HQ</t>
  </si>
  <si>
    <t>CPQO1595266</t>
  </si>
  <si>
    <t>ETIHAD RAIL COMPANY P J S C</t>
  </si>
  <si>
    <t>TOMSK DISTRIBUTION COMPANY OJSC</t>
  </si>
  <si>
    <t>CPQO1595209</t>
  </si>
  <si>
    <t>HALYK BANK</t>
  </si>
  <si>
    <t>CPQO1595156</t>
  </si>
  <si>
    <t>NARODNY SBEREGATELNY BANK KAZAKHSTANA AO</t>
  </si>
  <si>
    <t>CPQO1594819</t>
  </si>
  <si>
    <t>TERRALINK LLC</t>
  </si>
  <si>
    <t>UNICREDIT BANK</t>
  </si>
  <si>
    <t>CPQO1594058</t>
  </si>
  <si>
    <t>UNICREDIT SPA</t>
  </si>
  <si>
    <t>CPQO1596562</t>
  </si>
  <si>
    <t>A2A SPA</t>
  </si>
  <si>
    <t>CPQO1596544</t>
  </si>
  <si>
    <t>GDF SUEZ</t>
  </si>
  <si>
    <t>TRANSNEFT</t>
  </si>
  <si>
    <t>CPQO1595874</t>
  </si>
  <si>
    <t>OP&amp;CS</t>
  </si>
  <si>
    <t>CPQO1595408</t>
  </si>
  <si>
    <t>IIG EMEA BALTICS AREA</t>
  </si>
  <si>
    <t>IIG EMEA BALTICS DISTRICT</t>
  </si>
  <si>
    <t>XENTIVO ZUREK I KORZENIOWSKI SP.J.</t>
  </si>
  <si>
    <t>RWE STOEN OPERATOR SP. Z O.O.</t>
  </si>
  <si>
    <t>CPQO1595516</t>
  </si>
  <si>
    <t>RWE POLSKA S A</t>
  </si>
  <si>
    <t>Alvarez, Stephane</t>
  </si>
  <si>
    <t>CPQO1595826</t>
  </si>
  <si>
    <t>I.CON SRL</t>
  </si>
  <si>
    <t>BANCA POPOLARE DI SONDRIO</t>
  </si>
  <si>
    <t>CPQO1596404</t>
  </si>
  <si>
    <t>BANCA POPOLARE DI SONDRIO SOC COOP PER AZIONI</t>
  </si>
  <si>
    <t>WOCKHARDT LIMITED</t>
  </si>
  <si>
    <t>CPQO1595319</t>
  </si>
  <si>
    <t>I.A.N. SRL</t>
  </si>
  <si>
    <t>FASTWEB SPA</t>
  </si>
  <si>
    <t>CPQO1596377</t>
  </si>
  <si>
    <t>INTER-REGIONAL DISTRIBUTION GRID COMPANY OF SIBERI</t>
  </si>
  <si>
    <t>CPQO1595700</t>
  </si>
  <si>
    <t>ASTEROS</t>
  </si>
  <si>
    <t>SAVINGS BANK OF THE RUSSIAN FEDERATION PUBLIC JOINT STOCK COMMERCIAL BANK</t>
  </si>
  <si>
    <t>CPQO1596391</t>
  </si>
  <si>
    <t>Sberbank Rossii OAO</t>
  </si>
  <si>
    <t>KORUS CONSULTING DM LTD</t>
  </si>
  <si>
    <t>REPAIR AND MODERNIZATION LLC</t>
  </si>
  <si>
    <t>CPQO1595635</t>
  </si>
  <si>
    <t>S4E S.A.</t>
  </si>
  <si>
    <t>CPQO1595123</t>
  </si>
  <si>
    <t>TECHNOSERV CONSULTING</t>
  </si>
  <si>
    <t>O KEY GROUP</t>
  </si>
  <si>
    <t>CPQO1596253</t>
  </si>
  <si>
    <t>O'Key OOO</t>
  </si>
  <si>
    <t>ATOS SPAIN, S.A</t>
  </si>
  <si>
    <t>CPQO1596467</t>
  </si>
  <si>
    <t>ATOS SE</t>
  </si>
  <si>
    <t>Velocity Solution Provider;Alliances</t>
  </si>
  <si>
    <t>Ericsson AB (EAB)</t>
  </si>
  <si>
    <t>ERICSSON AB</t>
  </si>
  <si>
    <t>CPQO1595424</t>
  </si>
  <si>
    <t>Ericsson AB</t>
  </si>
  <si>
    <t>OEM</t>
  </si>
  <si>
    <t>SWEDEN AREA</t>
  </si>
  <si>
    <t>SWEDEN HOUSE</t>
  </si>
  <si>
    <t>SWEDEN QUOTA HOUSE DM</t>
  </si>
  <si>
    <t>LIFE-SCIENCES</t>
  </si>
  <si>
    <t>MOLA MOLA D.O.O.</t>
  </si>
  <si>
    <t>MOLA MOLA</t>
  </si>
  <si>
    <t>OT-OPTIMA TELEKOM d.d.</t>
  </si>
  <si>
    <t>CPQO1596541</t>
  </si>
  <si>
    <t>ESPRINET SPA</t>
  </si>
  <si>
    <t>T.C.D. SPA</t>
  </si>
  <si>
    <t>ATER DI FROSINONE</t>
  </si>
  <si>
    <t>CPQO1596918</t>
  </si>
  <si>
    <t>AZIENDA TERRITORIALE PER L'EDILIZIA RESIDENZIALE PUBBLICA (ATER)</t>
  </si>
  <si>
    <t>FINSERV -- ARCHITECTURE ENGINEERING &amp; CONSTRUCTION</t>
  </si>
  <si>
    <t>SPECIAL TRIBUNAL FOR LEBANON</t>
  </si>
  <si>
    <t>CPQO1596885</t>
  </si>
  <si>
    <t>BIJZONDER TRIBUNAAL VOOR LIBANON</t>
  </si>
  <si>
    <t>RASGAS</t>
  </si>
  <si>
    <t>CPQO1598983</t>
  </si>
  <si>
    <t>QATAR PETROLEUM</t>
  </si>
  <si>
    <t>DIYAR UNITED COMPANY</t>
  </si>
  <si>
    <t>AGILITY LOGISTICS</t>
  </si>
  <si>
    <t>CPQO1599396</t>
  </si>
  <si>
    <t>AGILITY PUBLIC WAREHOUSING CO. KSC</t>
  </si>
  <si>
    <t>ASSET GULF FZ-L.L.C.</t>
  </si>
  <si>
    <t>LIBYA AFRICA INVESTMENT PORTFOLIO</t>
  </si>
  <si>
    <t>Libyan Arab Jamahiriya</t>
  </si>
  <si>
    <t>CPQO1597399</t>
  </si>
  <si>
    <t>OUACHITA BANCSHARES CORP.</t>
  </si>
  <si>
    <t>BRIDGEND COUNTY COUNCIL</t>
  </si>
  <si>
    <t>CPQO1597348</t>
  </si>
  <si>
    <t>BRIDGEND COUNTY BOROUGH COUNCIL</t>
  </si>
  <si>
    <t>INVESTEC BANK LIMITED</t>
  </si>
  <si>
    <t>CPQO1598717</t>
  </si>
  <si>
    <t>INVESTEC LTD</t>
  </si>
  <si>
    <t>GEMADEC</t>
  </si>
  <si>
    <t>OFFICE CHERIFIEN DES PHOSPHASTES</t>
  </si>
  <si>
    <t>CPQO1599084</t>
  </si>
  <si>
    <t>GROUPE OFFICE CHERIFIEN DES PHOSPHATES SA</t>
  </si>
  <si>
    <t>CZECH REPUBLIC ENTERPRISE AREA</t>
  </si>
  <si>
    <t>CZECH REPUBLIC ENTERPRISE DISTRICT</t>
  </si>
  <si>
    <t>CZR SALES QUOTA HOUSE DM</t>
  </si>
  <si>
    <t>Pecha, Pavel</t>
  </si>
  <si>
    <t>LUTECH S.P.A.</t>
  </si>
  <si>
    <t>ASL NAPOLI 2 NORD</t>
  </si>
  <si>
    <t>CPQO1598297</t>
  </si>
  <si>
    <t>VCE;Velocity Solution Provider;Velocity Services Implement;Information Intelligence Reseller;VSPEX;Solution Center Partner;Velocity Services Onsite Support</t>
  </si>
  <si>
    <t>NESMA ADVANCED TECHNOLOGY CO. LTD.</t>
  </si>
  <si>
    <t>SAUDI POST</t>
  </si>
  <si>
    <t>CPQO1599076</t>
  </si>
  <si>
    <t>GOVERNMENT OF SAUDI ARABIA</t>
  </si>
  <si>
    <t>JP MORGAN CHASE</t>
  </si>
  <si>
    <t>J P MORGAN CHASE BANK</t>
  </si>
  <si>
    <t>CPQO1594212</t>
  </si>
  <si>
    <t>UEM</t>
  </si>
  <si>
    <t>CPQO1598878</t>
  </si>
  <si>
    <t>CPQO1597412</t>
  </si>
  <si>
    <t>CPQO1598218</t>
  </si>
  <si>
    <t>CPQO1597432</t>
  </si>
  <si>
    <t>ABU DHABI EDUCATION COUNCIL</t>
  </si>
  <si>
    <t>CPQO1599407</t>
  </si>
  <si>
    <t>GOVERNMENT OF ABU DHABI</t>
  </si>
  <si>
    <t>Tieto DK A/S</t>
  </si>
  <si>
    <t>MAN B&amp;W DIESEL A/S</t>
  </si>
  <si>
    <t>CPQO1598238</t>
  </si>
  <si>
    <t>REDINGTON GULF FZE</t>
  </si>
  <si>
    <t>MTN</t>
  </si>
  <si>
    <t>Nigeria</t>
  </si>
  <si>
    <t>CPQO1363749</t>
  </si>
  <si>
    <t>EL MONT LIMITED</t>
  </si>
  <si>
    <t>WHOLESALE -- RETAIL GOODS</t>
  </si>
  <si>
    <t>SCONSALTING D.O.O</t>
  </si>
  <si>
    <t>JP ELEKTROPRIVREDA BIH D.D. SARAJEVO</t>
  </si>
  <si>
    <t>Bosnia and Herzegovina</t>
  </si>
  <si>
    <t>CPQO1597294</t>
  </si>
  <si>
    <t>Ministarstvo energije, rudarstva i industrije</t>
  </si>
  <si>
    <t>Velocity Services Implement;Authorized Reseller;Information Intelligence Reseller</t>
  </si>
  <si>
    <t>Polska Spolka Gazownictwa sp. z o.o</t>
  </si>
  <si>
    <t>CPQO1599386</t>
  </si>
  <si>
    <t>SKARB PANSTWA</t>
  </si>
  <si>
    <t>IIG EMEA EASTERN EUROPE 1 DISTRICT</t>
  </si>
  <si>
    <t>IIG EMEA EASTERN EUROPE QUOTA HOUSE DM</t>
  </si>
  <si>
    <t>Quota House, Eastern Europe - ESG</t>
  </si>
  <si>
    <t>D02644</t>
  </si>
  <si>
    <t>ITALY PUBLIC ENTERPRISE SOUTH AREA</t>
  </si>
  <si>
    <t>ITALY PUBLIC SECTOR DISTRICT</t>
  </si>
  <si>
    <t>SERGIO FELIZIANI</t>
  </si>
  <si>
    <t>DANILO CIOFFI</t>
  </si>
  <si>
    <t>Lisi, AntonioFilippo</t>
  </si>
  <si>
    <t>Vallourec Deutschland GmbH</t>
  </si>
  <si>
    <t>Vallourec &amp; Mannesmann Tubes Deutschland</t>
  </si>
  <si>
    <t>CPQO1599848</t>
  </si>
  <si>
    <t>VALLOUREC</t>
  </si>
  <si>
    <t>ENERGY -- MINING/METALS</t>
  </si>
  <si>
    <t>SEVERIANO SERVICIO MOVIL, S.A.</t>
  </si>
  <si>
    <t>CPQO1599868</t>
  </si>
  <si>
    <t>SEVERIANO SERVICIO MOVIL SA.</t>
  </si>
  <si>
    <t>Quota House, Italy - ESG</t>
  </si>
  <si>
    <t>D01736</t>
  </si>
  <si>
    <t>KING ICT</t>
  </si>
  <si>
    <t>ERONET POKRETNE KOMUNIKACIJE D.O.O.</t>
  </si>
  <si>
    <t>CPQO1599325</t>
  </si>
  <si>
    <t>MISC-CAPT-MNT</t>
  </si>
  <si>
    <t>M-PRESWD-001</t>
  </si>
  <si>
    <t>M-ENHSWK-001</t>
  </si>
  <si>
    <t>MISC-CONT-MNT</t>
  </si>
  <si>
    <t>Q1 14 Booked</t>
  </si>
  <si>
    <t>Q1 14 Plan (Excl OnDemand)</t>
  </si>
  <si>
    <t>Weekly Movement</t>
  </si>
  <si>
    <t>Q12014</t>
  </si>
  <si>
    <t>CPQO1605195</t>
  </si>
  <si>
    <t>CPQO1601047</t>
  </si>
  <si>
    <t>CPQO1601130</t>
  </si>
  <si>
    <t>CPQO1601704</t>
  </si>
  <si>
    <t>CPQO1603015</t>
  </si>
  <si>
    <t>CPQO1600791</t>
  </si>
  <si>
    <t>CPQO1599952</t>
  </si>
  <si>
    <t>CPQO1601321</t>
  </si>
  <si>
    <t>CPQO1602514</t>
  </si>
  <si>
    <t>CPQO1601095</t>
  </si>
  <si>
    <t>CPQO1601071</t>
  </si>
  <si>
    <t>CPQO1600775</t>
  </si>
  <si>
    <t>INFINITY SOLUTIONS INFORMATIKAI KFT</t>
  </si>
  <si>
    <t>CPQO1601093</t>
  </si>
  <si>
    <t>INFINITY SOLUTIONS INFORMATIKAI Tanacsado Korlatolt Felelossegu</t>
  </si>
  <si>
    <t>CPQO1600689</t>
  </si>
  <si>
    <t>CPQO1603212</t>
  </si>
  <si>
    <t>CPQO1600833</t>
  </si>
  <si>
    <t>CPQO1604852</t>
  </si>
  <si>
    <t>CPQO1604782</t>
  </si>
  <si>
    <t>CPQO1604860</t>
  </si>
  <si>
    <t>CPQO1605214</t>
  </si>
  <si>
    <t>Q1 14 IIG - EMEA BOOKINGS REPORT $K</t>
  </si>
  <si>
    <t>3rd February 2014</t>
  </si>
  <si>
    <t>INFOGRAPHIC-SVC</t>
  </si>
  <si>
    <t>BP-XCPI-M-A</t>
  </si>
  <si>
    <t>ABU DHABI DEPARTMENT OF FINANCE</t>
  </si>
  <si>
    <t>CPQO1606233</t>
  </si>
  <si>
    <t>CPQO1607696</t>
  </si>
  <si>
    <t>CPQO1607048</t>
  </si>
  <si>
    <t>CPQO1602571</t>
  </si>
  <si>
    <t>CPQO1604414</t>
  </si>
  <si>
    <t>CPQO1607053</t>
  </si>
  <si>
    <t>CPQO1607172</t>
  </si>
  <si>
    <t>CPQO1607588</t>
  </si>
  <si>
    <t>CPQO1605777</t>
  </si>
  <si>
    <t>CPQO1606097</t>
  </si>
  <si>
    <t>CPQO1607135</t>
  </si>
  <si>
    <t>457-101-222</t>
  </si>
  <si>
    <t>VERINON</t>
  </si>
  <si>
    <t>FIRST GULF BANK</t>
  </si>
  <si>
    <t>CPQO1607234</t>
  </si>
  <si>
    <t>CPQO1607436</t>
  </si>
  <si>
    <t>INFOGRAPHIC-SW</t>
  </si>
  <si>
    <t>BP-XCPI-A</t>
  </si>
  <si>
    <t>EMEA WEST</t>
  </si>
  <si>
    <t>EMEA WEST Total</t>
  </si>
  <si>
    <t>EMEA EAST Total</t>
  </si>
  <si>
    <t>UK&amp;I Total</t>
  </si>
  <si>
    <t>Germany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</si>
</sst>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-* #,##0.00_-;\-* #,##0.00_-;_-* &quot;-&quot;??_-;_-@_-"/>
    <numFmt numFmtId="164" formatCode="mmm\-dd"/>
    <numFmt numFmtId="165" formatCode="_-* #,##0\ _F_-;\-* #,##0\ _F_-;_-* &quot;-&quot;\ _F_-;_-@_-"/>
    <numFmt numFmtId="166" formatCode="_-* #,##0.00\ _F_-;\-* #,##0.00\ _F_-;_-* &quot;-&quot;??\ _F_-;_-@_-"/>
    <numFmt numFmtId="167" formatCode="_-* #,##0\ &quot;F&quot;_-;\-* #,##0\ &quot;F&quot;_-;_-* &quot;-&quot;\ &quot;F&quot;_-;_-@_-"/>
    <numFmt numFmtId="168" formatCode="_-* #,##0.00\ &quot;F&quot;_-;\-* #,##0.00\ &quot;F&quot;_-;_-* &quot;-&quot;??\ &quot;F&quot;_-;_-@_-"/>
    <numFmt numFmtId="169" formatCode="#,##0.0000;[Red]\-#,##0.0000"/>
    <numFmt numFmtId="170" formatCode="&quot;$&quot;#,##0.00_)_%;[Red]&quot;$&quot;\(#,##0.00\)_%"/>
    <numFmt numFmtId="171" formatCode="#,##0.00_)_%;[Red]\(#,##0.00\)_%"/>
    <numFmt numFmtId="172" formatCode="#,##0;[Red]\(#,##0\)"/>
    <numFmt numFmtId="173" formatCode="#,##0_ ;[Red]\-#,##0\ "/>
    <numFmt numFmtId="174" formatCode="[$-809]dd\ mmmm\ yyyy;@"/>
    <numFmt numFmtId="175" formatCode="d/m/yy;@"/>
    <numFmt numFmtId="176" formatCode="#,##0,;[Red]\(#,##0,\)"/>
    <numFmt numFmtId="178" formatCode="#,##0%;[Red]\(#,##0%\)"/>
    <numFmt numFmtId="179" formatCode="#,##0.0,;[Red]\(#,##0.0,\)"/>
    <numFmt numFmtId="180" formatCode="#,##0.00,;[Red]\(#,##0.00,\)"/>
    <numFmt numFmtId="181" formatCode="#,##0.0;[Red]\(#,##0.0\)"/>
  </numFmts>
  <fonts count="54">
    <font>
      <sz val="10"/>
      <name val="Arial"/>
    </font>
    <font>
      <sz val="10"/>
      <name val="Arial"/>
      <family val="2"/>
    </font>
    <font>
      <sz val="10"/>
      <name val="Helv"/>
      <family val="2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sz val="8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u/>
      <sz val="18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indexed="55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u/>
      <sz val="10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66FF"/>
      <name val="Calibri"/>
      <family val="2"/>
      <scheme val="minor"/>
    </font>
    <font>
      <b/>
      <u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name val="Arial"/>
    </font>
    <font>
      <b/>
      <sz val="10"/>
      <color theme="0"/>
      <name val="Arial"/>
    </font>
    <font>
      <b/>
      <sz val="11"/>
      <color indexed="9"/>
      <name val="Calibri"/>
      <scheme val="minor"/>
    </font>
    <font>
      <sz val="11"/>
      <color indexed="9"/>
      <name val="Calibri"/>
      <scheme val="minor"/>
    </font>
    <font>
      <sz val="11"/>
      <name val="Calibri"/>
      <scheme val="minor"/>
    </font>
    <font>
      <b/>
      <sz val="11"/>
      <name val="Calibri"/>
      <scheme val="minor"/>
    </font>
    <font>
      <b/>
      <sz val="10"/>
      <color rgb="FF000099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medium">
        <color indexed="64"/>
      </bottom>
      <diagonal/>
    </border>
    <border>
      <left style="medium">
        <color rgb="FFFF0000"/>
      </left>
      <right style="medium">
        <color indexed="10"/>
      </right>
      <top style="medium">
        <color indexed="10"/>
      </top>
      <bottom style="medium">
        <color indexed="64"/>
      </bottom>
      <diagonal/>
    </border>
    <border>
      <left style="medium">
        <color indexed="10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64"/>
      </bottom>
      <diagonal/>
    </border>
  </borders>
  <cellStyleXfs count="45">
    <xf numFmtId="0" fontId="0" fillId="0" borderId="0"/>
    <xf numFmtId="0" fontId="21" fillId="0" borderId="0"/>
    <xf numFmtId="0" fontId="20" fillId="0" borderId="0"/>
    <xf numFmtId="0" fontId="3" fillId="0" borderId="1" applyBorder="0"/>
    <xf numFmtId="0" fontId="4" fillId="0" borderId="0"/>
    <xf numFmtId="0" fontId="4" fillId="2" borderId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4" fontId="5" fillId="0" borderId="0"/>
    <xf numFmtId="164" fontId="6" fillId="0" borderId="0" applyAlignment="0">
      <alignment horizontal="right"/>
    </xf>
    <xf numFmtId="38" fontId="7" fillId="3" borderId="0" applyNumberFormat="0" applyBorder="0" applyAlignment="0" applyProtection="0"/>
    <xf numFmtId="0" fontId="8" fillId="0" borderId="2" applyNumberFormat="0" applyAlignment="0" applyProtection="0">
      <alignment horizontal="left" vertical="center"/>
    </xf>
    <xf numFmtId="0" fontId="8" fillId="0" borderId="3">
      <alignment horizontal="left" vertical="center"/>
    </xf>
    <xf numFmtId="0" fontId="9" fillId="0" borderId="0"/>
    <xf numFmtId="10" fontId="7" fillId="4" borderId="4" applyNumberFormat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0" fillId="0" borderId="0"/>
    <xf numFmtId="0" fontId="21" fillId="0" borderId="0"/>
    <xf numFmtId="0" fontId="1" fillId="0" borderId="0"/>
    <xf numFmtId="170" fontId="11" fillId="0" borderId="0">
      <alignment horizontal="right"/>
    </xf>
    <xf numFmtId="171" fontId="11" fillId="0" borderId="0">
      <alignment horizontal="right"/>
    </xf>
    <xf numFmtId="40" fontId="12" fillId="5" borderId="0">
      <alignment horizontal="right"/>
    </xf>
    <xf numFmtId="0" fontId="13" fillId="5" borderId="0">
      <alignment horizontal="right"/>
    </xf>
    <xf numFmtId="0" fontId="14" fillId="5" borderId="5"/>
    <xf numFmtId="0" fontId="14" fillId="0" borderId="0" applyBorder="0">
      <alignment horizontal="centerContinuous"/>
    </xf>
    <xf numFmtId="0" fontId="15" fillId="0" borderId="0" applyBorder="0">
      <alignment horizontal="centerContinuous"/>
    </xf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0" fontId="16" fillId="0" borderId="0" applyNumberFormat="0" applyFont="0" applyFill="0" applyBorder="0" applyAlignment="0" applyProtection="0">
      <alignment horizontal="left"/>
    </xf>
    <xf numFmtId="15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0" fontId="17" fillId="0" borderId="6">
      <alignment horizontal="center"/>
    </xf>
    <xf numFmtId="3" fontId="16" fillId="0" borderId="0" applyFont="0" applyFill="0" applyBorder="0" applyAlignment="0" applyProtection="0"/>
    <xf numFmtId="0" fontId="16" fillId="6" borderId="0" applyNumberFormat="0" applyFont="0" applyBorder="0" applyAlignment="0" applyProtection="0"/>
    <xf numFmtId="0" fontId="2" fillId="0" borderId="0"/>
    <xf numFmtId="0" fontId="18" fillId="0" borderId="0"/>
    <xf numFmtId="0" fontId="1" fillId="0" borderId="0"/>
    <xf numFmtId="0" fontId="1" fillId="0" borderId="0"/>
  </cellStyleXfs>
  <cellXfs count="324">
    <xf numFmtId="0" fontId="0" fillId="0" borderId="0" xfId="0"/>
    <xf numFmtId="0" fontId="23" fillId="0" borderId="0" xfId="0" applyFont="1"/>
    <xf numFmtId="172" fontId="23" fillId="0" borderId="0" xfId="0" applyNumberFormat="1" applyFont="1"/>
    <xf numFmtId="0" fontId="23" fillId="0" borderId="0" xfId="0" applyFont="1" applyFill="1"/>
    <xf numFmtId="0" fontId="23" fillId="5" borderId="0" xfId="0" applyFont="1" applyFill="1"/>
    <xf numFmtId="0" fontId="23" fillId="0" borderId="0" xfId="0" applyFont="1" applyFill="1" applyBorder="1"/>
    <xf numFmtId="0" fontId="26" fillId="5" borderId="0" xfId="0" applyFont="1" applyFill="1"/>
    <xf numFmtId="175" fontId="26" fillId="5" borderId="0" xfId="0" applyNumberFormat="1" applyFont="1" applyFill="1"/>
    <xf numFmtId="175" fontId="26" fillId="5" borderId="0" xfId="0" applyNumberFormat="1" applyFont="1" applyFill="1" applyAlignment="1">
      <alignment horizontal="left"/>
    </xf>
    <xf numFmtId="172" fontId="27" fillId="5" borderId="0" xfId="0" applyNumberFormat="1" applyFont="1" applyFill="1"/>
    <xf numFmtId="0" fontId="26" fillId="0" borderId="0" xfId="0" applyFont="1" applyFill="1" applyBorder="1"/>
    <xf numFmtId="0" fontId="26" fillId="0" borderId="0" xfId="0" applyFont="1" applyFill="1" applyBorder="1" applyAlignment="1">
      <alignment wrapText="1"/>
    </xf>
    <xf numFmtId="0" fontId="27" fillId="9" borderId="27" xfId="0" applyFont="1" applyFill="1" applyBorder="1"/>
    <xf numFmtId="0" fontId="26" fillId="0" borderId="0" xfId="0" applyFont="1"/>
    <xf numFmtId="0" fontId="26" fillId="7" borderId="4" xfId="0" applyFont="1" applyFill="1" applyBorder="1"/>
    <xf numFmtId="0" fontId="26" fillId="0" borderId="0" xfId="0" applyFont="1" applyFill="1"/>
    <xf numFmtId="175" fontId="26" fillId="0" borderId="0" xfId="0" applyNumberFormat="1" applyFont="1" applyFill="1"/>
    <xf numFmtId="172" fontId="26" fillId="0" borderId="0" xfId="0" applyNumberFormat="1" applyFont="1" applyFill="1"/>
    <xf numFmtId="175" fontId="26" fillId="0" borderId="0" xfId="0" applyNumberFormat="1" applyFont="1" applyFill="1" applyAlignment="1">
      <alignment horizontal="left"/>
    </xf>
    <xf numFmtId="0" fontId="26" fillId="0" borderId="0" xfId="0" applyFont="1" applyFill="1" applyAlignment="1">
      <alignment horizontal="center"/>
    </xf>
    <xf numFmtId="0" fontId="26" fillId="5" borderId="0" xfId="0" applyFont="1" applyFill="1" applyAlignment="1">
      <alignment horizontal="center"/>
    </xf>
    <xf numFmtId="0" fontId="29" fillId="5" borderId="0" xfId="0" applyFont="1" applyFill="1"/>
    <xf numFmtId="0" fontId="28" fillId="10" borderId="38" xfId="0" applyFont="1" applyFill="1" applyBorder="1" applyAlignment="1">
      <alignment horizontal="center" vertical="center" wrapText="1"/>
    </xf>
    <xf numFmtId="172" fontId="28" fillId="10" borderId="44" xfId="0" applyNumberFormat="1" applyFont="1" applyFill="1" applyBorder="1" applyAlignment="1">
      <alignment horizontal="center" vertical="center" wrapText="1"/>
    </xf>
    <xf numFmtId="0" fontId="28" fillId="10" borderId="38" xfId="41" applyFont="1" applyFill="1" applyBorder="1" applyAlignment="1">
      <alignment horizontal="center" vertical="center" wrapText="1"/>
    </xf>
    <xf numFmtId="0" fontId="26" fillId="0" borderId="53" xfId="0" applyFont="1" applyBorder="1"/>
    <xf numFmtId="0" fontId="26" fillId="5" borderId="53" xfId="0" applyFont="1" applyFill="1" applyBorder="1"/>
    <xf numFmtId="0" fontId="26" fillId="5" borderId="39" xfId="0" applyFont="1" applyFill="1" applyBorder="1"/>
    <xf numFmtId="173" fontId="23" fillId="0" borderId="0" xfId="0" applyNumberFormat="1" applyFont="1"/>
    <xf numFmtId="174" fontId="32" fillId="5" borderId="0" xfId="0" applyNumberFormat="1" applyFont="1" applyFill="1" applyBorder="1" applyAlignment="1">
      <alignment horizontal="center"/>
    </xf>
    <xf numFmtId="174" fontId="32" fillId="5" borderId="0" xfId="0" applyNumberFormat="1" applyFont="1" applyFill="1" applyBorder="1" applyAlignment="1"/>
    <xf numFmtId="176" fontId="23" fillId="5" borderId="0" xfId="0" applyNumberFormat="1" applyFont="1" applyFill="1" applyBorder="1" applyAlignment="1">
      <alignment horizontal="center"/>
    </xf>
    <xf numFmtId="172" fontId="23" fillId="0" borderId="0" xfId="0" applyNumberFormat="1" applyFont="1" applyFill="1" applyBorder="1" applyAlignment="1">
      <alignment horizontal="center"/>
    </xf>
    <xf numFmtId="0" fontId="33" fillId="0" borderId="0" xfId="0" applyFont="1" applyFill="1"/>
    <xf numFmtId="0" fontId="24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6" fillId="5" borderId="0" xfId="0" applyFont="1" applyFill="1" applyBorder="1"/>
    <xf numFmtId="0" fontId="34" fillId="0" borderId="0" xfId="0" applyFont="1"/>
    <xf numFmtId="172" fontId="36" fillId="5" borderId="0" xfId="0" applyNumberFormat="1" applyFont="1" applyFill="1" applyBorder="1" applyAlignment="1">
      <alignment horizontal="left"/>
    </xf>
    <xf numFmtId="173" fontId="36" fillId="5" borderId="0" xfId="0" applyNumberFormat="1" applyFont="1" applyFill="1" applyBorder="1" applyAlignment="1">
      <alignment horizontal="left"/>
    </xf>
    <xf numFmtId="0" fontId="34" fillId="5" borderId="0" xfId="0" applyFont="1" applyFill="1"/>
    <xf numFmtId="0" fontId="34" fillId="5" borderId="0" xfId="0" applyFont="1" applyFill="1" applyBorder="1"/>
    <xf numFmtId="172" fontId="34" fillId="5" borderId="0" xfId="0" applyNumberFormat="1" applyFont="1" applyFill="1" applyBorder="1"/>
    <xf numFmtId="172" fontId="34" fillId="5" borderId="0" xfId="0" applyNumberFormat="1" applyFont="1" applyFill="1" applyBorder="1" applyAlignment="1">
      <alignment horizontal="center"/>
    </xf>
    <xf numFmtId="176" fontId="34" fillId="5" borderId="0" xfId="0" applyNumberFormat="1" applyFont="1" applyFill="1" applyBorder="1" applyAlignment="1">
      <alignment horizontal="center"/>
    </xf>
    <xf numFmtId="173" fontId="34" fillId="5" borderId="0" xfId="0" applyNumberFormat="1" applyFont="1" applyFill="1"/>
    <xf numFmtId="174" fontId="35" fillId="5" borderId="0" xfId="0" applyNumberFormat="1" applyFont="1" applyFill="1" applyBorder="1" applyAlignment="1">
      <alignment horizontal="left"/>
    </xf>
    <xf numFmtId="14" fontId="34" fillId="0" borderId="0" xfId="0" applyNumberFormat="1" applyFont="1" applyFill="1" applyAlignment="1">
      <alignment horizontal="center"/>
    </xf>
    <xf numFmtId="0" fontId="34" fillId="0" borderId="0" xfId="0" applyFont="1" applyFill="1"/>
    <xf numFmtId="0" fontId="26" fillId="0" borderId="46" xfId="0" applyFont="1" applyBorder="1" applyAlignment="1">
      <alignment horizontal="left"/>
    </xf>
    <xf numFmtId="0" fontId="27" fillId="0" borderId="55" xfId="0" applyFont="1" applyBorder="1" applyAlignment="1">
      <alignment horizontal="left"/>
    </xf>
    <xf numFmtId="0" fontId="26" fillId="0" borderId="39" xfId="0" applyFont="1" applyBorder="1" applyAlignment="1">
      <alignment horizontal="left"/>
    </xf>
    <xf numFmtId="0" fontId="30" fillId="5" borderId="40" xfId="0" applyFont="1" applyFill="1" applyBorder="1" applyAlignment="1">
      <alignment horizontal="left"/>
    </xf>
    <xf numFmtId="0" fontId="28" fillId="10" borderId="36" xfId="0" applyFont="1" applyFill="1" applyBorder="1" applyAlignment="1">
      <alignment horizontal="center" vertical="center" wrapText="1"/>
    </xf>
    <xf numFmtId="0" fontId="30" fillId="5" borderId="59" xfId="0" applyFont="1" applyFill="1" applyBorder="1" applyAlignment="1">
      <alignment horizontal="left"/>
    </xf>
    <xf numFmtId="172" fontId="28" fillId="10" borderId="51" xfId="0" applyNumberFormat="1" applyFont="1" applyFill="1" applyBorder="1" applyAlignment="1">
      <alignment horizontal="center" vertical="center" wrapText="1"/>
    </xf>
    <xf numFmtId="172" fontId="26" fillId="5" borderId="43" xfId="0" applyNumberFormat="1" applyFont="1" applyFill="1" applyBorder="1" applyAlignment="1">
      <alignment horizontal="left"/>
    </xf>
    <xf numFmtId="172" fontId="26" fillId="5" borderId="47" xfId="0" applyNumberFormat="1" applyFont="1" applyFill="1" applyBorder="1" applyAlignment="1">
      <alignment horizontal="left"/>
    </xf>
    <xf numFmtId="0" fontId="27" fillId="0" borderId="43" xfId="0" applyFont="1" applyFill="1" applyBorder="1" applyAlignment="1">
      <alignment horizontal="left"/>
    </xf>
    <xf numFmtId="0" fontId="26" fillId="0" borderId="55" xfId="0" applyFont="1" applyFill="1" applyBorder="1" applyAlignment="1">
      <alignment horizontal="left"/>
    </xf>
    <xf numFmtId="0" fontId="26" fillId="0" borderId="39" xfId="0" applyFont="1" applyFill="1" applyBorder="1" applyAlignment="1">
      <alignment horizontal="left"/>
    </xf>
    <xf numFmtId="0" fontId="27" fillId="0" borderId="40" xfId="0" applyFont="1" applyFill="1" applyBorder="1" applyAlignment="1">
      <alignment horizontal="left"/>
    </xf>
    <xf numFmtId="172" fontId="26" fillId="5" borderId="39" xfId="0" applyNumberFormat="1" applyFont="1" applyFill="1" applyBorder="1" applyAlignment="1">
      <alignment horizontal="left"/>
    </xf>
    <xf numFmtId="0" fontId="23" fillId="5" borderId="0" xfId="0" applyFont="1" applyFill="1" applyBorder="1"/>
    <xf numFmtId="172" fontId="28" fillId="10" borderId="58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23" fillId="0" borderId="0" xfId="0" applyFont="1" applyFill="1" applyAlignment="1">
      <alignment horizontal="left"/>
    </xf>
    <xf numFmtId="172" fontId="23" fillId="0" borderId="0" xfId="0" applyNumberFormat="1" applyFont="1" applyFill="1" applyAlignment="1">
      <alignment horizontal="left"/>
    </xf>
    <xf numFmtId="172" fontId="23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74" fontId="38" fillId="0" borderId="0" xfId="0" applyNumberFormat="1" applyFont="1" applyFill="1" applyBorder="1" applyAlignment="1"/>
    <xf numFmtId="174" fontId="38" fillId="0" borderId="0" xfId="0" applyNumberFormat="1" applyFont="1" applyFill="1" applyBorder="1" applyAlignment="1">
      <alignment horizontal="center"/>
    </xf>
    <xf numFmtId="174" fontId="24" fillId="0" borderId="0" xfId="0" applyNumberFormat="1" applyFont="1" applyFill="1" applyBorder="1" applyAlignment="1">
      <alignment horizontal="left"/>
    </xf>
    <xf numFmtId="15" fontId="24" fillId="0" borderId="0" xfId="0" applyNumberFormat="1" applyFont="1" applyFill="1" applyBorder="1" applyAlignment="1">
      <alignment horizontal="left"/>
    </xf>
    <xf numFmtId="174" fontId="38" fillId="0" borderId="0" xfId="0" applyNumberFormat="1" applyFont="1" applyFill="1" applyBorder="1" applyAlignment="1">
      <alignment horizontal="left"/>
    </xf>
    <xf numFmtId="0" fontId="23" fillId="0" borderId="0" xfId="0" applyFont="1" applyAlignment="1">
      <alignment horizontal="left"/>
    </xf>
    <xf numFmtId="172" fontId="23" fillId="0" borderId="0" xfId="0" applyNumberFormat="1" applyFont="1" applyAlignment="1">
      <alignment horizontal="left"/>
    </xf>
    <xf numFmtId="172" fontId="23" fillId="0" borderId="0" xfId="0" applyNumberFormat="1" applyFont="1" applyAlignment="1">
      <alignment horizontal="center"/>
    </xf>
    <xf numFmtId="172" fontId="25" fillId="8" borderId="24" xfId="0" applyNumberFormat="1" applyFont="1" applyFill="1" applyBorder="1" applyAlignment="1">
      <alignment horizontal="center"/>
    </xf>
    <xf numFmtId="172" fontId="25" fillId="8" borderId="0" xfId="0" applyNumberFormat="1" applyFont="1" applyFill="1" applyBorder="1" applyAlignment="1">
      <alignment horizontal="center"/>
    </xf>
    <xf numFmtId="0" fontId="23" fillId="0" borderId="0" xfId="0" applyFont="1" applyBorder="1"/>
    <xf numFmtId="172" fontId="23" fillId="0" borderId="0" xfId="0" applyNumberFormat="1" applyFont="1" applyBorder="1" applyAlignment="1">
      <alignment horizontal="center"/>
    </xf>
    <xf numFmtId="172" fontId="24" fillId="0" borderId="6" xfId="0" applyNumberFormat="1" applyFont="1" applyFill="1" applyBorder="1" applyAlignment="1">
      <alignment horizontal="center"/>
    </xf>
    <xf numFmtId="0" fontId="28" fillId="10" borderId="50" xfId="0" applyFont="1" applyFill="1" applyBorder="1" applyAlignment="1">
      <alignment horizontal="center" vertical="center" wrapText="1"/>
    </xf>
    <xf numFmtId="0" fontId="28" fillId="10" borderId="62" xfId="0" applyFont="1" applyFill="1" applyBorder="1" applyAlignment="1">
      <alignment horizontal="center" vertical="center" wrapText="1"/>
    </xf>
    <xf numFmtId="0" fontId="39" fillId="5" borderId="0" xfId="0" applyFont="1" applyFill="1"/>
    <xf numFmtId="172" fontId="37" fillId="10" borderId="36" xfId="0" applyNumberFormat="1" applyFont="1" applyFill="1" applyBorder="1" applyAlignment="1">
      <alignment vertical="center"/>
    </xf>
    <xf numFmtId="172" fontId="37" fillId="10" borderId="45" xfId="0" applyNumberFormat="1" applyFont="1" applyFill="1" applyBorder="1" applyAlignment="1">
      <alignment vertical="center"/>
    </xf>
    <xf numFmtId="0" fontId="39" fillId="5" borderId="0" xfId="0" applyFont="1" applyFill="1" applyBorder="1"/>
    <xf numFmtId="14" fontId="23" fillId="0" borderId="0" xfId="0" applyNumberFormat="1" applyFont="1" applyFill="1" applyAlignment="1">
      <alignment horizontal="left"/>
    </xf>
    <xf numFmtId="14" fontId="38" fillId="0" borderId="0" xfId="0" applyNumberFormat="1" applyFont="1" applyFill="1" applyBorder="1" applyAlignment="1"/>
    <xf numFmtId="14" fontId="38" fillId="0" borderId="0" xfId="0" applyNumberFormat="1" applyFont="1" applyFill="1" applyBorder="1" applyAlignment="1">
      <alignment horizontal="left"/>
    </xf>
    <xf numFmtId="14" fontId="23" fillId="0" borderId="0" xfId="0" applyNumberFormat="1" applyFont="1" applyAlignment="1">
      <alignment horizontal="left"/>
    </xf>
    <xf numFmtId="14" fontId="23" fillId="0" borderId="0" xfId="0" applyNumberFormat="1" applyFont="1"/>
    <xf numFmtId="0" fontId="26" fillId="0" borderId="0" xfId="0" applyFont="1" applyAlignment="1">
      <alignment horizontal="left"/>
    </xf>
    <xf numFmtId="0" fontId="41" fillId="0" borderId="0" xfId="0" applyFont="1" applyFill="1" applyBorder="1" applyAlignment="1">
      <alignment horizontal="left"/>
    </xf>
    <xf numFmtId="0" fontId="42" fillId="12" borderId="0" xfId="0" applyFont="1" applyFill="1"/>
    <xf numFmtId="0" fontId="23" fillId="0" borderId="0" xfId="0" applyFont="1" applyAlignment="1"/>
    <xf numFmtId="14" fontId="26" fillId="0" borderId="0" xfId="0" applyNumberFormat="1" applyFont="1"/>
    <xf numFmtId="0" fontId="23" fillId="0" borderId="0" xfId="0" applyFont="1" applyFill="1" applyAlignment="1"/>
    <xf numFmtId="172" fontId="34" fillId="0" borderId="0" xfId="0" applyNumberFormat="1" applyFont="1" applyAlignment="1">
      <alignment horizontal="center"/>
    </xf>
    <xf numFmtId="0" fontId="41" fillId="13" borderId="27" xfId="0" applyFont="1" applyFill="1" applyBorder="1" applyAlignment="1">
      <alignment horizontal="left"/>
    </xf>
    <xf numFmtId="172" fontId="26" fillId="0" borderId="0" xfId="0" applyNumberFormat="1" applyFont="1" applyFill="1" applyAlignment="1">
      <alignment horizontal="center"/>
    </xf>
    <xf numFmtId="0" fontId="26" fillId="0" borderId="0" xfId="0" applyFont="1" applyFill="1" applyAlignment="1">
      <alignment horizontal="left"/>
    </xf>
    <xf numFmtId="172" fontId="26" fillId="0" borderId="30" xfId="0" applyNumberFormat="1" applyFont="1" applyFill="1" applyBorder="1" applyAlignment="1">
      <alignment horizontal="center"/>
    </xf>
    <xf numFmtId="0" fontId="28" fillId="8" borderId="4" xfId="0" applyFont="1" applyFill="1" applyBorder="1" applyAlignment="1">
      <alignment horizontal="center" wrapText="1"/>
    </xf>
    <xf numFmtId="0" fontId="26" fillId="0" borderId="0" xfId="0" applyFont="1" applyAlignment="1">
      <alignment horizontal="center"/>
    </xf>
    <xf numFmtId="172" fontId="26" fillId="12" borderId="33" xfId="0" applyNumberFormat="1" applyFont="1" applyFill="1" applyBorder="1" applyAlignment="1">
      <alignment horizontal="center"/>
    </xf>
    <xf numFmtId="172" fontId="26" fillId="12" borderId="30" xfId="0" applyNumberFormat="1" applyFont="1" applyFill="1" applyBorder="1" applyAlignment="1">
      <alignment horizontal="center"/>
    </xf>
    <xf numFmtId="172" fontId="26" fillId="0" borderId="0" xfId="6" applyNumberFormat="1" applyFont="1" applyFill="1" applyAlignment="1">
      <alignment horizontal="center"/>
    </xf>
    <xf numFmtId="0" fontId="27" fillId="0" borderId="39" xfId="0" applyFont="1" applyBorder="1" applyAlignment="1">
      <alignment horizontal="left"/>
    </xf>
    <xf numFmtId="172" fontId="26" fillId="7" borderId="39" xfId="0" applyNumberFormat="1" applyFont="1" applyFill="1" applyBorder="1" applyAlignment="1">
      <alignment horizontal="center"/>
    </xf>
    <xf numFmtId="172" fontId="26" fillId="7" borderId="29" xfId="41" applyNumberFormat="1" applyFont="1" applyFill="1" applyBorder="1" applyAlignment="1">
      <alignment horizontal="center"/>
    </xf>
    <xf numFmtId="172" fontId="27" fillId="0" borderId="25" xfId="0" applyNumberFormat="1" applyFont="1" applyFill="1" applyBorder="1" applyAlignment="1">
      <alignment horizontal="center"/>
    </xf>
    <xf numFmtId="172" fontId="27" fillId="7" borderId="55" xfId="0" applyNumberFormat="1" applyFont="1" applyFill="1" applyBorder="1" applyAlignment="1">
      <alignment horizontal="center"/>
    </xf>
    <xf numFmtId="172" fontId="27" fillId="7" borderId="41" xfId="41" applyNumberFormat="1" applyFont="1" applyFill="1" applyBorder="1" applyAlignment="1">
      <alignment horizontal="center"/>
    </xf>
    <xf numFmtId="172" fontId="27" fillId="0" borderId="30" xfId="0" applyNumberFormat="1" applyFont="1" applyFill="1" applyBorder="1" applyAlignment="1">
      <alignment horizontal="center"/>
    </xf>
    <xf numFmtId="172" fontId="27" fillId="7" borderId="39" xfId="0" applyNumberFormat="1" applyFont="1" applyFill="1" applyBorder="1" applyAlignment="1">
      <alignment horizontal="center"/>
    </xf>
    <xf numFmtId="172" fontId="27" fillId="0" borderId="4" xfId="0" applyNumberFormat="1" applyFont="1" applyFill="1" applyBorder="1" applyAlignment="1">
      <alignment horizontal="center"/>
    </xf>
    <xf numFmtId="172" fontId="27" fillId="7" borderId="54" xfId="0" applyNumberFormat="1" applyFont="1" applyFill="1" applyBorder="1" applyAlignment="1">
      <alignment horizontal="center"/>
    </xf>
    <xf numFmtId="172" fontId="27" fillId="7" borderId="35" xfId="41" applyNumberFormat="1" applyFont="1" applyFill="1" applyBorder="1" applyAlignment="1">
      <alignment horizontal="center"/>
    </xf>
    <xf numFmtId="172" fontId="26" fillId="5" borderId="30" xfId="0" applyNumberFormat="1" applyFont="1" applyFill="1" applyBorder="1" applyAlignment="1">
      <alignment horizontal="center"/>
    </xf>
    <xf numFmtId="172" fontId="26" fillId="7" borderId="48" xfId="41" applyNumberFormat="1" applyFont="1" applyFill="1" applyBorder="1" applyAlignment="1">
      <alignment horizontal="center"/>
    </xf>
    <xf numFmtId="172" fontId="27" fillId="0" borderId="34" xfId="0" applyNumberFormat="1" applyFont="1" applyFill="1" applyBorder="1" applyAlignment="1">
      <alignment horizontal="center"/>
    </xf>
    <xf numFmtId="172" fontId="27" fillId="5" borderId="30" xfId="0" applyNumberFormat="1" applyFont="1" applyFill="1" applyBorder="1" applyAlignment="1">
      <alignment horizontal="center"/>
    </xf>
    <xf numFmtId="172" fontId="37" fillId="10" borderId="42" xfId="0" applyNumberFormat="1" applyFont="1" applyFill="1" applyBorder="1" applyAlignment="1">
      <alignment horizontal="center" vertical="center"/>
    </xf>
    <xf numFmtId="172" fontId="37" fillId="10" borderId="37" xfId="0" applyNumberFormat="1" applyFont="1" applyFill="1" applyBorder="1" applyAlignment="1">
      <alignment horizontal="center" vertical="center"/>
    </xf>
    <xf numFmtId="172" fontId="26" fillId="7" borderId="41" xfId="41" applyNumberFormat="1" applyFont="1" applyFill="1" applyBorder="1" applyAlignment="1">
      <alignment horizontal="center"/>
    </xf>
    <xf numFmtId="172" fontId="27" fillId="7" borderId="41" xfId="0" applyNumberFormat="1" applyFont="1" applyFill="1" applyBorder="1" applyAlignment="1">
      <alignment horizontal="center"/>
    </xf>
    <xf numFmtId="172" fontId="27" fillId="7" borderId="29" xfId="0" applyNumberFormat="1" applyFont="1" applyFill="1" applyBorder="1" applyAlignment="1">
      <alignment horizontal="center"/>
    </xf>
    <xf numFmtId="172" fontId="27" fillId="7" borderId="48" xfId="41" applyNumberFormat="1" applyFont="1" applyFill="1" applyBorder="1" applyAlignment="1">
      <alignment horizontal="center"/>
    </xf>
    <xf numFmtId="172" fontId="27" fillId="7" borderId="61" xfId="41" applyNumberFormat="1" applyFont="1" applyFill="1" applyBorder="1" applyAlignment="1" applyProtection="1">
      <alignment horizontal="center" vertical="center"/>
    </xf>
    <xf numFmtId="178" fontId="27" fillId="5" borderId="56" xfId="29" applyNumberFormat="1" applyFont="1" applyFill="1" applyBorder="1" applyAlignment="1">
      <alignment horizontal="center"/>
    </xf>
    <xf numFmtId="0" fontId="26" fillId="5" borderId="0" xfId="0" applyFont="1" applyFill="1" applyAlignment="1">
      <alignment horizontal="left"/>
    </xf>
    <xf numFmtId="0" fontId="44" fillId="0" borderId="0" xfId="41" applyFont="1" applyFill="1" applyBorder="1" applyAlignment="1">
      <alignment horizontal="left"/>
    </xf>
    <xf numFmtId="15" fontId="44" fillId="0" borderId="0" xfId="41" applyNumberFormat="1" applyFont="1" applyFill="1" applyBorder="1" applyAlignment="1">
      <alignment horizontal="left"/>
    </xf>
    <xf numFmtId="178" fontId="26" fillId="7" borderId="41" xfId="29" applyNumberFormat="1" applyFont="1" applyFill="1" applyBorder="1" applyAlignment="1">
      <alignment horizontal="center"/>
    </xf>
    <xf numFmtId="178" fontId="26" fillId="7" borderId="29" xfId="29" applyNumberFormat="1" applyFont="1" applyFill="1" applyBorder="1" applyAlignment="1">
      <alignment horizontal="center"/>
    </xf>
    <xf numFmtId="178" fontId="26" fillId="7" borderId="48" xfId="29" applyNumberFormat="1" applyFont="1" applyFill="1" applyBorder="1" applyAlignment="1">
      <alignment horizontal="center"/>
    </xf>
    <xf numFmtId="178" fontId="27" fillId="7" borderId="35" xfId="29" applyNumberFormat="1" applyFont="1" applyFill="1" applyBorder="1" applyAlignment="1">
      <alignment horizontal="center"/>
    </xf>
    <xf numFmtId="178" fontId="37" fillId="10" borderId="64" xfId="29" applyNumberFormat="1" applyFont="1" applyFill="1" applyBorder="1" applyAlignment="1">
      <alignment horizontal="center" vertical="center"/>
    </xf>
    <xf numFmtId="0" fontId="26" fillId="5" borderId="0" xfId="0" applyFont="1" applyFill="1" applyAlignment="1"/>
    <xf numFmtId="0" fontId="26" fillId="0" borderId="0" xfId="0" applyFont="1" applyAlignment="1"/>
    <xf numFmtId="0" fontId="26" fillId="0" borderId="0" xfId="0" applyFont="1" applyFill="1" applyAlignment="1"/>
    <xf numFmtId="172" fontId="0" fillId="0" borderId="0" xfId="0" applyNumberFormat="1" applyAlignment="1">
      <alignment horizontal="center"/>
    </xf>
    <xf numFmtId="172" fontId="38" fillId="0" borderId="0" xfId="0" applyNumberFormat="1" applyFont="1" applyFill="1" applyBorder="1" applyAlignment="1">
      <alignment horizontal="center"/>
    </xf>
    <xf numFmtId="0" fontId="27" fillId="14" borderId="0" xfId="21" applyFont="1" applyFill="1"/>
    <xf numFmtId="0" fontId="27" fillId="14" borderId="0" xfId="21" applyFont="1" applyFill="1" applyBorder="1"/>
    <xf numFmtId="0" fontId="26" fillId="14" borderId="0" xfId="21" applyFont="1" applyFill="1"/>
    <xf numFmtId="172" fontId="26" fillId="14" borderId="0" xfId="0" applyNumberFormat="1" applyFont="1" applyFill="1" applyBorder="1" applyAlignment="1">
      <alignment horizontal="left"/>
    </xf>
    <xf numFmtId="0" fontId="26" fillId="14" borderId="0" xfId="21" applyFont="1" applyFill="1" applyBorder="1"/>
    <xf numFmtId="0" fontId="26" fillId="14" borderId="0" xfId="0" applyFont="1" applyFill="1" applyBorder="1" applyAlignment="1">
      <alignment horizontal="left"/>
    </xf>
    <xf numFmtId="0" fontId="26" fillId="13" borderId="0" xfId="0" applyFont="1" applyFill="1"/>
    <xf numFmtId="0" fontId="27" fillId="13" borderId="0" xfId="0" applyFont="1" applyFill="1"/>
    <xf numFmtId="0" fontId="27" fillId="15" borderId="0" xfId="0" applyFont="1" applyFill="1"/>
    <xf numFmtId="0" fontId="26" fillId="15" borderId="0" xfId="0" applyFont="1" applyFill="1"/>
    <xf numFmtId="0" fontId="43" fillId="12" borderId="30" xfId="0" applyFont="1" applyFill="1" applyBorder="1"/>
    <xf numFmtId="0" fontId="40" fillId="12" borderId="30" xfId="0" applyFont="1" applyFill="1" applyBorder="1"/>
    <xf numFmtId="0" fontId="27" fillId="7" borderId="4" xfId="0" applyFont="1" applyFill="1" applyBorder="1" applyAlignment="1">
      <alignment horizontal="center" wrapText="1"/>
    </xf>
    <xf numFmtId="0" fontId="0" fillId="0" borderId="7" xfId="0" applyBorder="1"/>
    <xf numFmtId="0" fontId="27" fillId="0" borderId="4" xfId="0" applyFont="1" applyFill="1" applyBorder="1" applyAlignment="1">
      <alignment horizontal="left" wrapText="1"/>
    </xf>
    <xf numFmtId="0" fontId="0" fillId="0" borderId="17" xfId="0" applyBorder="1"/>
    <xf numFmtId="0" fontId="0" fillId="0" borderId="7" xfId="0" pivotButton="1" applyBorder="1"/>
    <xf numFmtId="0" fontId="0" fillId="0" borderId="23" xfId="0" applyBorder="1"/>
    <xf numFmtId="172" fontId="0" fillId="0" borderId="31" xfId="0" applyNumberFormat="1" applyBorder="1" applyAlignment="1">
      <alignment horizontal="center"/>
    </xf>
    <xf numFmtId="172" fontId="0" fillId="0" borderId="63" xfId="0" applyNumberFormat="1" applyBorder="1" applyAlignment="1">
      <alignment horizontal="center"/>
    </xf>
    <xf numFmtId="0" fontId="40" fillId="12" borderId="0" xfId="0" applyFont="1" applyFill="1" applyBorder="1"/>
    <xf numFmtId="0" fontId="28" fillId="8" borderId="4" xfId="0" applyFont="1" applyFill="1" applyBorder="1" applyAlignment="1">
      <alignment horizontal="left" wrapText="1"/>
    </xf>
    <xf numFmtId="172" fontId="28" fillId="10" borderId="68" xfId="0" applyNumberFormat="1" applyFont="1" applyFill="1" applyBorder="1" applyAlignment="1">
      <alignment horizontal="center" vertical="center" wrapText="1"/>
    </xf>
    <xf numFmtId="172" fontId="26" fillId="12" borderId="0" xfId="0" applyNumberFormat="1" applyFont="1" applyFill="1" applyBorder="1" applyAlignment="1">
      <alignment horizontal="center"/>
    </xf>
    <xf numFmtId="172" fontId="27" fillId="0" borderId="69" xfId="0" applyNumberFormat="1" applyFont="1" applyFill="1" applyBorder="1" applyAlignment="1">
      <alignment horizontal="center"/>
    </xf>
    <xf numFmtId="172" fontId="27" fillId="0" borderId="0" xfId="0" applyNumberFormat="1" applyFont="1" applyFill="1" applyBorder="1" applyAlignment="1">
      <alignment horizontal="center"/>
    </xf>
    <xf numFmtId="172" fontId="26" fillId="5" borderId="0" xfId="0" applyNumberFormat="1" applyFont="1" applyFill="1" applyBorder="1" applyAlignment="1">
      <alignment horizontal="center"/>
    </xf>
    <xf numFmtId="172" fontId="27" fillId="0" borderId="26" xfId="0" applyNumberFormat="1" applyFont="1" applyFill="1" applyBorder="1" applyAlignment="1">
      <alignment horizontal="center"/>
    </xf>
    <xf numFmtId="172" fontId="27" fillId="0" borderId="33" xfId="0" applyNumberFormat="1" applyFont="1" applyFill="1" applyBorder="1" applyAlignment="1">
      <alignment horizontal="center"/>
    </xf>
    <xf numFmtId="172" fontId="27" fillId="0" borderId="12" xfId="0" applyNumberFormat="1" applyFont="1" applyFill="1" applyBorder="1" applyAlignment="1">
      <alignment horizontal="center"/>
    </xf>
    <xf numFmtId="172" fontId="26" fillId="5" borderId="33" xfId="0" applyNumberFormat="1" applyFont="1" applyFill="1" applyBorder="1" applyAlignment="1">
      <alignment horizontal="center"/>
    </xf>
    <xf numFmtId="0" fontId="27" fillId="5" borderId="14" xfId="0" applyFont="1" applyFill="1" applyBorder="1" applyAlignment="1">
      <alignment horizontal="left"/>
    </xf>
    <xf numFmtId="0" fontId="26" fillId="5" borderId="39" xfId="0" applyFont="1" applyFill="1" applyBorder="1" applyAlignment="1">
      <alignment horizontal="left"/>
    </xf>
    <xf numFmtId="0" fontId="27" fillId="5" borderId="39" xfId="0" applyFont="1" applyFill="1" applyBorder="1" applyAlignment="1">
      <alignment horizontal="left"/>
    </xf>
    <xf numFmtId="172" fontId="37" fillId="10" borderId="70" xfId="0" applyNumberFormat="1" applyFont="1" applyFill="1" applyBorder="1" applyAlignment="1">
      <alignment horizontal="center" vertical="center"/>
    </xf>
    <xf numFmtId="172" fontId="37" fillId="10" borderId="71" xfId="0" applyNumberFormat="1" applyFont="1" applyFill="1" applyBorder="1" applyAlignment="1">
      <alignment horizontal="center" vertical="center"/>
    </xf>
    <xf numFmtId="172" fontId="37" fillId="10" borderId="52" xfId="0" applyNumberFormat="1" applyFont="1" applyFill="1" applyBorder="1" applyAlignment="1">
      <alignment horizontal="center" vertical="center"/>
    </xf>
    <xf numFmtId="172" fontId="37" fillId="10" borderId="32" xfId="0" applyNumberFormat="1" applyFont="1" applyFill="1" applyBorder="1" applyAlignment="1">
      <alignment vertical="center"/>
    </xf>
    <xf numFmtId="172" fontId="37" fillId="10" borderId="72" xfId="0" applyNumberFormat="1" applyFont="1" applyFill="1" applyBorder="1" applyAlignment="1">
      <alignment vertical="center"/>
    </xf>
    <xf numFmtId="178" fontId="37" fillId="10" borderId="73" xfId="0" applyNumberFormat="1" applyFont="1" applyFill="1" applyBorder="1" applyAlignment="1">
      <alignment horizontal="center" vertical="center"/>
    </xf>
    <xf numFmtId="0" fontId="30" fillId="5" borderId="74" xfId="0" applyFont="1" applyFill="1" applyBorder="1" applyAlignment="1">
      <alignment horizontal="left"/>
    </xf>
    <xf numFmtId="172" fontId="27" fillId="5" borderId="70" xfId="0" applyNumberFormat="1" applyFont="1" applyFill="1" applyBorder="1" applyAlignment="1">
      <alignment horizontal="center"/>
    </xf>
    <xf numFmtId="172" fontId="27" fillId="5" borderId="71" xfId="0" applyNumberFormat="1" applyFont="1" applyFill="1" applyBorder="1" applyAlignment="1">
      <alignment horizontal="center"/>
    </xf>
    <xf numFmtId="172" fontId="27" fillId="5" borderId="6" xfId="0" applyNumberFormat="1" applyFont="1" applyFill="1" applyBorder="1" applyAlignment="1">
      <alignment horizontal="center"/>
    </xf>
    <xf numFmtId="172" fontId="27" fillId="7" borderId="32" xfId="0" applyNumberFormat="1" applyFont="1" applyFill="1" applyBorder="1" applyAlignment="1">
      <alignment horizontal="center"/>
    </xf>
    <xf numFmtId="0" fontId="31" fillId="0" borderId="0" xfId="1" applyFont="1" applyFill="1" applyBorder="1" applyAlignment="1"/>
    <xf numFmtId="172" fontId="27" fillId="0" borderId="75" xfId="0" applyNumberFormat="1" applyFont="1" applyFill="1" applyBorder="1" applyAlignment="1">
      <alignment horizontal="center"/>
    </xf>
    <xf numFmtId="178" fontId="27" fillId="5" borderId="76" xfId="29" applyNumberFormat="1" applyFont="1" applyFill="1" applyBorder="1" applyAlignment="1">
      <alignment horizontal="center"/>
    </xf>
    <xf numFmtId="178" fontId="27" fillId="5" borderId="53" xfId="29" applyNumberFormat="1" applyFont="1" applyFill="1" applyBorder="1" applyAlignment="1">
      <alignment horizontal="center"/>
    </xf>
    <xf numFmtId="178" fontId="27" fillId="5" borderId="73" xfId="29" applyNumberFormat="1" applyFont="1" applyFill="1" applyBorder="1" applyAlignment="1">
      <alignment horizontal="center"/>
    </xf>
    <xf numFmtId="172" fontId="26" fillId="7" borderId="29" xfId="0" applyNumberFormat="1" applyFont="1" applyFill="1" applyBorder="1" applyAlignment="1">
      <alignment horizontal="center"/>
    </xf>
    <xf numFmtId="172" fontId="27" fillId="7" borderId="35" xfId="0" applyNumberFormat="1" applyFont="1" applyFill="1" applyBorder="1" applyAlignment="1">
      <alignment horizontal="center"/>
    </xf>
    <xf numFmtId="172" fontId="27" fillId="7" borderId="52" xfId="0" applyNumberFormat="1" applyFont="1" applyFill="1" applyBorder="1" applyAlignment="1">
      <alignment horizontal="center"/>
    </xf>
    <xf numFmtId="0" fontId="26" fillId="5" borderId="0" xfId="0" applyNumberFormat="1" applyFont="1" applyFill="1"/>
    <xf numFmtId="0" fontId="28" fillId="8" borderId="4" xfId="0" applyNumberFormat="1" applyFont="1" applyFill="1" applyBorder="1" applyAlignment="1">
      <alignment horizontal="center" wrapText="1"/>
    </xf>
    <xf numFmtId="0" fontId="26" fillId="0" borderId="0" xfId="0" applyNumberFormat="1" applyFont="1" applyFill="1"/>
    <xf numFmtId="172" fontId="26" fillId="0" borderId="25" xfId="0" applyNumberFormat="1" applyFont="1" applyFill="1" applyBorder="1" applyAlignment="1">
      <alignment horizontal="center"/>
    </xf>
    <xf numFmtId="172" fontId="27" fillId="5" borderId="0" xfId="0" applyNumberFormat="1" applyFont="1" applyFill="1" applyAlignment="1">
      <alignment horizontal="center"/>
    </xf>
    <xf numFmtId="0" fontId="28" fillId="10" borderId="36" xfId="41" applyFont="1" applyFill="1" applyBorder="1" applyAlignment="1">
      <alignment horizontal="center" vertical="center" wrapText="1"/>
    </xf>
    <xf numFmtId="172" fontId="26" fillId="7" borderId="55" xfId="41" applyNumberFormat="1" applyFont="1" applyFill="1" applyBorder="1" applyAlignment="1">
      <alignment horizontal="center"/>
    </xf>
    <xf numFmtId="172" fontId="26" fillId="7" borderId="39" xfId="41" applyNumberFormat="1" applyFont="1" applyFill="1" applyBorder="1" applyAlignment="1">
      <alignment horizontal="center"/>
    </xf>
    <xf numFmtId="172" fontId="27" fillId="7" borderId="54" xfId="41" applyNumberFormat="1" applyFont="1" applyFill="1" applyBorder="1" applyAlignment="1">
      <alignment horizontal="center"/>
    </xf>
    <xf numFmtId="172" fontId="26" fillId="7" borderId="41" xfId="0" applyNumberFormat="1" applyFont="1" applyFill="1" applyBorder="1" applyAlignment="1">
      <alignment horizontal="center"/>
    </xf>
    <xf numFmtId="0" fontId="28" fillId="10" borderId="77" xfId="0" applyFont="1" applyFill="1" applyBorder="1" applyAlignment="1">
      <alignment horizontal="center" vertical="center" wrapText="1"/>
    </xf>
    <xf numFmtId="178" fontId="26" fillId="7" borderId="53" xfId="29" applyNumberFormat="1" applyFont="1" applyFill="1" applyBorder="1" applyAlignment="1">
      <alignment horizontal="center"/>
    </xf>
    <xf numFmtId="0" fontId="28" fillId="10" borderId="50" xfId="41" applyFont="1" applyFill="1" applyBorder="1" applyAlignment="1">
      <alignment horizontal="center" vertical="center" wrapText="1"/>
    </xf>
    <xf numFmtId="178" fontId="26" fillId="7" borderId="76" xfId="29" applyNumberFormat="1" applyFont="1" applyFill="1" applyBorder="1" applyAlignment="1">
      <alignment horizontal="center"/>
    </xf>
    <xf numFmtId="178" fontId="27" fillId="7" borderId="76" xfId="29" applyNumberFormat="1" applyFont="1" applyFill="1" applyBorder="1" applyAlignment="1">
      <alignment horizontal="center"/>
    </xf>
    <xf numFmtId="178" fontId="27" fillId="7" borderId="78" xfId="29" applyNumberFormat="1" applyFont="1" applyFill="1" applyBorder="1" applyAlignment="1">
      <alignment horizontal="center"/>
    </xf>
    <xf numFmtId="178" fontId="26" fillId="7" borderId="78" xfId="29" applyNumberFormat="1" applyFont="1" applyFill="1" applyBorder="1" applyAlignment="1">
      <alignment horizontal="center"/>
    </xf>
    <xf numFmtId="178" fontId="27" fillId="7" borderId="56" xfId="29" applyNumberFormat="1" applyFont="1" applyFill="1" applyBorder="1" applyAlignment="1">
      <alignment horizontal="center"/>
    </xf>
    <xf numFmtId="178" fontId="27" fillId="7" borderId="64" xfId="29" applyNumberFormat="1" applyFont="1" applyFill="1" applyBorder="1" applyAlignment="1" applyProtection="1">
      <alignment horizontal="center" vertical="center"/>
    </xf>
    <xf numFmtId="172" fontId="37" fillId="10" borderId="79" xfId="0" applyNumberFormat="1" applyFont="1" applyFill="1" applyBorder="1" applyAlignment="1">
      <alignment horizontal="center" vertical="center"/>
    </xf>
    <xf numFmtId="176" fontId="26" fillId="0" borderId="0" xfId="0" applyNumberFormat="1" applyFont="1" applyFill="1" applyAlignment="1">
      <alignment horizontal="center"/>
    </xf>
    <xf numFmtId="176" fontId="45" fillId="0" borderId="0" xfId="0" applyNumberFormat="1" applyFont="1" applyFill="1" applyBorder="1" applyAlignment="1">
      <alignment horizontal="center"/>
    </xf>
    <xf numFmtId="174" fontId="45" fillId="0" borderId="0" xfId="0" applyNumberFormat="1" applyFont="1" applyFill="1" applyBorder="1" applyAlignment="1">
      <alignment horizontal="center"/>
    </xf>
    <xf numFmtId="0" fontId="26" fillId="12" borderId="0" xfId="0" applyFont="1" applyFill="1"/>
    <xf numFmtId="176" fontId="26" fillId="0" borderId="0" xfId="0" applyNumberFormat="1" applyFont="1" applyAlignment="1">
      <alignment horizontal="center"/>
    </xf>
    <xf numFmtId="180" fontId="26" fillId="0" borderId="0" xfId="0" applyNumberFormat="1" applyFont="1" applyAlignment="1">
      <alignment horizontal="center"/>
    </xf>
    <xf numFmtId="179" fontId="26" fillId="0" borderId="0" xfId="0" applyNumberFormat="1" applyFont="1" applyAlignment="1">
      <alignment horizontal="center"/>
    </xf>
    <xf numFmtId="172" fontId="26" fillId="0" borderId="0" xfId="0" applyNumberFormat="1" applyFont="1" applyAlignment="1">
      <alignment horizontal="center"/>
    </xf>
    <xf numFmtId="172" fontId="23" fillId="0" borderId="0" xfId="0" applyNumberFormat="1" applyFont="1" applyBorder="1" applyAlignment="1"/>
    <xf numFmtId="0" fontId="23" fillId="0" borderId="0" xfId="0" applyNumberFormat="1" applyFont="1" applyBorder="1" applyAlignment="1">
      <alignment horizontal="center"/>
    </xf>
    <xf numFmtId="0" fontId="23" fillId="0" borderId="0" xfId="0" applyNumberFormat="1" applyFont="1" applyBorder="1" applyAlignment="1">
      <alignment horizontal="left"/>
    </xf>
    <xf numFmtId="172" fontId="37" fillId="10" borderId="80" xfId="0" applyNumberFormat="1" applyFont="1" applyFill="1" applyBorder="1" applyAlignment="1">
      <alignment horizontal="center" vertical="center"/>
    </xf>
    <xf numFmtId="172" fontId="37" fillId="10" borderId="81" xfId="0" applyNumberFormat="1" applyFont="1" applyFill="1" applyBorder="1" applyAlignment="1">
      <alignment horizontal="center" vertical="center"/>
    </xf>
    <xf numFmtId="172" fontId="46" fillId="5" borderId="0" xfId="0" applyNumberFormat="1" applyFont="1" applyFill="1" applyBorder="1" applyAlignment="1">
      <alignment horizontal="center"/>
    </xf>
    <xf numFmtId="174" fontId="46" fillId="5" borderId="0" xfId="0" applyNumberFormat="1" applyFont="1" applyFill="1" applyBorder="1" applyAlignment="1">
      <alignment horizontal="center"/>
    </xf>
    <xf numFmtId="172" fontId="37" fillId="10" borderId="2" xfId="0" applyNumberFormat="1" applyFont="1" applyFill="1" applyBorder="1" applyAlignment="1">
      <alignment horizontal="center" vertical="center"/>
    </xf>
    <xf numFmtId="172" fontId="27" fillId="0" borderId="3" xfId="0" applyNumberFormat="1" applyFont="1" applyFill="1" applyBorder="1" applyAlignment="1">
      <alignment horizontal="center"/>
    </xf>
    <xf numFmtId="172" fontId="26" fillId="12" borderId="29" xfId="0" applyNumberFormat="1" applyFont="1" applyFill="1" applyBorder="1" applyAlignment="1">
      <alignment horizontal="center"/>
    </xf>
    <xf numFmtId="172" fontId="27" fillId="0" borderId="35" xfId="0" applyNumberFormat="1" applyFont="1" applyFill="1" applyBorder="1" applyAlignment="1">
      <alignment horizontal="center"/>
    </xf>
    <xf numFmtId="172" fontId="26" fillId="5" borderId="29" xfId="0" applyNumberFormat="1" applyFont="1" applyFill="1" applyBorder="1" applyAlignment="1">
      <alignment horizontal="center"/>
    </xf>
    <xf numFmtId="172" fontId="28" fillId="10" borderId="62" xfId="0" applyNumberFormat="1" applyFont="1" applyFill="1" applyBorder="1" applyAlignment="1">
      <alignment horizontal="center" vertical="center" wrapText="1"/>
    </xf>
    <xf numFmtId="172" fontId="28" fillId="10" borderId="45" xfId="0" applyNumberFormat="1" applyFont="1" applyFill="1" applyBorder="1" applyAlignment="1">
      <alignment horizontal="center" vertical="center" wrapText="1"/>
    </xf>
    <xf numFmtId="172" fontId="28" fillId="10" borderId="42" xfId="0" applyNumberFormat="1" applyFont="1" applyFill="1" applyBorder="1" applyAlignment="1">
      <alignment horizontal="center" vertical="center" wrapText="1"/>
    </xf>
    <xf numFmtId="172" fontId="28" fillId="10" borderId="49" xfId="0" applyNumberFormat="1" applyFont="1" applyFill="1" applyBorder="1" applyAlignment="1">
      <alignment horizontal="center" vertical="center" wrapText="1"/>
    </xf>
    <xf numFmtId="172" fontId="28" fillId="10" borderId="2" xfId="0" applyNumberFormat="1" applyFont="1" applyFill="1" applyBorder="1" applyAlignment="1">
      <alignment horizontal="center" vertical="center" wrapText="1"/>
    </xf>
    <xf numFmtId="172" fontId="28" fillId="10" borderId="3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/>
    <xf numFmtId="172" fontId="31" fillId="0" borderId="0" xfId="1" applyNumberFormat="1" applyFont="1" applyFill="1" applyBorder="1" applyAlignment="1">
      <alignment horizontal="center"/>
    </xf>
    <xf numFmtId="172" fontId="23" fillId="5" borderId="0" xfId="0" applyNumberFormat="1" applyFont="1" applyFill="1" applyAlignment="1">
      <alignment horizontal="center"/>
    </xf>
    <xf numFmtId="0" fontId="23" fillId="0" borderId="39" xfId="0" applyFont="1" applyBorder="1"/>
    <xf numFmtId="181" fontId="23" fillId="0" borderId="53" xfId="0" applyNumberFormat="1" applyFont="1" applyBorder="1" applyAlignment="1">
      <alignment horizontal="center"/>
    </xf>
    <xf numFmtId="0" fontId="23" fillId="0" borderId="32" xfId="0" applyFont="1" applyBorder="1"/>
    <xf numFmtId="172" fontId="23" fillId="0" borderId="6" xfId="0" applyNumberFormat="1" applyFont="1" applyBorder="1"/>
    <xf numFmtId="173" fontId="24" fillId="0" borderId="6" xfId="0" applyNumberFormat="1" applyFont="1" applyBorder="1" applyAlignment="1">
      <alignment horizontal="center"/>
    </xf>
    <xf numFmtId="172" fontId="24" fillId="0" borderId="73" xfId="0" applyNumberFormat="1" applyFont="1" applyBorder="1" applyAlignment="1">
      <alignment horizontal="center"/>
    </xf>
    <xf numFmtId="172" fontId="37" fillId="10" borderId="50" xfId="0" applyNumberFormat="1" applyFont="1" applyFill="1" applyBorder="1" applyAlignment="1">
      <alignment horizontal="center" vertical="center"/>
    </xf>
    <xf numFmtId="172" fontId="37" fillId="10" borderId="38" xfId="0" applyNumberFormat="1" applyFont="1" applyFill="1" applyBorder="1" applyAlignment="1">
      <alignment vertical="center"/>
    </xf>
    <xf numFmtId="172" fontId="37" fillId="10" borderId="38" xfId="0" applyNumberFormat="1" applyFont="1" applyFill="1" applyBorder="1" applyAlignment="1">
      <alignment horizontal="left" vertical="center"/>
    </xf>
    <xf numFmtId="0" fontId="47" fillId="16" borderId="7" xfId="0" applyFont="1" applyFill="1" applyBorder="1"/>
    <xf numFmtId="0" fontId="47" fillId="16" borderId="28" xfId="0" applyFont="1" applyFill="1" applyBorder="1"/>
    <xf numFmtId="172" fontId="47" fillId="16" borderId="31" xfId="0" applyNumberFormat="1" applyFont="1" applyFill="1" applyBorder="1" applyAlignment="1">
      <alignment horizontal="center"/>
    </xf>
    <xf numFmtId="0" fontId="48" fillId="17" borderId="65" xfId="0" applyFont="1" applyFill="1" applyBorder="1"/>
    <xf numFmtId="0" fontId="48" fillId="17" borderId="67" xfId="0" applyFont="1" applyFill="1" applyBorder="1"/>
    <xf numFmtId="172" fontId="48" fillId="17" borderId="66" xfId="0" applyNumberFormat="1" applyFont="1" applyFill="1" applyBorder="1" applyAlignment="1">
      <alignment horizontal="center"/>
    </xf>
    <xf numFmtId="0" fontId="47" fillId="16" borderId="66" xfId="0" applyFont="1" applyFill="1" applyBorder="1"/>
    <xf numFmtId="172" fontId="48" fillId="18" borderId="66" xfId="0" applyNumberFormat="1" applyFont="1" applyFill="1" applyBorder="1" applyAlignment="1">
      <alignment horizontal="center"/>
    </xf>
    <xf numFmtId="0" fontId="48" fillId="18" borderId="65" xfId="0" applyFont="1" applyFill="1" applyBorder="1"/>
    <xf numFmtId="0" fontId="48" fillId="18" borderId="67" xfId="0" applyFont="1" applyFill="1" applyBorder="1"/>
    <xf numFmtId="0" fontId="49" fillId="8" borderId="14" xfId="0" applyFont="1" applyFill="1" applyBorder="1"/>
    <xf numFmtId="0" fontId="49" fillId="8" borderId="15" xfId="0" applyFont="1" applyFill="1" applyBorder="1"/>
    <xf numFmtId="0" fontId="50" fillId="8" borderId="8" xfId="0" applyFont="1" applyFill="1" applyBorder="1" applyAlignment="1">
      <alignment horizontal="center"/>
    </xf>
    <xf numFmtId="176" fontId="49" fillId="8" borderId="15" xfId="0" applyNumberFormat="1" applyFont="1" applyFill="1" applyBorder="1" applyAlignment="1">
      <alignment horizontal="center"/>
    </xf>
    <xf numFmtId="176" fontId="49" fillId="8" borderId="9" xfId="0" applyNumberFormat="1" applyFont="1" applyFill="1" applyBorder="1" applyAlignment="1">
      <alignment horizontal="center"/>
    </xf>
    <xf numFmtId="0" fontId="49" fillId="8" borderId="16" xfId="0" applyFont="1" applyFill="1" applyBorder="1"/>
    <xf numFmtId="0" fontId="49" fillId="8" borderId="7" xfId="0" applyFont="1" applyFill="1" applyBorder="1"/>
    <xf numFmtId="0" fontId="49" fillId="8" borderId="7" xfId="0" applyFont="1" applyFill="1" applyBorder="1" applyAlignment="1">
      <alignment horizontal="center"/>
    </xf>
    <xf numFmtId="0" fontId="49" fillId="8" borderId="82" xfId="0" applyFont="1" applyFill="1" applyBorder="1" applyAlignment="1">
      <alignment horizontal="center"/>
    </xf>
    <xf numFmtId="176" fontId="49" fillId="8" borderId="10" xfId="0" applyNumberFormat="1" applyFont="1" applyFill="1" applyBorder="1" applyAlignment="1">
      <alignment horizontal="center"/>
    </xf>
    <xf numFmtId="0" fontId="51" fillId="0" borderId="16" xfId="0" applyFont="1" applyBorder="1"/>
    <xf numFmtId="0" fontId="51" fillId="0" borderId="7" xfId="0" applyFont="1" applyBorder="1"/>
    <xf numFmtId="176" fontId="51" fillId="0" borderId="7" xfId="0" applyNumberFormat="1" applyFont="1" applyBorder="1" applyAlignment="1">
      <alignment horizontal="center"/>
    </xf>
    <xf numFmtId="176" fontId="51" fillId="0" borderId="82" xfId="0" applyNumberFormat="1" applyFont="1" applyBorder="1" applyAlignment="1">
      <alignment horizontal="center"/>
    </xf>
    <xf numFmtId="176" fontId="51" fillId="0" borderId="10" xfId="0" applyNumberFormat="1" applyFont="1" applyBorder="1" applyAlignment="1">
      <alignment horizontal="center"/>
    </xf>
    <xf numFmtId="0" fontId="51" fillId="0" borderId="20" xfId="0" applyFont="1" applyBorder="1"/>
    <xf numFmtId="0" fontId="51" fillId="0" borderId="23" xfId="0" applyFont="1" applyBorder="1"/>
    <xf numFmtId="176" fontId="51" fillId="0" borderId="23" xfId="0" applyNumberFormat="1" applyFont="1" applyBorder="1" applyAlignment="1">
      <alignment horizontal="center"/>
    </xf>
    <xf numFmtId="176" fontId="51" fillId="0" borderId="0" xfId="0" applyNumberFormat="1" applyFont="1" applyBorder="1" applyAlignment="1">
      <alignment horizontal="center"/>
    </xf>
    <xf numFmtId="176" fontId="51" fillId="0" borderId="57" xfId="0" applyNumberFormat="1" applyFont="1" applyBorder="1" applyAlignment="1">
      <alignment horizontal="center"/>
    </xf>
    <xf numFmtId="0" fontId="52" fillId="14" borderId="16" xfId="0" applyFont="1" applyFill="1" applyBorder="1"/>
    <xf numFmtId="0" fontId="52" fillId="14" borderId="28" xfId="0" applyFont="1" applyFill="1" applyBorder="1"/>
    <xf numFmtId="176" fontId="52" fillId="14" borderId="7" xfId="0" applyNumberFormat="1" applyFont="1" applyFill="1" applyBorder="1" applyAlignment="1">
      <alignment horizontal="center"/>
    </xf>
    <xf numFmtId="176" fontId="52" fillId="14" borderId="82" xfId="0" applyNumberFormat="1" applyFont="1" applyFill="1" applyBorder="1" applyAlignment="1">
      <alignment horizontal="center"/>
    </xf>
    <xf numFmtId="176" fontId="52" fillId="14" borderId="10" xfId="0" applyNumberFormat="1" applyFont="1" applyFill="1" applyBorder="1" applyAlignment="1">
      <alignment horizontal="center"/>
    </xf>
    <xf numFmtId="0" fontId="49" fillId="8" borderId="18" xfId="0" applyFont="1" applyFill="1" applyBorder="1"/>
    <xf numFmtId="0" fontId="49" fillId="8" borderId="19" xfId="0" applyFont="1" applyFill="1" applyBorder="1"/>
    <xf numFmtId="176" fontId="49" fillId="8" borderId="22" xfId="0" applyNumberFormat="1" applyFont="1" applyFill="1" applyBorder="1" applyAlignment="1">
      <alignment horizontal="center"/>
    </xf>
    <xf numFmtId="176" fontId="49" fillId="8" borderId="83" xfId="0" applyNumberFormat="1" applyFont="1" applyFill="1" applyBorder="1" applyAlignment="1">
      <alignment horizontal="center"/>
    </xf>
    <xf numFmtId="176" fontId="49" fillId="8" borderId="21" xfId="0" applyNumberFormat="1" applyFont="1" applyFill="1" applyBorder="1" applyAlignment="1">
      <alignment horizontal="center"/>
    </xf>
    <xf numFmtId="0" fontId="23" fillId="0" borderId="11" xfId="0" applyFont="1" applyBorder="1"/>
    <xf numFmtId="0" fontId="25" fillId="8" borderId="14" xfId="0" applyFont="1" applyFill="1" applyBorder="1" applyAlignment="1">
      <alignment horizontal="left"/>
    </xf>
    <xf numFmtId="0" fontId="25" fillId="8" borderId="15" xfId="0" applyFont="1" applyFill="1" applyBorder="1" applyAlignment="1">
      <alignment horizontal="left"/>
    </xf>
    <xf numFmtId="0" fontId="25" fillId="8" borderId="16" xfId="0" applyFont="1" applyFill="1" applyBorder="1" applyAlignment="1">
      <alignment horizontal="left"/>
    </xf>
    <xf numFmtId="0" fontId="23" fillId="0" borderId="7" xfId="0" applyFont="1" applyBorder="1"/>
    <xf numFmtId="172" fontId="25" fillId="8" borderId="31" xfId="0" applyNumberFormat="1" applyFont="1" applyFill="1" applyBorder="1" applyAlignment="1">
      <alignment horizontal="center"/>
    </xf>
    <xf numFmtId="0" fontId="23" fillId="0" borderId="16" xfId="0" applyFont="1" applyBorder="1" applyAlignment="1">
      <alignment horizontal="left"/>
    </xf>
    <xf numFmtId="172" fontId="23" fillId="0" borderId="7" xfId="0" applyNumberFormat="1" applyFont="1" applyBorder="1" applyAlignment="1">
      <alignment horizontal="center"/>
    </xf>
    <xf numFmtId="172" fontId="23" fillId="0" borderId="1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17" xfId="0" applyFont="1" applyBorder="1"/>
    <xf numFmtId="172" fontId="25" fillId="11" borderId="22" xfId="0" applyNumberFormat="1" applyFont="1" applyFill="1" applyBorder="1" applyAlignment="1">
      <alignment horizontal="center"/>
    </xf>
    <xf numFmtId="172" fontId="25" fillId="11" borderId="60" xfId="0" applyNumberFormat="1" applyFont="1" applyFill="1" applyBorder="1" applyAlignment="1">
      <alignment horizontal="center"/>
    </xf>
    <xf numFmtId="14" fontId="25" fillId="11" borderId="18" xfId="0" applyNumberFormat="1" applyFont="1" applyFill="1" applyBorder="1" applyAlignment="1">
      <alignment horizontal="left"/>
    </xf>
    <xf numFmtId="14" fontId="25" fillId="11" borderId="19" xfId="0" applyNumberFormat="1" applyFont="1" applyFill="1" applyBorder="1" applyAlignment="1">
      <alignment horizontal="left"/>
    </xf>
    <xf numFmtId="14" fontId="25" fillId="8" borderId="7" xfId="0" applyNumberFormat="1" applyFont="1" applyFill="1" applyBorder="1" applyAlignment="1">
      <alignment horizontal="left"/>
    </xf>
    <xf numFmtId="14" fontId="25" fillId="8" borderId="16" xfId="0" applyNumberFormat="1" applyFont="1" applyFill="1" applyBorder="1" applyAlignment="1">
      <alignment horizontal="left"/>
    </xf>
    <xf numFmtId="172" fontId="25" fillId="8" borderId="7" xfId="0" applyNumberFormat="1" applyFont="1" applyFill="1" applyBorder="1" applyAlignment="1">
      <alignment horizontal="center"/>
    </xf>
    <xf numFmtId="172" fontId="25" fillId="8" borderId="9" xfId="0" applyNumberFormat="1" applyFont="1" applyFill="1" applyBorder="1" applyAlignment="1">
      <alignment horizontal="center"/>
    </xf>
    <xf numFmtId="0" fontId="25" fillId="8" borderId="13" xfId="0" applyFont="1" applyFill="1" applyBorder="1" applyAlignment="1">
      <alignment horizontal="left"/>
    </xf>
    <xf numFmtId="0" fontId="25" fillId="8" borderId="28" xfId="0" applyFont="1" applyFill="1" applyBorder="1" applyAlignment="1">
      <alignment horizontal="left"/>
    </xf>
    <xf numFmtId="0" fontId="53" fillId="8" borderId="8" xfId="0" applyFont="1" applyFill="1" applyBorder="1" applyAlignment="1">
      <alignment horizontal="center"/>
    </xf>
    <xf numFmtId="14" fontId="25" fillId="8" borderId="7" xfId="0" applyNumberFormat="1" applyFont="1" applyFill="1" applyBorder="1" applyAlignment="1">
      <alignment horizontal="center"/>
    </xf>
    <xf numFmtId="14" fontId="25" fillId="8" borderId="31" xfId="0" applyNumberFormat="1" applyFont="1" applyFill="1" applyBorder="1" applyAlignment="1">
      <alignment horizontal="center"/>
    </xf>
    <xf numFmtId="0" fontId="31" fillId="0" borderId="0" xfId="1" applyFont="1" applyFill="1" applyBorder="1" applyAlignment="1">
      <alignment horizontal="center"/>
    </xf>
    <xf numFmtId="174" fontId="45" fillId="0" borderId="0" xfId="0" applyNumberFormat="1" applyFont="1" applyFill="1" applyBorder="1" applyAlignment="1">
      <alignment horizontal="center"/>
    </xf>
  </cellXfs>
  <cellStyles count="45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43"/>
    <cellStyle name="_Weekly file" xfId="2"/>
    <cellStyle name="ac" xfId="3"/>
    <cellStyle name="clear - Style2" xfId="4"/>
    <cellStyle name="Cmnt - Style1" xfId="5"/>
    <cellStyle name="Comma" xfId="6" builtinId="3"/>
    <cellStyle name="Comma 2" xfId="7"/>
    <cellStyle name="Date" xfId="8"/>
    <cellStyle name="Date - mmm-dd" xfId="9"/>
    <cellStyle name="Grey" xfId="10"/>
    <cellStyle name="Header1" xfId="11"/>
    <cellStyle name="Header2" xfId="12"/>
    <cellStyle name="HITLIST" xfId="13"/>
    <cellStyle name="Input [yellow]" xfId="14"/>
    <cellStyle name="Milliers [0]_EDYAN" xfId="15"/>
    <cellStyle name="Milliers_EDYAN" xfId="16"/>
    <cellStyle name="Monétaire [0]_EDYAN" xfId="17"/>
    <cellStyle name="Monétaire_EDYAN" xfId="18"/>
    <cellStyle name="Normal" xfId="0" builtinId="0"/>
    <cellStyle name="Normal - Style1" xfId="19"/>
    <cellStyle name="Normal 2" xfId="20"/>
    <cellStyle name="Normal 2 2" xfId="44"/>
    <cellStyle name="Normal_Copy of Country Code Descriptions (2) (2 from Mark)" xfId="21"/>
    <cellStyle name="num.dollar" xfId="22"/>
    <cellStyle name="num2" xfId="23"/>
    <cellStyle name="Output Amounts" xfId="24"/>
    <cellStyle name="Output Column Headings" xfId="25"/>
    <cellStyle name="Output Line Items" xfId="26"/>
    <cellStyle name="Output Report Heading" xfId="27"/>
    <cellStyle name="Output Report Title" xfId="28"/>
    <cellStyle name="Percent" xfId="29" builtinId="5"/>
    <cellStyle name="Percent [2]" xfId="30"/>
    <cellStyle name="Percent [2] 2" xfId="31"/>
    <cellStyle name="Percent [2] 3" xfId="32"/>
    <cellStyle name="Percent [2] 4" xfId="33"/>
    <cellStyle name="Percent [2] 5" xfId="34"/>
    <cellStyle name="PSChar" xfId="35"/>
    <cellStyle name="PSDate" xfId="36"/>
    <cellStyle name="PSDec" xfId="37"/>
    <cellStyle name="PSHeading" xfId="38"/>
    <cellStyle name="PSInt" xfId="39"/>
    <cellStyle name="PSSpacer" xfId="40"/>
    <cellStyle name="Style 1" xfId="41"/>
    <cellStyle name="Undefiniert" xfId="42"/>
  </cellStyles>
  <dxfs count="280">
    <dxf>
      <fill>
        <patternFill patternType="solid"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ill>
        <patternFill>
          <bgColor indexed="62"/>
        </patternFill>
      </fill>
    </dxf>
    <dxf>
      <font>
        <color indexed="9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62"/>
        </patternFill>
      </fill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ont>
        <color auto="1"/>
      </font>
    </dxf>
    <dxf>
      <font>
        <color auto="1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ont>
        <color indexed="9"/>
      </font>
    </dxf>
    <dxf>
      <font>
        <color indexed="9"/>
      </font>
    </dxf>
    <dxf>
      <numFmt numFmtId="176" formatCode="#,##0,;[Red]\(#,##0,\)"/>
    </dxf>
    <dxf>
      <numFmt numFmtId="176" formatCode="#,##0,;[Red]\(#,##0,\)"/>
    </dxf>
    <dxf>
      <alignment horizontal="center" readingOrder="0"/>
    </dxf>
    <dxf>
      <alignment horizontal="center" readingOrder="0"/>
    </dxf>
    <dxf>
      <font>
        <b/>
        <color indexed="9"/>
      </font>
      <numFmt numFmtId="176" formatCode="#,##0,;[Red]\(#,##0,\)"/>
      <fill>
        <patternFill patternType="solid">
          <fgColor indexed="64"/>
          <bgColor indexed="62"/>
        </patternFill>
      </fill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</dxf>
    <dxf>
      <font>
        <name val="Calibri"/>
        <scheme val="minor"/>
      </font>
    </dxf>
    <dxf>
      <font>
        <b/>
        <color indexed="9"/>
      </font>
      <fill>
        <patternFill patternType="solid">
          <fgColor indexed="64"/>
          <bgColor indexed="62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numFmt numFmtId="179" formatCode="#,##0.0,;[Red]\(#,##0.0,\)"/>
    </dxf>
    <dxf>
      <numFmt numFmtId="176" formatCode="#,##0,;[Red]\(#,##0,\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7" tint="0.59999389629810485"/>
        </patternFill>
      </fill>
    </dxf>
    <dxf>
      <font>
        <b/>
      </font>
    </dxf>
    <dxf>
      <font>
        <name val="Calibri"/>
        <scheme val="minor"/>
      </font>
    </dxf>
    <dxf>
      <font>
        <sz val="11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b/>
      </font>
    </dxf>
    <dxf>
      <fill>
        <patternFill patternType="solid">
          <bgColor theme="7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b/>
      </font>
    </dxf>
    <dxf>
      <font>
        <b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alignment horizontal="center" readingOrder="0"/>
    </dxf>
    <dxf>
      <alignment horizontal="center" readingOrder="0"/>
    </dxf>
    <dxf>
      <numFmt numFmtId="172" formatCode="#,##0;[Red]\(#,##0\)"/>
    </dxf>
    <dxf>
      <numFmt numFmtId="172" formatCode="#,##0;[Red]\(#,##0\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numFmt numFmtId="172" formatCode="#,##0;[Red]\(#,##0\)"/>
    </dxf>
    <dxf>
      <numFmt numFmtId="172" formatCode="#,##0;[Red]\(#,##0\)"/>
    </dxf>
    <dxf>
      <numFmt numFmtId="172" formatCode="#,##0;[Red]\(#,##0\)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62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font>
        <sz val="10"/>
      </font>
    </dxf>
    <dxf>
      <font>
        <name val="Calibri"/>
        <scheme val="minor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none">
          <bgColor auto="1"/>
        </patternFill>
      </fill>
    </dxf>
    <dxf>
      <font>
        <sz val="8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12"/>
      </font>
    </dxf>
    <dxf>
      <font>
        <sz val="12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color indexed="9"/>
      </font>
    </dxf>
    <dxf>
      <font>
        <color indexed="9"/>
      </font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ont>
        <color indexed="9"/>
      </font>
    </dxf>
    <dxf>
      <fill>
        <patternFill>
          <bgColor indexed="62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indexed="40"/>
        </patternFill>
      </fill>
    </dxf>
    <dxf>
      <alignment horizontal="center" readingOrder="0"/>
    </dxf>
    <dxf>
      <alignment horizontal="center" readingOrder="0"/>
    </dxf>
    <dxf>
      <numFmt numFmtId="172" formatCode="#,##0;[Red]\(#,##0\)"/>
    </dxf>
    <dxf>
      <numFmt numFmtId="172" formatCode="#,##0;[Red]\(#,##0\)"/>
    </dxf>
    <dxf>
      <numFmt numFmtId="172" formatCode="#,##0;[Red]\(#,##0\)"/>
    </dxf>
    <dxf>
      <font>
        <b/>
      </font>
    </dxf>
    <dxf>
      <font>
        <color theme="0"/>
      </font>
    </dxf>
    <dxf>
      <fill>
        <patternFill patternType="solid">
          <bgColor theme="1" tint="0.34998626667073579"/>
        </patternFill>
      </fill>
    </dxf>
    <dxf>
      <font>
        <b/>
      </font>
    </dxf>
    <dxf>
      <fill>
        <patternFill patternType="solid">
          <bgColor theme="4" tint="0.59999389629810485"/>
        </patternFill>
      </fill>
    </dxf>
    <dxf>
      <alignment horizontal="center" readingOrder="0"/>
    </dxf>
    <dxf>
      <alignment horizontal="center" readingOrder="0"/>
    </dxf>
    <dxf>
      <numFmt numFmtId="172" formatCode="#,##0;[Red]\(#,##0\)"/>
    </dxf>
    <dxf>
      <numFmt numFmtId="172" formatCode="#,##0;[Red]\(#,##0\)"/>
    </dxf>
    <dxf>
      <font>
        <sz val="11"/>
      </font>
    </dxf>
    <dxf>
      <font>
        <name val="Calibri"/>
        <scheme val="minor"/>
      </font>
    </dxf>
    <dxf>
      <font>
        <b/>
      </font>
    </dxf>
    <dxf>
      <fill>
        <patternFill patternType="solid">
          <bgColor theme="7" tint="0.59999389629810485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76" formatCode="#,##0,;[Red]\(#,##0,\)"/>
    </dxf>
    <dxf>
      <numFmt numFmtId="179" formatCode="#,##0.0,;[Red]\(#,##0.0,\)"/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</dxf>
    <dxf>
      <font>
        <name val="Calibri"/>
        <scheme val="minor"/>
      </font>
    </dxf>
    <dxf>
      <font>
        <b/>
        <color indexed="9"/>
      </font>
      <fill>
        <patternFill patternType="solid">
          <fgColor indexed="64"/>
          <bgColor indexed="62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</dxf>
    <dxf>
      <font>
        <b/>
        <color indexed="9"/>
      </font>
      <numFmt numFmtId="176" formatCode="#,##0,;[Red]\(#,##0,\)"/>
      <fill>
        <patternFill patternType="solid">
          <fgColor indexed="64"/>
          <bgColor indexed="62"/>
        </patternFill>
      </fill>
      <alignment horizontal="center" readingOrder="0"/>
    </dxf>
    <dxf>
      <alignment horizontal="center" readingOrder="0"/>
    </dxf>
    <dxf>
      <alignment horizontal="center" readingOrder="0"/>
    </dxf>
    <dxf>
      <numFmt numFmtId="176" formatCode="#,##0,;[Red]\(#,##0,\)"/>
    </dxf>
    <dxf>
      <numFmt numFmtId="176" formatCode="#,##0,;[Red]\(#,##0,\)"/>
    </dxf>
    <dxf>
      <font>
        <color indexed="9"/>
      </font>
    </dxf>
    <dxf>
      <font>
        <color indexed="9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ont>
        <color auto="1"/>
      </font>
    </dxf>
    <dxf>
      <font>
        <color auto="1"/>
      </font>
    </dxf>
    <dxf>
      <fill>
        <patternFill patternType="none"/>
      </fill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6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ont>
        <color indexed="9"/>
      </font>
    </dxf>
    <dxf>
      <fill>
        <patternFill>
          <bgColor indexed="62"/>
        </patternFill>
      </fill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indexed="40"/>
        </patternFill>
      </fill>
    </dxf>
  </dxfs>
  <tableStyles count="0" defaultTableStyle="TableStyleMedium9" defaultPivotStyle="PivotStyleLight16"/>
  <colors>
    <mruColors>
      <color rgb="FFFFFF99"/>
      <color rgb="FF000099"/>
      <color rgb="FF00CC00"/>
      <color rgb="FF0066FF"/>
      <color rgb="FF33CC33"/>
      <color rgb="FF009900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C" refreshedDate="41677.786890856485" createdVersion="3" refreshedVersion="4" minRefreshableVersion="3" recordCount="123">
  <cacheSource type="worksheet">
    <worksheetSource ref="A2:BA319968" sheet="Bookings Data"/>
  </cacheSource>
  <cacheFields count="53">
    <cacheField name="Sales District" numFmtId="0">
      <sharedItems containsBlank="1" count="16">
        <s v="France"/>
        <s v="Iberia"/>
        <s v="Middle East"/>
        <s v="UK&amp;I"/>
        <s v="Germany"/>
        <s v="Switzerland"/>
        <s v="Italy"/>
        <s v="Austria/EE"/>
        <s v="Benelux"/>
        <s v="Nordics"/>
        <m/>
        <e v="#N/A" u="1"/>
        <s v="Other" u="1"/>
        <s v="Russia CIS" u="1"/>
        <s v="South Africa" u="1"/>
        <s v="EMED &amp; Africa" u="1"/>
      </sharedItems>
    </cacheField>
    <cacheField name="Sales Region" numFmtId="0">
      <sharedItems containsBlank="1" count="10">
        <s v="EMEA WEST"/>
        <s v="EMEA EAST"/>
        <s v="UK&amp;I"/>
        <s v="Germany"/>
        <m/>
        <s v="OTHER" u="1"/>
        <s v="EMEA SOUTH" u="1"/>
        <s v="EMEA EMERGING" u="1"/>
        <e v="#N/A" u="1"/>
        <s v="EMEA NORTH" u="1"/>
      </sharedItems>
    </cacheField>
    <cacheField name="Family" numFmtId="0">
      <sharedItems containsBlank="1"/>
    </cacheField>
    <cacheField name="Recon Item" numFmtId="0">
      <sharedItems containsBlank="1"/>
    </cacheField>
    <cacheField name="BRM Item" numFmtId="0">
      <sharedItems containsBlank="1"/>
    </cacheField>
    <cacheField name="IIG - STD Product" numFmtId="0">
      <sharedItems containsBlank="1"/>
    </cacheField>
    <cacheField name="Item Number" numFmtId="0">
      <sharedItems containsBlank="1"/>
    </cacheField>
    <cacheField name="Sales Area Name" numFmtId="0">
      <sharedItems containsBlank="1"/>
    </cacheField>
    <cacheField name="District Name" numFmtId="0">
      <sharedItems containsBlank="1"/>
    </cacheField>
    <cacheField name="Sales Area Manager" numFmtId="0">
      <sharedItems containsBlank="1"/>
    </cacheField>
    <cacheField name="Sales District Manager" numFmtId="0">
      <sharedItems containsBlank="1"/>
    </cacheField>
    <cacheField name="Sales Division Name" numFmtId="0">
      <sharedItems containsBlank="1"/>
    </cacheField>
    <cacheField name="Sales Rep Name" numFmtId="0">
      <sharedItems containsBlank="1" count="165">
        <s v="Cantin, Patrick"/>
        <s v="Varon, Isabel"/>
        <s v="Zaghloul, Mahmoud"/>
        <s v="Rasch, Kenneth"/>
        <s v="Vehring, Clamor"/>
        <s v="Wallbaum, Christian"/>
        <s v="Espic, Christian"/>
        <s v="Wahls, Alexander"/>
        <s v="Rachmuhl, Yves"/>
        <s v="Lechner, Christian"/>
        <s v="Beretta, RobertoMario"/>
        <s v="Quota House, Italy - ESG"/>
        <s v="Quota House, Belgium - ESG"/>
        <s v="Belardinelli, Francesco"/>
        <s v="Isabelli, Francesco"/>
        <s v="Mahjoub, Hakim"/>
        <s v="Quota House, Holland - ESG"/>
        <s v="Schweigart, Alexander"/>
        <s v="Meursing, Bart"/>
        <s v="Donaldson, Robert"/>
        <s v="Boucard, Florence"/>
        <m/>
        <s v="Borisov, Konstantin" u="1"/>
        <s v="Schmidbauer, Constanze" u="1"/>
        <s v="Tariq, Ali" u="1"/>
        <s v="De Bot, Joost" u="1"/>
        <s v="Aissaoui, Guendouz" u="1"/>
        <s v="Kulakov, Andrey" u="1"/>
        <s v="Quota House, EMEA - ESG" u="1"/>
        <s v="Quota House, EMEA" u="1"/>
        <s v="Usmani, Hasan" u="1"/>
        <s v="Quota House, Italy" u="1"/>
        <s v="Bounasreddine, Samer" u="1"/>
        <s v="Brockhoff, Cornelis" u="1"/>
        <s v="Quota House, Spain" u="1"/>
        <s v="Mbundu, Nkuli" u="1"/>
        <s v="Eberle, Tobias" u="1"/>
        <s v="Capitani, Andrea" u="1"/>
        <s v="Montasser, Mohamed" u="1"/>
        <s v="Salerno, Martin" u="1"/>
        <s v="Clemente, Aurora" u="1"/>
        <s v="Ungurjanovic, Srdjan" u="1"/>
        <s v="Foxton, Christopher" u="1"/>
        <s v="Quota House, France" u="1"/>
        <s v="Quota House, Switzerland - ESG" u="1"/>
        <s v="Zec, Ranko" u="1"/>
        <s v="Matvienko, Sergey" u="1"/>
        <s v="Quota House Rep, Pakistan Indirect District" u="1"/>
        <s v="PSC, EMEA" u="1"/>
        <s v="Bajic, Dejan" u="1"/>
        <s v="Nyemecz, Stuart" u="1"/>
        <s v="Gonzalez, Ignacio" u="1"/>
        <s v="Nica, Doru Constantin" u="1"/>
        <s v="Huber, Till" u="1"/>
        <s v="Dubarry, Gregory" u="1"/>
        <s v="Rodriguez, Angel" u="1"/>
        <s v="Alvarez, Stephane" u="1"/>
        <s v="Gliottone, Sergio" u="1"/>
        <s v="Quota House, UKI - ESG" u="1"/>
        <s v="De Santis, Giovanni" u="1"/>
        <s v="Werner, Patrick" u="1"/>
        <s v="Khan, Osman" u="1"/>
        <s v="Armengol, Jordi" u="1"/>
        <s v="Van Bouwel, Liesbeth" u="1"/>
        <s v="Zakaria, Mohamed" u="1"/>
        <s v="Pleshkov, Pavel" u="1"/>
        <s v="Quota House, Belgium" u="1"/>
        <s v="Martinez Manso, Jorge" u="1"/>
        <s v="Hemdan, Amr" u="1"/>
        <s v="Hohl, Roman" u="1"/>
        <s v="Taeske, Uwe" u="1"/>
        <s v="Pavol, Juraj" u="1"/>
        <s v="Kirsch, Attila" u="1"/>
        <s v="Quota House, S. Africa-ESG" u="1"/>
        <s v="Quota House, Alliance Italy" u="1"/>
        <s v="Grulich, Alfredo A" u="1"/>
        <s v="Konig, Jakob" u="1"/>
        <s v="NA" u="1"/>
        <s v="Quota House, Denmark - ESG" u="1"/>
        <s v="Quota House, Germany" u="1"/>
        <s v="Haahti, Pasi" u="1"/>
        <s v="Quota House DM, Hungary" u="1"/>
        <s v="Miquel, Clement" u="1"/>
        <s v="Quota House, Portugal" u="1"/>
        <s v="Redirect, Spain" u="1"/>
        <s v="Van Der Kaa, Bas" u="1"/>
        <s v="Trosset, Herve" u="1"/>
        <s v="Clinch, Nigel" u="1"/>
        <s v="Kanaan, Firas" u="1"/>
        <s v="Ausin, Pilar" u="1"/>
        <s v="Nimer, Omar" u="1"/>
        <s v="Quota House, Germany - ESG" u="1"/>
        <s v="Nel, Albert" u="1"/>
        <s v="Elghazaly, Mohamed" u="1"/>
        <s v="Ramseier, Andre" u="1"/>
        <s v="Baranger, Christophe" u="1"/>
        <s v="Khoza, Sibusiso" u="1"/>
        <s v="Tatarchuk, Denis" u="1"/>
        <s v="Vallcorba, Jordi" u="1"/>
        <s v="Quota House, Eastern Europe - ESG" u="1"/>
        <s v="Rattley, Mark" u="1"/>
        <s v="Baranano, Aitor" u="1"/>
        <s v="Pecha, Pavel" u="1"/>
        <s v="Miranda, Fernando" u="1"/>
        <s v="Ellison, Mark" u="1"/>
        <s v="Slabber, Julia" u="1"/>
        <s v="Kadnikov, Vyacheslav" u="1"/>
        <s v="Quota House, Sweden - ESG" u="1"/>
        <s v="Redirect, Denmark" u="1"/>
        <s v="Stucchi, EneaVito" u="1"/>
        <s v="Hissmann, Joachim" u="1"/>
        <s v="Van Vuuren, Jean J" u="1"/>
        <s v="Bartak, Pavel" u="1"/>
        <s v="Waldock, Nick" u="1"/>
        <s v="Leslie, Jamie C" u="1"/>
        <s v="Kvalheim, Erling" u="1"/>
        <s v="Quota House DM, Ireland" u="1"/>
        <s v="Quota House, South Africa" u="1"/>
        <s v="Quota House, UK" u="1"/>
        <s v="Padioleau, Jacques" u="1"/>
        <s v="Osuch, Dariusz" u="1"/>
        <s v="Tromans, James F" u="1"/>
        <s v="Lisi, AntonioFilippo" u="1"/>
        <s v="Quota House, Finland" u="1"/>
        <s v="Tremosa von Gienanth, Lorenzo" u="1"/>
        <s v="Hakkinen, Jukka" u="1"/>
        <s v="AbuOdeh, Ayman" u="1"/>
        <s v="Pukkinen, Eero" u="1"/>
        <s v="Wenz, Ulrich" u="1"/>
        <s v="Cohen, Eric" u="1"/>
        <s v="Lai, Christian" u="1"/>
        <s v="Purkiss, Alex" u="1"/>
        <s v="Eriksson, Leif" u="1"/>
        <s v="Murga, Monica" u="1"/>
        <s v="Quota House DM, IIG EMEA Germany House District" u="1"/>
        <s v="Roehling, Boris" u="1"/>
        <s v="Adams, Andrew" u="1"/>
        <s v="Redirect, UK" u="1"/>
        <s v="Kosta, Ghassan" u="1"/>
        <s v="Gadoud, Jean-Charles" u="1"/>
        <s v="Linusson, Mattias" u="1"/>
        <s v="Quota House, Middle East - ESG" u="1"/>
        <s v="Wheeler, Peter" u="1"/>
        <s v="Schwaebe, Loretta" u="1"/>
        <s v="Quota House, CMA EMEA Captiva Pixel District" u="1"/>
        <s v="Marcham, James" u="1"/>
        <s v="Quota House, France Enterprise - ESG" u="1"/>
        <s v="Quota House DM, IIG EMEA Eastern Europe" u="1"/>
        <s v="Meszaros, Peter" u="1"/>
        <s v="Pszczolkowski, Jakub" u="1"/>
        <s v="Kamel, Petter" u="1"/>
        <s v="Pisarev, Mikhail" u="1"/>
        <s v="Fox, Kieran" u="1"/>
        <s v="Rosskopf, Susanne" u="1"/>
        <s v="Appleby, Neil" u="1"/>
        <s v="Oheix, Herve" u="1"/>
        <s v="Sopp, Rebecca" u="1"/>
        <s v="Hunfeld, Carsten" u="1"/>
        <s v="Quota House, North Gulf District" u="1"/>
        <s v="Quota House, Luxembourg - ESG" u="1"/>
        <s v="Vana, Vladimir" u="1"/>
        <s v="Wass, Phillip" u="1"/>
        <s v="Montero, Francois-Xavier" u="1"/>
        <s v="Bulkin, Dmitry" u="1"/>
        <s v="Sigurdsson, Sturla" u="1"/>
      </sharedItems>
    </cacheField>
    <cacheField name="Employee Id" numFmtId="0">
      <sharedItems containsBlank="1" containsMixedTypes="1" containsNumber="1" containsInteger="1" minValue="44066" maxValue="145418"/>
    </cacheField>
    <cacheField name="BT Party Name" numFmtId="0">
      <sharedItems containsBlank="1" count="398">
        <s v="TOTAL SA - DSIT / CGI"/>
        <s v="COMPUTER SCIENCES ESPANA SA"/>
        <s v="XEROX EMIRATES L.L.C"/>
        <s v="ETIHAD RAIL HQ"/>
        <s v="AVNET EUROPE COMM VA"/>
        <s v="FUJITSU TECHNOLOGY SOLUTIONS, LDA"/>
        <s v="ACCENTURE - CONSULTORES DE GESTÃO, S.A."/>
        <s v="InovoOlution GmbH"/>
        <s v="SERIAL SA"/>
        <s v="ESPRINET SPA"/>
        <s v="SUNCODE S.C."/>
        <s v="SPIGRAPH AG"/>
        <s v="Datapool GmbH"/>
        <s v="DATAMATIC SPA"/>
        <s v="OCR Systeme GmbH"/>
        <s v="EVRY DANMARK A/S"/>
        <s v="Mediaform Informationssysteme GmbH"/>
        <s v="SNAP SURVEYS"/>
        <s v="INFINITY SOLUTIONS INFORMATIKAI KFT"/>
        <s v="SER Holding Europe GmbH"/>
        <s v="Spielberg Solutions GmbH"/>
        <s v="WOLTERS KLUWER (UK) LTD"/>
        <s v="LUTECH S.P.A."/>
        <s v="BNP PARIBAS PROCUREMENT TECH"/>
        <s v="SANOFI WINTHROP INDUSTRIE"/>
        <s v="Euroscript Netherlands BV"/>
        <s v="LANXESS DEUTSCHLAND GMBH"/>
        <s v="EUROPEAN COMMISSION"/>
        <s v="VERINON"/>
        <s v="DANA PETROLEUM PLC"/>
        <s v="AREVA SA"/>
        <s v="Vallourec Deutschland GmbH"/>
        <s v="BP INTERNATIONAL LTD"/>
        <m/>
        <s v="STANDARD LIFE" u="1"/>
        <s v="EITC-DU" u="1"/>
        <s v="NTT DATA ITALIA SPA" u="1"/>
        <s v="PICTET &amp; CIE" u="1"/>
        <s v="PROACT FINLAND OY" u="1"/>
        <s v="KBC GROEP NV" u="1"/>
        <s v="A.S.I.CONCEPT" u="1"/>
        <s v="Copaco DC BV" u="1"/>
        <s v="UNIVERSITY HOSPITAL BIRMINGHAM" u="1"/>
        <s v="JOINT COLLABORATION AS" u="1"/>
        <s v="CSWIN" u="1"/>
        <s v="KANSANELÄKELAITOS" u="1"/>
        <s v="LLOYDS BANKING GROUP" u="1"/>
        <s v="BIRMINGHAM WOMEN'S N H S FOUNDATION TRUST" u="1"/>
        <s v="EMC" u="1"/>
        <s v="Asseco SEE d.o.o. Beograd" u="1"/>
        <s v="RRC D.O.O." u="1"/>
        <s v="SCONSALTING D.O.O" u="1"/>
        <s v="SANOFI PASTEUR" u="1"/>
        <s v="BASF IT Services Holding GmbH" u="1"/>
        <s v="TECH DATA T/A COMPUTER 2000 DISTRIBUTION LIMITED" u="1"/>
        <s v="CIM ECM ENGINEERING S.L." u="1"/>
        <s v="LTK INFORMATION AND ENGINEERING CONSULTING SERVICES SL" u="1"/>
        <s v="INFAS MIDDLE EAST" u="1"/>
        <s v="INFORMATICA EL CORTE INGLES S A" u="1"/>
        <s v="NOKIA CORPORATION/NOKIA OYJ" u="1"/>
        <s v="AVNET TECHNOLOGY SOLUTIONS SRL" u="1"/>
        <s v="Adidas AG" u="1"/>
        <s v="WOCKHARDT LIMITED" u="1"/>
        <s v="REGIONE UMBRIA" u="1"/>
        <s v="HSBC BANK PLC" u="1"/>
        <s v="KING ICT D.O.O." u="1"/>
        <s v="SCHIPHOL NEDERLAND B.V" u="1"/>
        <s v="GLINTT - GLOBAL INTELLIGENT TECHNOLOGIES, S.A." u="1"/>
        <s v="MSD APORTA, S.L" u="1"/>
        <s v="SPIGRAPH" u="1"/>
        <s v="COMPAREX AUSTRIA GMBH" u="1"/>
        <s v="COVIDIEN AG" u="1"/>
        <s v="Advania" u="1"/>
        <s v="SOCIETE GENERALE" u="1"/>
        <s v="BIBLIOTECA NACIONAL" u="1"/>
        <s v="MOLA MOLA D.O.O." u="1"/>
        <s v="BULL SAS" u="1"/>
        <s v="TECHNOSERV CONSULTING" u="1"/>
        <s v="KORUS CONSULTING DM LTD" u="1"/>
        <s v="rku.it GmbH" u="1"/>
        <s v="ROYAL SKANDIA LIFE ASSURANCE LTD" u="1"/>
        <s v="PANOPTIC" u="1"/>
        <s v="JP MORGAN CHASE" u="1"/>
        <s v="KLEVER S.R.L SOCIETA A SOCIO UNICO GRUPPO INFOCERT" u="1"/>
        <s v="HEATHROW AIRPORT LIMITED" u="1"/>
        <s v="SOLVAY" u="1"/>
        <s v="MRC TECHNOLOGY" u="1"/>
        <s v="AVNET S.R.O." u="1"/>
        <s v="SYMETA NV" u="1"/>
        <s v="TERRALINK LLC" u="1"/>
        <s v="GLINTT BUSINESS SOLUTIONS" u="1"/>
        <s v="BOUYGUES CONSTRUCTION" u="1"/>
        <s v="Dokumenten Management GmbH" u="1"/>
        <s v="STMICROELECTRONICS INTERNATIONAL NV" u="1"/>
        <s v="MANSOFT QATAR WLL" u="1"/>
        <s v="CIPC" u="1"/>
        <s v="Incentro" u="1"/>
        <s v="OP&amp;CS" u="1"/>
        <s v="CAPITEC BANK LIMITED" u="1"/>
        <s v="UEM" u="1"/>
        <s v="Joint Notion Development Gmbh" u="1"/>
        <s v="ROYAL LIVERPOOL AND BROADGREEN UNIVERSITY HOSPITAL" u="1"/>
        <s v="BASS" u="1"/>
        <s v="ALTRAN SVERIGE AB" u="1"/>
        <s v="Ericsson AB (EAB)" u="1"/>
        <s v="TOTALSTOR - SOLUCOES DE ARMAZENEMANTO DE DADOS, SA" u="1"/>
        <s v="INFO-SYSTEM SOFTWARE CONSULTANTS (CYPRUS) LTD." u="1"/>
        <s v="SIG Information Technology GmbH" u="1"/>
        <s v="LLC ID  Management Technologies" u="1"/>
        <s v="ACCENTURE SPA" u="1"/>
        <s v="DWP TECHNOLOGIES (PVT) LTD" u="1"/>
        <s v="ARROW ENTERPRISE COMPUTING SOLUTIONS, SAU" u="1"/>
        <s v="BELGACOM NV/SA - FIN/APC" u="1"/>
        <s v="POSTEL" u="1"/>
        <s v="Landeslabor Berlin-Brandenburg" u="1"/>
        <s v="NESMA ADVANCED TECHNOLOGY" u="1"/>
        <s v="FIS GmbH" u="1"/>
        <s v="STADA ARZNEIMITEL AG" u="1"/>
        <s v="SOLCHAR LTD" u="1"/>
        <s v="COMPUTACENTER (UK) LTD" u="1"/>
        <s v="A2A SPA" u="1"/>
        <s v="South African Post Office" u="1"/>
        <s v="Hitec Laboratories Ltd." u="1"/>
        <s v="RTE RESEAU DE TRANSPORT D'ELECTRICITE" u="1"/>
        <s v="SPECIALIST COMPUTER CENTRES S.L." u="1"/>
        <s v="EMC COMPUTER SYSTEMS (UK) LIMITED" u="1"/>
        <s v="CONFIRMIT Ltd." u="1"/>
        <s v="GAS NATURAL INFORMATICA S.A." u="1"/>
        <s v="NESMA ADVANCED TECHNOLOGY CO. LTD." u="1"/>
        <s v="RO Planet SRL" u="1"/>
        <s v="EDM GROUP" u="1"/>
        <s v="SER Beteiligung Solutions Deutschland GmbH" u="1"/>
        <s v="EDF D.S.P" u="1"/>
        <s v="GEMADEC" u="1"/>
        <s v="COMPTEK INTERNATIONAL OVERSEAS LIMITED" u="1"/>
        <s v="GIE SIHM" u="1"/>
        <s v="DSM IT BV" u="1"/>
        <s v="VAN LANSCHOT BANKIERS" u="1"/>
        <s v="COMPAREX POLAND SP Z O O" u="1"/>
        <s v="TOP IMAGE SYSTEMS LTD." u="1"/>
        <s v="InoTec GmbH Organisationssysteme" u="1"/>
        <s v="ARCHIDOC S.A." u="1"/>
        <s v="CENIT AG" u="1"/>
        <s v="EUROSCRIPT DELT LUXEMBOURG SA" u="1"/>
        <s v="S4E S.A." u="1"/>
        <s v="STS GROUP" u="1"/>
        <s v="REDINGTON GULF FZE" u="1"/>
        <s v="CGI IT UK LIMITED" u="1"/>
        <s v="UNISYSTEMS SA" u="1"/>
        <s v="CETELEM SERVICIOS INFORMATICOS AIE" u="1"/>
        <s v="THE CONTENT GROUP" u="1"/>
        <s v="Mammoet Holding B.V." u="1"/>
        <s v="SAIPEM SPA" u="1"/>
        <s v="UNIV HOSPITAL BIRMINGHAM" u="1"/>
        <s v="CAPGEMINI TECHNOLOGY SERVICES" u="1"/>
        <s v="COMPTEK INTERNATIONAL" u="1"/>
        <s v="BANK JULIUS BAER &amp; CO. AG" u="1"/>
        <s v="Fujitsu Finland Oy" u="1"/>
        <s v="BMW FINANCE SNC FRANCE" u="1"/>
        <s v="Ceyoniq Technology GmbH" u="1"/>
        <s v="ACCENTURE OY" u="1"/>
        <s v="TECH DATA BVBA/SPRL" u="1"/>
        <s v="SHAM" u="1"/>
        <s v="FARANANI DOCTEC(PTY) LTD" u="1"/>
        <s v="BP INTERNATIONAL LIMITED" u="1"/>
        <s v="ASSET GULF FZ-L.L.C." u="1"/>
        <s v="ECONOCOM INTERNATIONAL ITALIA S.P.A." u="1"/>
        <s v="LEO PHARMA A/S" u="1"/>
        <s v="IBM Deutschland GmbH" u="1"/>
        <s v="LINKLATERS BUSINESS SERVICES" u="1"/>
        <s v="GLOBO INFORMATICA SRL" u="1"/>
        <s v="CAPGEMINI UK PLC" u="1"/>
        <s v="M. &amp; G. GRUPPO MOSSI &amp; GHISOLFI" u="1"/>
        <s v="ABBYY SOFTWARE LTD." u="1"/>
        <s v="Informatica Van Breda NV" u="1"/>
        <s v="SCHNEIDER ELECTRIC FRANCE" u="1"/>
        <s v="AVK HOLDINGS A/S" u="1"/>
        <s v="MIDEAST DATA SYSTEMS S.A UAE" u="1"/>
        <s v="6PM MANAGEMENT CONSULTANCY (UK) LTD." u="1"/>
        <s v="UNISYS S.L.U." u="1"/>
        <s v="TRASK SOLUTIONS A.S" u="1"/>
        <s v="AUDI AG" u="1"/>
        <s v="SOLIUM SA" u="1"/>
        <s v="Open Grid Europe GmbH" u="1"/>
        <s v="AL AHLI BANK OF KUWAIT" u="1"/>
        <s v="CYGATE AB" u="1"/>
        <s v="EUROTITRISATION" u="1"/>
        <s v="INDRA SISTEMAS, S.A." u="1"/>
        <s v="OCE Business Services" u="1"/>
        <s v="E.On IT Gmbh" u="1"/>
        <s v="DIMENSION DATA (PTY) LTD" u="1"/>
        <s v="INFORMED CONSULTING BV" u="1"/>
        <s v="Postbank Systems AG" u="1"/>
        <s v="BANQUE ET CAISSE D'EPARGNE DE L'ETAT" u="1"/>
        <s v="Infineon Technologies AG" u="1"/>
        <s v="WOOD GROUP PSN LIMITED" u="1"/>
        <s v="JN DATA A/S" u="1"/>
        <s v="BMW AG" u="1"/>
        <s v="HSBC FRANCE" u="1"/>
        <s v="MIDEAST DATA SYSTEMS - SYSTEMS INTEGRATION" u="1"/>
        <s v="YADA GMBH &amp; CO. KG." u="1"/>
        <s v="CSC COMPUTER SCIENCES. S R.O." u="1"/>
        <s v="MINISTRY OF HEALTH, LABOUR AND SOCIAL AFFAIRS" u="1"/>
        <s v="ANACOM" u="1"/>
        <s v="Intecsa Ingenieria Industrial S.A." u="1"/>
        <s v="SPECIAL TRIBUNAL FOR LEBANON" u="1"/>
        <s v="BANK JULIUS BäR &amp; CO. AG" u="1"/>
        <s v="ATOS BELGIUM NV/SA" u="1"/>
        <s v="Magirus International GmbH" u="1"/>
        <s v="COMPUTERLINKS FZCO" u="1"/>
        <s v="EJIE" u="1"/>
        <s v="INFOCERT SPA" u="1"/>
        <s v="OMEGA PERIPHERALS, S.L." u="1"/>
        <s v="VERINON TECHNOLOGY SOLUTIONS PRIVATE LIMITED (JLT BRANCH)" u="1"/>
        <s v="Bayer Business Services GmbH" u="1"/>
        <s v="CBS XEROX" u="1"/>
        <s v="6PM LIMITED" u="1"/>
        <s v="ELISA OYJ" u="1"/>
        <s v="DocuWare GmbH" u="1"/>
        <s v="STANDARD BANK GROUP" u="1"/>
        <s v="WINDREAM GMBH" u="1"/>
        <s v="ISOLIN TRADE &amp; INVEST LIMITED" u="1"/>
        <s v="CAISSE NATIONALE DES PRESTATIONS FAMILIALES" u="1"/>
        <s v="ARROW ENTERPRISE COMPUTING SOLUTIONS" u="1"/>
        <s v="NNB GENERATION COMPANY LIMITED" u="1"/>
        <s v="GlassHouse Bilgi Sistemleri Ticaret A.S" u="1"/>
        <s v="TECH DATA GMBH &amp; CO. OHG GESCHAFTSBEREICH AZLAN" u="1"/>
        <s v="Documation Software Ltd" u="1"/>
        <s v="DIYAR UNITED COMPANY" u="1"/>
        <s v="BLUESTAR SILICONES FRANCE S.A.S." u="1"/>
        <s v="NV PANOPTIC" u="1"/>
        <s v="Landesbank Baden-Württemberg" u="1"/>
        <s v="ENTROPICS SARL" u="1"/>
        <s v="DATAFINITY" u="1"/>
        <s v="euroscript Systems GmbH" u="1"/>
        <s v="Bayerische Landesbrandversicherung AG" u="1"/>
        <s v="SEVERIANO SERVICIO MOVIL, S.A." u="1"/>
        <s v="FRESENIUS NETCARE GMBH" u="1"/>
        <s v="STERIA" u="1"/>
        <s v="TOP IMAGE SYSTEMS" u="1"/>
        <s v="COMPUTERLINKS OY" u="1"/>
        <s v="THEREFORE CORPORATION GMBH" u="1"/>
        <s v="FRITZ &amp; MACZIOL SOFTWARE UND COMPUTERVERTRIEB GMBH" u="1"/>
        <s v="S&amp;T ROMANIA SRL" u="1"/>
        <s v="FARANANI DOCTEC (TTY) LTD" u="1"/>
        <s v="HP GALWAY LTD." u="1"/>
        <s v="ORANGE COMMUNICATIONS SA" u="1"/>
        <s v="NA" u="1"/>
        <s v="IDT CAPTURE B.V." u="1"/>
        <s v="CORA" u="1"/>
        <s v="R1 S.P.A." u="1"/>
        <s v="TIM AG" u="1"/>
        <s v="S&amp;T HRVATSKA D.O.O" u="1"/>
        <s v="REPSOL S.A." u="1"/>
        <s v="DCT ENTERPRISE SYSTEMS - UK" u="1"/>
        <s v="XENTIVO ZUREK I KORZENIOWSKI SP.J." u="1"/>
        <s v="Internatioanal Document Enterprise Advisors S.L.(IMDEA)" u="1"/>
        <s v="ADVANCED BUSINESS COMPUTING" u="1"/>
        <s v="SANOFI AVENTIS RECHERCHE &amp; DéVELOPPEMENT" u="1"/>
        <s v="FIRMENICH SA" u="1"/>
        <s v="ACSYS BSC SP, Z.O.O." u="1"/>
        <s v="ReadSoft AG" u="1"/>
        <s v="MAHAM AL-KHALEEJ CO. LTD (MATCO)" u="1"/>
        <s v="euroscript Delt Netherlands" u="1"/>
        <s v="INTERNACIONAL PERIFERICOS Y MEMORIAS ESPAÑA, S.L." u="1"/>
        <s v="I.A.N. SRL" u="1"/>
        <s v="ATOS SPAIN, S.A" u="1"/>
        <s v="THV HP-BELGACOM" u="1"/>
        <s v="SG EQUIPMENT LEASING AUSTRIA GMBH" u="1"/>
        <s v="VENTE PRIVEE" u="1"/>
        <s v="CSC COMPUTER SCIENCES LTD" u="1"/>
        <s v="Janich &amp; Klass Computertechnik GmbH" u="1"/>
        <s v="TOTAL SA" u="1"/>
        <s v="VIADOC AS" u="1"/>
        <s v="SCC" u="1"/>
        <s v="TIETO FINLAND OY" u="1"/>
        <s v="INFORCASE TECHNOLOGY (PTY) LTD" u="1"/>
        <s v="COMMTECH INNOVATIVE SOLUTIONS" u="1"/>
        <s v="S&amp;T" u="1"/>
        <s v="Volkswagen AG" u="1"/>
        <s v="COMTRADE ITSS" u="1"/>
        <s v="SWEDISH ORPHAN BIOVITRUM AB (PUBL)" u="1"/>
        <s v="EUROSCRIPT SYSTEMS SAS" u="1"/>
        <s v="FAIRFIELD ENERGY LTD" u="1"/>
        <s v="CORA INFORMATIQUE" u="1"/>
        <s v="PRODYNA AG" u="1"/>
        <s v="ARTESYS INTERNATIONAL" u="1"/>
        <s v="UAB BULL BALTIJA" u="1"/>
        <s v="SEC DATACOM A/S" u="1"/>
        <s v="NATO HEADQUARTERS BELGIUM" u="1"/>
        <s v="LIBERTY LIFE" u="1"/>
        <s v="EUROPEAN CHEMICALS AGENCY" u="1"/>
        <s v="KING ICT" u="1"/>
        <s v="NESS A.T. LTD." u="1"/>
        <s v="ASTRAZENECA" u="1"/>
        <s v="ITELLIGENCE, A.S" u="1"/>
        <s v="AEROW SAS" u="1"/>
        <s v="INFOSISTEM D.D." u="1"/>
        <s v="COMPUTER INFORMATION SYSTEMS" u="1"/>
        <s v="ACCENTURE" u="1"/>
        <s v="MEDIMMUNE" u="1"/>
        <s v="ESA ESRIN EUROPEAN SPACE AGENCY" u="1"/>
        <s v="ARROW ENTERPRISE COMPUTING SOLUTIONS LTD" u="1"/>
        <s v="BASF SE" u="1"/>
        <s v="AVNET TECHNOLOGY SOLUTIONS KFT." u="1"/>
        <s v="WOOD GROUP MANAGEMENT SERVICES LTD." u="1"/>
        <s v="SERVIS NEDVIZHIMOST RUSGIDRO LLC" u="1"/>
        <s v="SITEXS-DATABUSINESS IT-SOLUTIONS GMBH" u="1"/>
        <s v="OPTIMO SRL" u="1"/>
        <s v="NESS A.T.LTD" u="1"/>
        <s v="PONTECH S.R.O." u="1"/>
        <s v="LIBERTY LIFE ASSOCIATION OF AFRICA LTD" u="1"/>
        <s v="NESS CZECH S.R.O." u="1"/>
        <s v="THOMSON REUTERS" u="1"/>
        <s v="ESPRINET S.P.A." u="1"/>
        <s v="ADVANZIA BANK S.A." u="1"/>
        <s v="DISWAY S.A." u="1"/>
        <s v="DocuWare AG" u="1"/>
        <s v="INFINITAS LEARNING" u="1"/>
        <s v="ALSTOM (SCHWEIZ) AG" u="1"/>
        <s v="TOTAL SA - DSIT/CGI COUPOLE 29G39" u="1"/>
        <s v="NNIT A/S" u="1"/>
        <s v="ROYAL CANIN SAS" u="1"/>
        <s v="INTERNATIONAL TURNKEY SYSTEMS" u="1"/>
        <s v="FIS INFORMATIONSSYSTEME UND CONSULTING GMBH" u="1"/>
        <s v="SPECIALIST COMPUTER CENTRE PLC" u="1"/>
        <s v="Office des publications de l'Union europeenne" u="1"/>
        <s v="OLD MUTUAL PLC" u="1"/>
        <s v="Barmer GEK" u="1"/>
        <s v="Dr. Wolman GmbH" u="1"/>
        <s v="TIETO SWEDEN AB" u="1"/>
        <s v="SAGA MK DOOEL" u="1"/>
        <s v="SYNAPPS SOLUTIONS LIMITED" u="1"/>
        <s v="WESBANK" u="1"/>
        <s v="Unitymedia NRW GmbH" u="1"/>
        <s v="EMIRATES NUCLEAR ENERGY CORPORATION ABU DHABI" u="1"/>
        <s v="SOFTWARE DIMENSIONS LIMITED (FORMERLY ADEST)" u="1"/>
        <s v="SCHWEIZERISCHE MOBILIAR VERSICHERUNGSGESELLSCHAFT AG" u="1"/>
        <s v="Deutsche Bank AG" u="1"/>
        <s v="ING BANK N V" u="1"/>
        <s v="Deutsches Patent- und Markenamt" u="1"/>
        <s v="ENERGIE AG OBERÖSTERREICH" u="1"/>
        <s v="RICHEMONT INTERNATIONAL SA" u="1"/>
        <s v="INVESTEC BANK LIMITED" u="1"/>
        <s v="LLC TOPS BUSINESS INTEGRATOR" u="1"/>
        <s v="TTNET" u="1"/>
        <s v="SCHNEIDER ELECTRIC INDUSTRIES SAS" u="1"/>
        <s v="LAMB-WESTON/MEIJER V.O.F." u="1"/>
        <s v="LFB" u="1"/>
        <s v="ALOS GmbH" u="1"/>
        <s v="Amdipharm Mercury Company Limited" u="1"/>
        <s v="CSC Computer Sciences VOF/SNC" u="1"/>
        <s v="DUSTIN A/S" u="1"/>
        <s v="AEROW" u="1"/>
        <s v="POSTEL SPA" u="1"/>
        <s v="KFUND" u="1"/>
        <s v="INTERNATIONAL COMPUTER TURNKEY SYSTEMS" u="1"/>
        <s v="ELLOS AB" u="1"/>
        <s v="QUADRANS" u="1"/>
        <s v="TIETO NORWAY AS" u="1"/>
        <s v="ELCA INFORMATIQUE SA" u="1"/>
        <s v="JD WILLIAMS &amp; CO LTD" u="1"/>
        <s v="FIRST NATIONAL BANK" u="1"/>
        <s v="TNT" u="1"/>
        <s v="WIPRO ARABIA LTD" u="1"/>
        <s v="Wellington Management International Ltd" u="1"/>
        <s v="ACCENTURE MHRA OPERATE UNIT" u="1"/>
        <s v="UNISYS CORPORATION" u="1"/>
        <s v="CONTENT SOLUTIONS GULF LLC" u="1"/>
        <s v="PRIMESOFT POLSKA SP. Z O.O." u="1"/>
        <s v="INTERNATIOANL DOCUMENT ENTERPRISE ADVISORS S.L." u="1"/>
        <s v="DOCBYTE NV" u="1"/>
        <s v="E.ON Business Services GmbH" u="1"/>
        <s v="Comtrade" u="1"/>
        <s v="DOCBYTE" u="1"/>
        <s v="EDF ENERGIES NOUVELLES" u="1"/>
        <s v="Infosoft Computersysteme GmbH" u="1"/>
        <s v="EFADA IT" u="1"/>
        <s v="JAN DE NUL DREDGING N.V." u="1"/>
        <s v="T-Systems International GmbH (PG 8108)" u="1"/>
        <s v="SOPRA GROUP" u="1"/>
        <s v="LLC TOPS Consulting" u="1"/>
        <s v="WORLD WIDE TECHNOLOGY, INC" u="1"/>
        <s v="HEINEKEN INTERNATIONAL B.V." u="1"/>
        <s v="Swiss Post Solutions AG" u="1"/>
        <s v="LLC ADVANCED TRANSFORMATION CONSULTING" u="1"/>
        <s v="ICON CLINICAL RESEARCH LTD" u="1"/>
        <s v="IBERDROLA S.A." u="1"/>
        <s v="ASTEROS" u="1"/>
        <s v="MANNAI TRADING CO.W.L.L" u="1"/>
        <s v="Tieto DK A/S" u="1"/>
        <s v="CENIT  AG" u="1"/>
        <s v="COMTRADE IT SOLUTIONS AND SERVICES DOO" u="1"/>
        <s v="I.CON SRL" u="1"/>
        <s v="LIONSRAW LIMITED" u="1"/>
        <s v="MEDICAL RESEARCH COUNCILTECHNOLOGY" u="1"/>
        <s v="SIAV SPA" u="1"/>
        <s v="IS SOLUTIONS" u="1"/>
      </sharedItems>
    </cacheField>
    <cacheField name="ST Party Name" numFmtId="0">
      <sharedItems containsBlank="1" count="485">
        <s v="TOTAL DSIT HOLDING"/>
        <s v="COMPUTER SCIENCES ESPANA SA"/>
        <s v="ABU DHABI DEPARTMENT OF FINANCE"/>
        <s v="ETIHAD RAIL HQ"/>
        <s v="THE NET A-PORTER GROUP LTD"/>
        <s v="FUJITSU TECHNOLOGY SOLUTIONS, LDA"/>
        <s v="ACCENTURE - CONSULTORES DE GESTÃO, S.A."/>
        <s v="Landesbank Baden-Würtemberg"/>
        <s v="SERIAL SA"/>
        <s v="T.C.D. SPA"/>
        <s v="SUNCODE S.C."/>
        <s v="SPIGRAPH"/>
        <s v="Datapool GmbH"/>
        <s v="DATAMATIC SPA"/>
        <s v="QBS SOFTWARE LTD."/>
        <s v="EVERAERT PRINTING SYSTEMS"/>
        <s v="Data Net Solutions GmbH"/>
        <s v="OCR Systeme GmbH"/>
        <s v="EVRY DANMARK A/S"/>
        <s v="Mediaform Informationssysteme GmbH"/>
        <s v="SNAP SURVEYS"/>
        <s v="INFINITY SOLUTIONS INFORMATIKAI KFT"/>
        <s v="SER Holding Europe GmbH"/>
        <s v="Spielberg Solutions GmbH"/>
        <s v="WOLTERS KLUWER (UK) LTD"/>
        <s v="ASL NAPOLI 2 NORD"/>
        <s v="BNP PARIBAS"/>
        <s v="SANOFI WINTHROP INDUSTRIE"/>
        <s v="VAT RESOURCE B.V."/>
        <s v="LANXESS Deutschland GmbH"/>
        <s v="EUROPEAN COMMISSION"/>
        <s v="FIRST GULF BANK"/>
        <s v="DANA PETROLEUM PLC"/>
        <s v="AREVA SA"/>
        <s v="Vallourec Deutschland GmbH"/>
        <s v="BRITISH PETROLEUM"/>
        <m/>
        <s v="OULU D.C.OY" u="1"/>
        <s v="STANDARD LIFE" u="1"/>
        <s v="EITC-DU" u="1"/>
        <s v="NTT DATA ITALIA SPA" u="1"/>
        <s v="PICTET &amp; CIE" u="1"/>
        <s v="MAHOU S.A" u="1"/>
        <s v="RED ELECTRICA DE ESPAÑA S.A.U." u="1"/>
        <s v="ADDAX PETROLEUM" u="1"/>
        <s v="UNIVERSITY OF TEESSIDE" u="1"/>
        <s v="A.S.I.CONCEPT" u="1"/>
        <s v="JOINT COLLABORATION AS" u="1"/>
        <s v="NPO SISTEMI SPA C/O INGRAM MICRO SPA" u="1"/>
        <s v="CSWIN" u="1"/>
        <s v="KANSANELÄKELAITOS" u="1"/>
        <s v="EMC" u="1"/>
        <s v="KBC Group NV" u="1"/>
        <s v="Asseco SEE d.o.o. Beograd" u="1"/>
        <s v="LIVERPOOL WOMENS HOSPITAL" u="1"/>
        <s v="INITEC PLANTAS INDUSTRIALES S.A" u="1"/>
        <s v="GAMESA INNOVATION AND TECHNOLOGY, S.L.U." u="1"/>
        <s v="RRC D.O.O." u="1"/>
        <s v="SCONSALTING D.O.O" u="1"/>
        <s v="SANOFI PASTEUR" u="1"/>
        <s v="KELWAY (UK) LTD" u="1"/>
        <s v="NNB GENERATION COMPANY LTD" u="1"/>
        <s v="MEDIMMUNE INC" u="1"/>
        <s v="CALZEDONIA SPA" u="1"/>
        <s v="BLUESTAR SILICONES FRANCE SAS" u="1"/>
        <s v="Norsk Folkehelseinstitutt" u="1"/>
        <s v="Gittel IT Systemhaus GmbH" u="1"/>
        <s v="CTTI" u="1"/>
        <s v="INFAS MIDDLE EAST" u="1"/>
        <s v="INFORMATICA EL CORTE INGLES S A" u="1"/>
        <s v="STATNETT SF" u="1"/>
        <s v="AVNET TECHNOLOGY SOLUTIONS SRL" u="1"/>
        <s v="adidas AG" u="1"/>
        <s v="WOCKHARDT LIMITED" u="1"/>
        <s v="REGIONE UMBRIA" u="1"/>
        <s v="HSBC BANK PLC" u="1"/>
        <s v="DISWAY" u="1"/>
        <s v="GKN EDV-Dienstleistungs GmbH" u="1"/>
        <s v="COVIDIEN AG" u="1"/>
        <s v="Advania" u="1"/>
        <s v="SOCIETE GENERALE" u="1"/>
        <s v="BIBLIOTECA NACIONAL" u="1"/>
        <s v="COMPAREX" u="1"/>
        <s v="TECHNOSERV CONSULTING" u="1"/>
        <s v="FIRST NATIONAL BANK LTD" u="1"/>
        <s v="KORUS CONSULTING DM LTD" u="1"/>
        <s v="rku.it GmbH" u="1"/>
        <s v="IAM" u="1"/>
        <s v="ROYAL SKANDIA LIFE ASSURANCE LTD" u="1"/>
        <s v="PANOPTIC" u="1"/>
        <s v="ReNascio" u="1"/>
        <s v="PIRAEUS BANK S.A." u="1"/>
        <s v="EAST LIGHT OY" u="1"/>
        <s v="GN RESOUND LTD" u="1"/>
        <s v="KLEVER S.R.L SOCIETA A SOCIO UNICO GRUPPO INFOCERT" u="1"/>
        <s v="SOLVAY" u="1"/>
        <s v="MRC TECHNOLOGY" u="1"/>
        <s v="AVNET S.R.O." u="1"/>
        <s v="TERRALINK LLC" u="1"/>
        <s v="GLOBO INFORMATICA S.R.L." u="1"/>
        <s v="HSBC" u="1"/>
        <s v="STATNETT" u="1"/>
        <s v="BOUYGUES CONSTRUCTION" u="1"/>
        <s v="Dokumenten Management GmbH" u="1"/>
        <s v="FORTUM POWER &amp; HEAT OY" u="1"/>
        <s v="STMICROELECTRONICS INTERNATIONAL NV" u="1"/>
        <s v="CIPC" u="1"/>
        <s v="ESBE GmbH" u="1"/>
        <s v="FASTWEB SPA" u="1"/>
        <s v="SOUTH AFRICAN POST OFFICE LTD" u="1"/>
        <s v="BASF IT Services GmbH" u="1"/>
        <s v="Incentro" u="1"/>
        <s v="OP&amp;CS" u="1"/>
        <s v="INTECSA-INARSA SA" u="1"/>
        <s v="BROM" u="1"/>
        <s v="CAPITEC BANK LIMITED" u="1"/>
        <s v="SOCIEDAD DE PREVENCIÓN DE IBERMUTUAMUR S.L.U." u="1"/>
        <s v="UEM" u="1"/>
        <s v="APPS &amp; US CONSULTANCY B.V." u="1"/>
        <s v="Joint Notion Development Gmbh" u="1"/>
        <s v="BASS" u="1"/>
        <s v="GDF SUEZ ENERGY ROMANIA" u="1"/>
        <s v="INFO-SYSTEM SOFTWARE CONSULTANTS (CYPRUS) LTD." u="1"/>
        <s v="SCHIPHOL NEDERLAND B.V." u="1"/>
        <s v="SIG Information Technology GmbH" u="1"/>
        <s v="INTERNACIONAL PERIFERICOS Y MEMORIA" u="1"/>
        <s v="LLC ID  Management Technologies" u="1"/>
        <s v="ACCENTURE SPA" u="1"/>
        <s v="ConServe GmbH &amp; Co. KG" u="1"/>
        <s v="GATWICK AIRPORT" u="1"/>
        <s v="POSTEL" u="1"/>
        <s v="FAIRFIELD STAINES" u="1"/>
        <s v="Landeslabor Berlin-Brandenburg" u="1"/>
        <s v="NESMA ADVANCED TECHNOLOGY" u="1"/>
        <s v="FIS GmbH" u="1"/>
        <s v="ENI HUNGARIA ZRT." u="1"/>
        <s v="J P MORGAN CHASE BANK" u="1"/>
        <s v="STADA ARZNEIMITEL AG" u="1"/>
        <s v="SOLCHAR LTD" u="1"/>
        <s v="NESHER ISRAEL CEMENT ENTERPRISES LTD." u="1"/>
        <s v="A2A SPA" u="1"/>
        <s v="Hitec Laboratories Ltd." u="1"/>
        <s v="EMC COMPUTER SYSTEMS (UK) LIMITED" u="1"/>
        <s v="CONFIRMIT Ltd." u="1"/>
        <s v="NESMA ADVANCED TECHNOLOGY CO. LTD." u="1"/>
        <s v="CHIPITA S.A." u="1"/>
        <s v="FENNIA MUTUAL INSURANCE COMPANY" u="1"/>
        <s v="RO Planet SRL" u="1"/>
        <s v="EDM GROUP" u="1"/>
        <s v="SER Beteiligung Solutions Deutschland GmbH" u="1"/>
        <s v="LLOYDS TSB BANK" u="1"/>
        <s v="UNIVERSITAT DE BARCELONA" u="1"/>
        <s v="GEMADEC" u="1"/>
        <s v="AUTHORITY OF THE ENFORCEMENT AND COLLECTION" u="1"/>
        <s v="DEPARTMENT OF MUNICIPAL AFFAIRS" u="1"/>
        <s v="COMPAREX NEDERLAND B.V." u="1"/>
        <s v="GIE SIHM" u="1"/>
        <s v="DM Dokumenten Management GmbH" u="1"/>
        <s v="COMISION NACIONAL DE LA ENERGIA" u="1"/>
        <s v="DSM IT BV" u="1"/>
        <s v="VAN LANSCHOT BANKIERS" u="1"/>
        <s v="DIESEL SPA" u="1"/>
        <s v="ENEXIS B.V." u="1"/>
        <s v="Aida Cruises" u="1"/>
        <s v="TELEFONICA DE ESPAA, S.A." u="1"/>
        <s v="COMPAREX POLAND SP Z O O" u="1"/>
        <s v="TOP IMAGE SYSTEMS LTD." u="1"/>
        <s v="InoTec GmbH Organisationssysteme" u="1"/>
        <s v="SANOFI-AVENTIS RECHERCHE DEVELOPPEMENT" u="1"/>
        <s v="THE NET&amp;#8722;A&amp;#8722;PORTER GROUP LTD" u="1"/>
        <s v="ARCHIDOC S.A." u="1"/>
        <s v="EUROSCRIPT DELT LUXEMBOURG SA" u="1"/>
        <s v="STS GROUP" u="1"/>
        <s v="BREWIN DOLPHIN LTD" u="1"/>
        <s v="REDINGTON GULF FZE" u="1"/>
        <s v="ANDA" u="1"/>
        <s v="REGION MIDTJYLLAND" u="1"/>
        <s v="Combine A/S" u="1"/>
        <s v="THE CONTENT GROUP" u="1"/>
        <s v="COMPAREX AG" u="1"/>
        <s v="SAIPEM SPA" u="1"/>
        <s v="CAPGEMINI TECHNOLOGY SERVICES" u="1"/>
        <s v="PIRAEUS BANK SA" u="1"/>
        <s v="Fujitsu Finland Oy" u="1"/>
        <s v="BMW FINANCE SNC FRANCE" u="1"/>
        <s v="STANDARD BANK - CORPORATE AND INVESTMENT BANK" u="1"/>
        <s v="Ceyoniq Technology GmbH" u="1"/>
        <s v="SHAM" u="1"/>
        <s v="FARANANI DOCTEC(PTY) LTD" u="1"/>
        <s v="VASP - DISTRIBUIDORA DE PUBLICAÇÕES, LDA" u="1"/>
        <s v="ASSET GULF FZ-L.L.C." u="1"/>
        <s v="AZ ALMA" u="1"/>
        <s v="RAIFFEISEN INFORMATIK CONSULTING GMBH" u="1"/>
        <s v="LEO PHARMA A/S" u="1"/>
        <s v="SEMANTIKS LTD. STI" u="1"/>
        <s v="IBM Deutschland GmbH" u="1"/>
        <s v="LINKLATERS BUSINESS SERVICES" u="1"/>
        <s v="GLOBO INFORMATICA SRL" u="1"/>
        <s v="CAPGEMINI UK PLC" u="1"/>
        <s v="M. &amp; G. GRUPPO MOSSI &amp; GHISOLFI" u="1"/>
        <s v="ABBYY SOFTWARE LTD." u="1"/>
        <s v="Informatica Van Breda NV" u="1"/>
        <s v="SECRETARIA  GERAL DO MINISTéRIO DA ADMINISTRAçãO INTERNA" u="1"/>
        <s v="INSA" u="1"/>
        <s v="TOTAL" u="1"/>
        <s v="AVK HOLDINGS A/S" u="1"/>
        <s v="TRASK SOLUTIONS A.S" u="1"/>
        <s v="CASSA DEPOSITI E PRESTITI SPA" u="1"/>
        <s v="Gemeente Amsterdam Stadsdeel Centrum" u="1"/>
        <s v="AUDI AG" u="1"/>
        <s v="SOLIUM SA" u="1"/>
        <s v="DMI Gmbh. &amp; Co.KG" u="1"/>
        <s v="Open Grid Europe GmbH" u="1"/>
        <s v="AL AHLI BANK OF KUWAIT" u="1"/>
        <s v="Seidenader Maschinenbau GmbH" u="1"/>
        <s v="EUROFINS BIOSCIENCES" u="1"/>
        <s v="CYGATE AB" u="1"/>
        <s v="EUROTITRISATION" u="1"/>
        <s v="CGI/LOGICA GBRLEA001" u="1"/>
        <s v="E.On IT Gmbh" u="1"/>
        <s v="Postbank Systems AG" u="1"/>
        <s v="BANQUE ET CAISSE D'EPARGNE DE L'ETAT" u="1"/>
        <s v="Infineon Technologies AG" u="1"/>
        <s v="JN DATA A/S" u="1"/>
        <s v="COMPTEK CENTRAL ASIA" u="1"/>
        <s v="DIMENSION DATA KZN" u="1"/>
        <s v="ALPHAEZ COMPUTER CO." u="1"/>
        <s v="MIDEAST DATA SYSTEMS - SYSTEMS INTEGRATION" u="1"/>
        <s v="LAMBDA UK" u="1"/>
        <s v="CSC COMPUTER SCIENCES. S R.O." u="1"/>
        <s v="MINISTRY OF HEALTH, LABOUR AND SOCIAL AFFAIRS" u="1"/>
        <s v="ANACOM" u="1"/>
        <s v="Intecsa Ingenieria Industrial S.A." u="1"/>
        <s v="SPECIAL TRIBUNAL FOR LEBANON" u="1"/>
        <s v="ATOS BELGIUM NV/SA" u="1"/>
        <s v="ELCA INFORMATIK AG" u="1"/>
        <s v="NORFOLK COUNTY COUNCIL" u="1"/>
        <s v="ICT-CONCEPT" u="1"/>
        <s v="NOVARTIS PHARMA AG" u="1"/>
        <s v="VTS Politie Nederland" u="1"/>
        <s v="GENERALI BELGIUM SA" u="1"/>
        <s v="BIRMINGHAM WOMENS HEALTH CARE" u="1"/>
        <s v="COMPUTERLINKS FZCO" u="1"/>
        <s v="NOVARTIS CONSUMER HEALTH SA" u="1"/>
        <s v="DEMO S.A." u="1"/>
        <s v="SEPCOIII ELECTRIC POWER PLANT CONSTRUCTION CORPORATION" u="1"/>
        <s v="VATTENFALL AB" u="1"/>
        <s v="OIB - OPSIT BANK" u="1"/>
        <s v="UNISYS INFORMATION SERVICES GM" u="1"/>
        <s v="ASN" u="1"/>
        <s v="EJIE" u="1"/>
        <s v="CSC" u="1"/>
        <s v="VERINON TECHNOLOGY SOLUTIONS PRIVATE LIMITED (JLT BRANCH)" u="1"/>
        <s v="BAYER BUSINESS SERVICES GMBH" u="1"/>
        <s v="BNP PARIBAS PROCUREMENT TECH" u="1"/>
        <s v="Computec Forchheim GmbH" u="1"/>
        <s v="NOKIA OYJ" u="1"/>
        <s v="CBS XEROX" u="1"/>
        <s v="ELISA OYJ" u="1"/>
        <s v="MOLA MOLA" u="1"/>
        <s v="DocuWare GmbH" u="1"/>
        <s v="CETELEM" u="1"/>
        <s v="SERVICE PERSONNEL &amp; VETERANS AGENCY" u="1"/>
        <s v="WINDREAM GMBH" u="1"/>
        <s v="FLEXTRONICS INTERNATIONAL KFT" u="1"/>
        <s v="St James Place" u="1"/>
        <s v="URENCO Limited" u="1"/>
        <s v="GlassHouse Bilgi Sistemleri Ticaret A.S" u="1"/>
        <s v="Documation Software Ltd" u="1"/>
        <s v="DIYAR UNITED COMPANY" u="1"/>
        <s v="NV PANOPTIC" u="1"/>
        <s v="ENTROPICS SARL" u="1"/>
        <s v="ROYAL LIVERPOOL &amp; BROADGREEN UNI. H" u="1"/>
        <s v="SARCO" u="1"/>
        <s v="Al-Ghazzawi Development Co. Ltd." u="1"/>
        <s v="DATAFINITY" u="1"/>
        <s v="SYMETA" u="1"/>
        <s v="InovoOlution GmbH" u="1"/>
        <s v="SÄFFLE KOMMUN" u="1"/>
        <s v="Bayerische Landesbrandversicherung AG" u="1"/>
        <s v="SEVERIANO SERVICIO MOVIL, S.A." u="1"/>
        <s v="FRESENIUS NETCARE GMBH" u="1"/>
        <s v="STERIA" u="1"/>
        <s v="TOP IMAGE SYSTEMS" u="1"/>
        <s v="ProSiebenSat.1 Produktion GmbH" u="1"/>
        <s v="THEREFORE CORPORATION GMBH" u="1"/>
        <s v="FARMIGEA SPA" u="1"/>
        <s v="KAMER VAN KOOPHANDEL NEDERLAND" u="1"/>
        <s v="STOREBRAND" u="1"/>
        <s v="S&amp;T ROMANIA SRL" u="1"/>
        <s v="BAHAI WORLD CENTRE" u="1"/>
        <s v="FARANANI DOCTEC (TTY) LTD" u="1"/>
        <s v="ERREVI SYSTEM S.R.L." u="1"/>
        <s v="ORANGE COMMUNICATIONS SA" u="1"/>
        <s v="B-INSIDE BVBA" u="1"/>
        <s v="NA" u="1"/>
        <s v="IDT CAPTURE B.V." u="1"/>
        <s v="CORA" u="1"/>
        <s v="TIM AG" u="1"/>
        <s v="S&amp;T HRVATSKA D.O.O" u="1"/>
        <s v="ELCA INFORMATIQUE S.A." u="1"/>
        <s v="KKL" u="1"/>
        <s v="DWP TECHNOLOGIES" u="1"/>
        <s v="GAS NATURAL" u="1"/>
        <s v="XENTIVO ZUREK I KORZENIOWSKI SP.J." u="1"/>
        <s v="Societe Algerienne de Production D'Electricite" u="1"/>
        <s v="ADVANCED BUSINESS COMPUTING" u="1"/>
        <s v="NATONAL INSURANCE INSTITUTE OF ISRAEL" u="1"/>
        <s v="ALLIANZ" u="1"/>
        <s v="TIETOENATOR GMR OY" u="1"/>
        <s v="MINISTRY OF EDUCATION" u="1"/>
        <s v="ROYAL LIVERPOOL &amp; BROADGREEN UNIVERSITY HOSPITALS N H S TRUST" u="1"/>
        <s v="SANOFI AVENTIS RECHERCHE &amp; DEVELOPPEMENT" u="1"/>
        <s v="SCHNEIDER ELECTRIC" u="1"/>
        <s v="FIRMENICH SA" u="1"/>
        <s v="ACSYS BSC SP, Z.O.O." u="1"/>
        <s v="SAMARANEFTEORGSINTEZ MANAGEMENT COMPANY LLC" u="1"/>
        <s v="LBBW" u="1"/>
        <s v="ReadSoft AG" u="1"/>
        <s v="AXIOM SPA" u="1"/>
        <s v="ARTESYS" u="1"/>
        <s v="ATOS SPAIN, S.A" u="1"/>
        <s v="AL AIN MUNICIPALITY" u="1"/>
        <s v="GEDEON RICHTER LTD." u="1"/>
        <s v="ANIDA OPERACIONES SINGULARES" u="1"/>
        <s v="THV HP-BELGACOM" u="1"/>
        <s v="Bayer AG" u="1"/>
        <s v="VENTE PRIVEE" u="1"/>
        <s v="GENIKI BANK" u="1"/>
        <s v="CSC COMPUTER SCIENCES LTD" u="1"/>
        <s v="JP MORGAN CHASE BANK N.A" u="1"/>
        <s v="RAIFFEISEN BANK RT." u="1"/>
        <s v="Janich &amp; Klass Computertechnik GmbH" u="1"/>
        <s v="TOTAL SA" u="1"/>
        <s v="AL ROSTAMANI GROUP" u="1"/>
        <s v="Saarstahl AG" u="1"/>
        <s v="REPSOL DERIVADOS, S.A." u="1"/>
        <s v="INFORCASE TECHNOLOGY (PTY) LTD" u="1"/>
        <s v="S&amp;T" u="1"/>
        <s v="Volkswagen AG" u="1"/>
        <s v="COMTRADE ITSS" u="1"/>
        <s v="SWEDISH ORPHAN BIOVITRUM AB (PUBL)" u="1"/>
        <s v="EUROSCRIPT SYSTEMS SAS" u="1"/>
        <s v="CORA INFORMATIQUE" u="1"/>
        <s v="BANQUE CENTRALE POPULAIRE" u="1"/>
        <s v="PRODYNA AG" u="1"/>
        <s v="ARTESYS INTERNATIONAL" u="1"/>
        <s v="UPS-SCS" u="1"/>
        <s v="XEROX EMIRATES L.L.C" u="1"/>
        <s v="UAB BULL BALTIJA" u="1"/>
        <s v="ADP - GSI ITALIA S.P.A." u="1"/>
        <s v="NATO HEADQUARTERS BELGIUM" u="1"/>
        <s v="LIBERTY LIFE" u="1"/>
        <s v="EUROPEAN CHEMICALS AGENCY" u="1"/>
        <s v="TIETOENATOR DIGITAL INNOVATIONS OY" u="1"/>
        <s v="MANSOFT QATAR - SOLUTION CENTER" u="1"/>
        <s v="ALENIA AERMACCHI" u="1"/>
        <s v="KING ICT" u="1"/>
        <s v="Meda Pharma GmbH &amp; Co. KG" u="1"/>
        <s v="ASTRAZENECA" u="1"/>
        <s v="ITELLIGENCE, A.S" u="1"/>
        <s v="INFOSISTEM D.D." u="1"/>
        <s v="MAPFRE TECH S.A." u="1"/>
        <s v="JYVÄSKYLÄN YLIOPISTO" u="1"/>
        <s v="ADVANCE CARE - GESTÃO E SERVIÇOS DE SAÚDE, S.A" u="1"/>
        <s v="TELECOM ITALIA S.P.A." u="1"/>
        <s v="EMAAR EC" u="1"/>
        <s v="ESA ESRIN EUROPEAN SPACE AGENCY" u="1"/>
        <s v="MINISTERIO DE INDUSTRIA, TURISMO Y COMERCIO" u="1"/>
        <s v="CAISSE NATIONALE DES PRESTATIONS FAMILIALES DU GRAND-DUCHé DE LUXEMBOURG" u="1"/>
        <s v="MVMI INFORMATIKA ZRT" u="1"/>
        <s v="SERVICOS PARTILHADOS DO MINISTERIO DA SAUDE" u="1"/>
        <s v="BASF SE" u="1"/>
        <s v="KINGSTON HOSPITAL N H S TRUST" u="1"/>
        <s v="SERVIS NEDVIZHIMOST RUSGIDRO LLC" u="1"/>
        <s v="SELEX SERVICE MANAGEMENT S.P.A" u="1"/>
        <s v="POLICE GRAND-DUCALE" u="1"/>
        <s v="AUSTRIAN AIRLINES AG" u="1"/>
        <s v="PONTECH S.R.O." u="1"/>
        <s v="NESS CZECH S.R.O." u="1"/>
        <s v="THOMSON REUTERS" u="1"/>
        <s v="ADVANZIA BANK S.A." u="1"/>
        <s v="DocuWare AG" u="1"/>
        <s v="INFINITAS LEARNING" u="1"/>
        <s v="ALSTOM (SCHWEIZ) AG" u="1"/>
        <s v="NNIT A/S" u="1"/>
        <s v="ROYAL CANIN SAS" u="1"/>
        <s v="FASI - SI ET TELECOM D'INFORMATION" u="1"/>
        <s v="INTERNATIONAL TURNKEY SYSTEMS" u="1"/>
        <s v="PRACLOX BV" u="1"/>
        <s v="FIS INFORMATIONSSYSTEME UND CONSULTING GMBH" u="1"/>
        <s v="ERICSSON AB" u="1"/>
        <s v="AM PRODUCTION A/S" u="1"/>
        <s v="Office des publications de l'Union europeenne" u="1"/>
        <s v="OLD MUTUAL PLC" u="1"/>
        <s v="AVNET LOGISTICS" u="1"/>
        <s v="BARMER GEK" u="1"/>
        <s v="TIETO FINLAND" u="1"/>
        <s v="Dr. Wolman GmbH" u="1"/>
        <s v="CNAMTS" u="1"/>
        <s v="SAGA MK DOOEL" u="1"/>
        <s v="SYNAPPS SOLUTIONS LIMITED" u="1"/>
        <s v="WESBANK" u="1"/>
        <s v="TOTAL CHEZ GLOBAL SWITCH" u="1"/>
        <s v="STOR-A-FILE LONDON LTD" u="1"/>
        <s v="Unitymedia NRW GmbH" u="1"/>
        <s v="BAHRAIN INTERNATIONAL CIRCUIT" u="1"/>
        <s v="EDF DSP" u="1"/>
        <s v="EMIRATES NUCLEAR ENERGY CORPORATION ABU DHABI" u="1"/>
        <s v="SOFTWARE DIMENSIONS LIMITED (FORMERLY ADEST)" u="1"/>
        <s v="SCHWEIZERISCHE MOBILIAR VERSICHERUNGSGESELLSCHAFT AG" u="1"/>
        <s v="Deutsche Bank AG" u="1"/>
        <s v="Deutsches Patent- und Markenamt" u="1"/>
        <s v="ENERGIE AG OBERöSTERREICH" u="1"/>
        <s v="RICHEMONT INTERNATIONAL SA" u="1"/>
        <s v="INVESTEC BANK LIMITED" u="1"/>
        <s v="LLC TOPS BUSINESS INTEGRATOR" u="1"/>
        <s v="TTNET" u="1"/>
        <s v="LAMB-WESTON/MEIJER V.O.F." u="1"/>
        <s v="LFB" u="1"/>
        <s v="LVM Landwirtschaftlicher Versicherungsverein Münster a.G." u="1"/>
        <s v="Metzler-IT-Services GmbH" u="1"/>
        <s v="HEATHROW AIRPORT LTD" u="1"/>
        <s v="SUFFOLK CONSTABULARY" u="1"/>
        <s v="SOUTH YORKSHIRE POLICE" u="1"/>
        <s v="ProSiebenSat.1 Media  AG" u="1"/>
        <s v="ALOS GmbH" u="1"/>
        <s v="Amdipharm Mercury Company Limited" u="1"/>
        <s v="BELGACOM S.A./N.V." u="1"/>
        <s v="CSC Computer Sciences VOF/SNC" u="1"/>
        <s v="CBS CENTRAAL BUREAU VOOR DE STATISTIEK" u="1"/>
        <s v="MAGHREBAIL" u="1"/>
        <s v="WOOD GROUP PSN LTD" u="1"/>
        <s v="KFUND" u="1"/>
        <s v="INTERNATIONAL COMPUTER TURNKEY SYSTEMS" u="1"/>
        <s v="ALDEASA" u="1"/>
        <s v="BULL" u="1"/>
        <s v="ELLOS AB" u="1"/>
        <s v="TELIASONERA FINLAND OYJ" u="1"/>
        <s v="MAMMOET HOLDING BV" u="1"/>
        <s v="QUADRANS" u="1"/>
        <s v="REFER TELECOM" u="1"/>
        <s v="ELCA INFORMATIQUE SA" u="1"/>
        <s v="COSTAIN OIL &amp; GAS PROCESS LTD." u="1"/>
        <s v="JD WILLIAMS &amp; CO LTD" u="1"/>
        <s v="TNT" u="1"/>
        <s v="WIPRO ARABIA LTD" u="1"/>
        <s v="DWP TECHNOLOGIES PVT LTD" u="1"/>
        <s v="INDRA" u="1"/>
        <s v="Wellington Management International Ltd" u="1"/>
        <s v="ACCENTURE MHRA OPERATE UNIT" u="1"/>
        <s v="MAN B&amp;W DIESEL A/S" u="1"/>
        <s v="PRIMESOFT POLSKA SP. Z O.O." u="1"/>
        <s v="BANK JULIUS BAER &amp; CO. LTD." u="1"/>
        <s v="WHITTINGTON HOSP NHS TRUST" u="1"/>
        <s v="DOCBYTE NV" u="1"/>
        <s v="E.ON Business Services GmbH" u="1"/>
        <s v="UHB" u="1"/>
        <s v="Comtrade" u="1"/>
        <s v="DOCBYTE" u="1"/>
        <s v="EDF ENERGIES NOUVELLES" u="1"/>
        <s v="BANCA POPOLARE DI SONDRIO" u="1"/>
        <s v="Infosoft Computersysteme GmbH" u="1"/>
        <s v="JAN DE NUL DREDGING N.V." u="1"/>
        <s v="RENFE-OPERADORA" u="1"/>
        <s v="SOPRA GROUP" u="1"/>
        <s v="LLC TOPS Consulting" u="1"/>
        <s v="HEINEKEN INTERNATIONAL B.V." u="1"/>
        <s v="Swiss Post Solutions AG" u="1"/>
        <s v="INERZA S.A." u="1"/>
        <s v="LLC ADVANCED TRANSFORMATION CONSULTING" u="1"/>
        <s v="ICON CLINICAL RESEARCH LTD" u="1"/>
        <s v="BMW Group" u="1"/>
        <s v="IBERDROLA S.A." u="1"/>
        <s v="ASTEROS" u="1"/>
        <s v="LÄKEMEDELSVERKET" u="1"/>
        <s v="LTK 400 OPERADORES DE LOGISTICA INTEGRAL SL" u="1"/>
        <s v="MANNAI TRADING CO.W.L.L" u="1"/>
        <s v="ST GEORGES HEALTHCARE NHS" u="1"/>
        <s v="CENIT  AG" u="1"/>
        <s v="COMTRADE IT SOLUTIONS AND SERVICES DOO" u="1"/>
        <s v="LIONSRAW LIMITED" u="1"/>
        <s v="MEDICAL RESEARCH COUNCILTECHNOLOGY" u="1"/>
        <s v="CNAV XTEST" u="1"/>
        <s v="IS SOLUTIONS" u="1"/>
      </sharedItems>
    </cacheField>
    <cacheField name="EU Party Name" numFmtId="0">
      <sharedItems containsBlank="1" count="577">
        <s v="TOTAL DSIT HOLDING"/>
        <s v="CORREOS Y TELEGRAFOS"/>
        <s v="ABU DHABI DEPARTMENT OF FINANCE"/>
        <s v="ETIHAD RAIL HQ"/>
        <s v="THE NET A-PORTER GROUP LTD"/>
        <s v="Instituto da Conservação da Natureza e das Florestas"/>
        <s v="ACSS - ADMINISTRAÇÃO CENTRAL DO SISTEMA DE SAÚDE"/>
        <s v="Landesbank Baden-Württemberg"/>
        <s v="UBP"/>
        <s v="ATER DI FROSINONE"/>
        <s v="SUNCODE S.C."/>
        <s v="SPIGRAPH"/>
        <s v="Datapool GmbH"/>
        <s v="AGOMIR SPA"/>
        <s v="UNIVERSITY OF CAMBRIDGE"/>
        <s v="JAN DE NUL DREDGING N.V."/>
        <s v="KLINIKUM GARMISCH-PARTENKIRCHEN GMBH"/>
        <s v="Klinikum Landsberg A. Lech"/>
        <s v="St. Vincenz-Krankenhaus GmbH"/>
        <s v="PEEK &amp; CLOPPENBURG"/>
        <s v="EVRY DANMARK A/S"/>
        <s v="Mediaform Informationssysteme GmbH"/>
        <s v="SNAP SURVEYS"/>
        <s v="INFINITY SOLUTIONS INFORMATIKAI KFT"/>
        <s v="OCR Systeme GmbH"/>
        <s v="SER Holding Europe GmbH"/>
        <s v="Spielberg Solutions GmbH"/>
        <s v="WOLTERS KLUWER (UK) LTD"/>
        <s v="ASL NAPOLI 2 NORD"/>
        <s v="BNL"/>
        <s v="SANOFI WINTHROP INDUSTRIE"/>
        <s v="VAT RESOURCE B.V."/>
        <s v="LANXESS Deutschland GmbH"/>
        <s v="EUROPEAN COMMISSION"/>
        <s v="FIRST GULF BANK"/>
        <s v="DANA PETROLEUM PLC"/>
        <s v="AREVA SA"/>
        <s v="Vallourec &amp; Mannesmann Tubes Deutschland"/>
        <s v="BRITISH PETROLEUM"/>
        <m/>
        <s v="OULU D.C.OY" u="1"/>
        <s v="STANDARD LIFE" u="1"/>
        <s v="BT ITALIA SPA" u="1"/>
        <s v="EITC-DU" u="1"/>
        <s v="NTT DATA ITALIA SPA" u="1"/>
        <s v="Klinikum Landshut gGmbHV" u="1"/>
        <s v="PICTET &amp; CIE" u="1"/>
        <s v="MAHOU S.A" u="1"/>
        <s v="RED ELECTRICA DE ESPAÑA S.A.U." u="1"/>
        <s v="ADDAX PETROLEUM" u="1"/>
        <s v="HALYK BANK" u="1"/>
        <s v="UNIVERSITY OF TEESSIDE" u="1"/>
        <s v="A.S.I.CONCEPT" u="1"/>
        <s v="WILHELM EWE GMBH &amp; CO. KG" u="1"/>
        <s v="JOINT COLLABORATION AS" u="1"/>
        <s v="KANSANELÄKELAITOS" u="1"/>
        <s v="PUBLIC HEALTH AGENCY ULYANOVSK REGIONAL CLINICAL HOSPITAL" u="1"/>
        <s v="EMC" u="1"/>
        <s v="KBC Group NV" u="1"/>
        <s v="LIVERPOOL WOMENS HOSPITAL" u="1"/>
        <s v="INITEC PLANTAS INDUSTRIALES S.A" u="1"/>
        <s v="GAMESA INNOVATION AND TECHNOLOGY, S.L.U." u="1"/>
        <s v="SANOFI PASTEUR" u="1"/>
        <s v="CONSOL LTD" u="1"/>
        <s v="OJSC KOLA GMK" u="1"/>
        <s v="STEBA FRANCE" u="1"/>
        <s v="NNB GENERATION COMPANY LTD" u="1"/>
        <s v="MEDIMMUNE INC" u="1"/>
        <s v="Administration of Almaty city" u="1"/>
        <s v="CALZEDONIA SPA" u="1"/>
        <s v="MOL Pakistan Oil and Gas Co. B.V." u="1"/>
        <s v="Pavlodar Oil Chemistry Refinery LLP" u="1"/>
        <s v="ABU DHABI DEPARTMENT OF TRANSPORTATION" u="1"/>
        <s v="BNP PARIBAS" u="1"/>
        <s v="BLUESTAR SILICONES FRANCE SAS" u="1"/>
        <s v="Norsk Folkehelseinstitutt" u="1"/>
        <s v="Gittel IT Systemhaus GmbH" u="1"/>
        <s v="CTTI" u="1"/>
        <s v="INFORMATICA EL CORTE INGLES S A" u="1"/>
        <s v="OT-OPTIMA TELEKOM d.d." u="1"/>
        <s v="NOKIA CORPORATION/NOKIA OYJ" u="1"/>
        <s v="STATNETT SF" u="1"/>
        <s v="société tutelaire de protection" u="1"/>
        <s v="SOGAZ" u="1"/>
        <s v="adidas AG" u="1"/>
        <s v="WOCKHARDT LIMITED" u="1"/>
        <s v="Clean Car AG" u="1"/>
        <s v="REGIONE UMBRIA" u="1"/>
        <s v="HSBC BANK PLC" u="1"/>
        <s v="GKN EDV-Dienstleistungs GmbH" u="1"/>
        <s v="PJSC NOVOROSSIYSK GRAIN TERMINAL" u="1"/>
        <s v="DE KORTE IT-SERVICES" u="1"/>
        <s v="GAZI HUSREV-BEY LIBRARY" u="1"/>
        <s v="COVIDIEN AG" u="1"/>
        <s v="SOCIETE GENERALE" u="1"/>
        <s v="BIBLIOTECA NACIONAL" u="1"/>
        <s v="BANCA TRANSILVANIA S.A." u="1"/>
        <s v="FIRST NATIONAL BANK LTD" u="1"/>
        <s v="rku.it GmbH" u="1"/>
        <s v="RDL ENGINEERING NV" u="1"/>
        <s v="IAM" u="1"/>
        <s v="ROYAL SKANDIA LIFE ASSURANCE LTD" u="1"/>
        <s v="PANOPTIC" u="1"/>
        <s v="ReNascio" u="1"/>
        <s v="CROC INC." u="1"/>
        <s v="PIRAEUS BANK S.A." u="1"/>
        <s v="LMC Caravan GmbH &amp; Co. KG" u="1"/>
        <s v="GN RESOUND LTD" u="1"/>
        <s v="SOLVAY" u="1"/>
        <s v="MRC TECHNOLOGY" u="1"/>
        <s v="NYKREDIT" u="1"/>
        <s v="GLOBO INFORMATICA S.R.L." u="1"/>
        <s v="TRANSNEFT" u="1"/>
        <s v="HSBC" u="1"/>
        <s v="STATNETT" u="1"/>
        <s v="BOUYGUES CONSTRUCTION" u="1"/>
        <s v="Dokumenten Management GmbH" u="1"/>
        <s v="UDAF" u="1"/>
        <s v="NOVARTIS" u="1"/>
        <s v="CENDRES &amp; MÉTAUX SA" u="1"/>
        <s v="FORTUM POWER &amp; HEAT OY" u="1"/>
        <s v="STMICROELECTRONICS INTERNATIONAL NV" u="1"/>
        <s v="CIPC" u="1"/>
        <s v="ESBE GmbH" u="1"/>
        <s v="BLOMSTERGROSSISTEN AB" u="1"/>
        <s v="FASTWEB SPA" u="1"/>
        <s v="Juraklinik Schesslitz" u="1"/>
        <s v="VIMPELCOM" u="1"/>
        <s v="BYTES DOCUMENT SOLUTIONS LIMITED" u="1"/>
        <s v="SOUTH AFRICAN POST OFFICE LTD" u="1"/>
        <s v="BASF IT Services GmbH" u="1"/>
        <s v="FOD BUITENLANDSE ZAKEN" u="1"/>
        <s v="OP&amp;CS" u="1"/>
        <s v="MINISTRY OF FINANCE - TAX ADMINISTRATION" u="1"/>
        <s v="Hans Muller HMP" u="1"/>
        <s v="INTECSA-INARSA SA" u="1"/>
        <s v="BROM" u="1"/>
        <s v="VLAAMSE OVERHEID" u="1"/>
        <s v="CAPITEC BANK LIMITED" u="1"/>
        <s v="SOCIEDAD DE PREVENCIÓN DE IBERMUTUAMUR S.L.U." u="1"/>
        <s v="CIL ATLANTIQUE" u="1"/>
        <s v="HEALTH AUTHORITY ABU DHABI" u="1"/>
        <s v="UEM" u="1"/>
        <s v="ALSTOM (SWITZERLAND) LTD" u="1"/>
        <s v="Joint Notion Development Gmbh" u="1"/>
        <s v="ERONET POKRETNE KOMUNIKACIJE D.O.O." u="1"/>
        <s v="RAILWAY SAFETY REGULATOR" u="1"/>
        <s v="GDF SUEZ ENERGY ROMANIA" u="1"/>
        <s v="SCHIPHOL NEDERLAND B.V." u="1"/>
        <s v="SIG Information Technology GmbH" u="1"/>
        <s v="PHARAONIC PETROLEUM COMPANY" u="1"/>
        <s v="REPAIR AND MODERNIZATION LLC" u="1"/>
        <s v="ACCENTURE SPA" u="1"/>
        <s v="ConServe GmbH &amp; Co. KG" u="1"/>
        <s v="WATER UTILITIES CORPORATION" u="1"/>
        <s v="GATWICK AIRPORT" u="1"/>
        <s v="ESSENT" u="1"/>
        <s v="POSTEL" u="1"/>
        <s v="FAIRFIELD STAINES" u="1"/>
        <s v="KAZAKHSTAN PETROCHEMICAL INDUSTRIES INC." u="1"/>
        <s v="Landeslabor Berlin-Brandenburg" u="1"/>
        <s v="MMC &quot;NORILSK NICKEL&quot; OJSC" u="1"/>
        <s v="ENI HUNGARIA ZRT." u="1"/>
        <s v="J P MORGAN CHASE BANK" u="1"/>
        <s v="STADA ARZNEIMITEL AG" u="1"/>
        <s v="NEDERLANDSE DEURWAARDERS ASSOCIATIE" u="1"/>
        <s v="SOLCHAR LTD" u="1"/>
        <s v="NESHER ISRAEL CEMENT ENTERPRISES LTD." u="1"/>
        <s v="A2A SPA" u="1"/>
        <s v="PENZIJNI FOND CESKE SPORITELNY, A.S." u="1"/>
        <s v="Metlife Pojistovna a.s. (formerly amcico pojistovna a.s.)" u="1"/>
        <s v="Hitec Laboratories Ltd." u="1"/>
        <s v="EMC COMPUTER SYSTEMS (UK) LIMITED" u="1"/>
        <s v="CONFIRMIT Ltd." u="1"/>
        <s v="DALNEFTEPROVOD LLC" u="1"/>
        <s v="CHIPITA S.A." u="1"/>
        <s v="FENNIA MUTUAL INSURANCE COMPANY" u="1"/>
        <s v="EDM GROUP" u="1"/>
        <s v="SER Beteiligung Solutions Deutschland GmbH" u="1"/>
        <s v="LLOYDS TSB BANK" u="1"/>
        <s v="Polska Spolka Gazownictwa sp. z o.o" u="1"/>
        <s v="UNIVERSITAT DE BARCELONA" u="1"/>
        <s v="Continentale Krankenversicherung a.G." u="1"/>
        <s v="AUTHORITY OF THE ENFORCEMENT AND COLLECTION" u="1"/>
        <s v="DEPARTMENT OF MUNICIPAL AFFAIRS" u="1"/>
        <s v="Klinikum Fulda" u="1"/>
        <s v="GIE SIHM" u="1"/>
        <s v="DM Dokumenten Management GmbH" u="1"/>
        <s v="COMISION NACIONAL DE LA ENERGIA" u="1"/>
        <s v="DSM IT BV" u="1"/>
        <s v="VAN LANSCHOT BANKIERS" u="1"/>
        <s v="MUTUELLE UNEO" u="1"/>
        <s v="DIESEL SPA" u="1"/>
        <s v="ALMIRALL" u="1"/>
        <s v="ENEXIS B.V." u="1"/>
        <s v="Aida Cruises" u="1"/>
        <s v="TELEFONICA DE ESPAA, S.A." u="1"/>
        <s v="MINISTRY OF FOREIGN AFFAIRS" u="1"/>
        <s v="ALLIANCE TRUST (SERVICES) LTD" u="1"/>
        <s v="COMPAREX POLAND SP Z O O" u="1"/>
        <s v="TOP IMAGE SYSTEMS LTD." u="1"/>
        <s v="InoTec GmbH Organisationssysteme" u="1"/>
        <s v="SANOFI-AVENTIS RECHERCHE DEVELOPPEMENT" u="1"/>
        <s v="THE NET&amp;#8722;A&amp;#8722;PORTER GROUP LTD" u="1"/>
        <s v="EMIRATES INTEGRATED TELECOMMUNICATIONS COMPANY PJSC" u="1"/>
        <s v="ARCHIDOC S.A." u="1"/>
        <s v="Bankhaus Metzler" u="1"/>
        <s v="BREWIN DOLPHIN LTD" u="1"/>
        <s v="ANDA" u="1"/>
        <s v="TELEKOM SRBIJA A.D." u="1"/>
        <s v="REGION MIDTJYLLAND" u="1"/>
        <s v="OFFICE CHERIFIEN DES PHOSPHASTES" u="1"/>
        <s v="Combine A/S" u="1"/>
        <s v="TAQA BRATANI LIMITED" u="1"/>
        <s v="Kreiskliniken Dillingen-Wertingen GmbH" u="1"/>
        <s v="THE CONTENT GROUP" u="1"/>
        <s v="PAKISTAN PETROLEUM LIMITED" u="1"/>
        <s v="SAIPEM SPA" u="1"/>
        <s v="MACTAC EUROPE SA" u="1"/>
        <s v="SC UNIQA Asigurari de viata SA" u="1"/>
        <s v="BANK JULIUS BAER &amp; CO. AG" u="1"/>
        <s v="PIRAEUS BANK SA" u="1"/>
        <s v="Fujitsu Finland Oy" u="1"/>
        <s v="BMW FINANCE SNC FRANCE" u="1"/>
        <s v="ELIOR DATA" u="1"/>
        <s v="ING BANK ROMANIA" u="1"/>
        <s v="Stadt Frankfurt am Main" u="1"/>
        <s v="STANDARD BANK - CORPORATE AND INVESTMENT BANK" u="1"/>
        <s v="Ceyoniq Technology GmbH" u="1"/>
        <s v="SHAM" u="1"/>
        <s v="NATIONAL CENTER FOR DOCUMENTATION &amp; RESEARCH" u="1"/>
        <s v="Orthopädie- und Rehatechnik Dresden GmbH" u="1"/>
        <s v="VASP - DISTRIBUIDORA DE PUBLICAÇÕES, LDA" u="1"/>
        <s v="Versicherungskammer Bayern" u="1"/>
        <s v="YARDS DEURWAARDERSDIENSTEN B.V." u="1"/>
        <s v="HINT AG" u="1"/>
        <s v="FIDEA NV" u="1"/>
        <s v="AZ ALMA" u="1"/>
        <s v="RAIFFEISEN INFORMATIK CONSULTING GMBH" u="1"/>
        <s v="LEO PHARMA A/S" u="1"/>
        <s v="LINKLATERS BUSINESS SERVICES" u="1"/>
        <s v="GLOBO INFORMATICA SRL" u="1"/>
        <s v="CAPGEMINI UK PLC" u="1"/>
        <s v="M. &amp; G. GRUPPO MOSSI &amp; GHISOLFI" u="1"/>
        <s v="ABBYY SOFTWARE LTD." u="1"/>
        <s v="Informatica Van Breda NV" u="1"/>
        <s v="SECRETARIA  GERAL DO MINISTéRIO DA ADMINISTRAçãO INTERNA" u="1"/>
        <s v="INSA" u="1"/>
        <s v="TOTAL" u="1"/>
        <s v="AVK HOLDINGS A/S" u="1"/>
        <s v="Kreiskrankenhaus Mechernich GmbH" u="1"/>
        <s v="CASSA DEPOSITI E PRESTITI SPA" u="1"/>
        <s v="DEKABANK DEUTSCHE GIROZENTRALE" u="1"/>
        <s v="Gemeente Amsterdam Stadsdeel Centrum" u="1"/>
        <s v="AUDI AG" u="1"/>
        <s v="SOLIUM SA" u="1"/>
        <s v="VADA ARCHIEVEN B.V." u="1"/>
        <s v="NOVARTIS INSTITUTES FOR BIOMEDICAL RESEARCH, INC." u="1"/>
        <s v="NEDBANK LIMITED" u="1"/>
        <s v="DMI Gmbh. &amp; Co.KG" u="1"/>
        <s v="Open Grid Europe GmbH" u="1"/>
        <s v="INTER-REGIONAL DISTRIBUTION GRID COMPANY OF SIBERI" u="1"/>
        <s v="AL AHLI BANK OF KUWAIT" u="1"/>
        <s v="Seidenader Maschinenbau GmbH" u="1"/>
        <s v="EUROFINS BIOSCIENCES" u="1"/>
        <s v="CYGATE AB" u="1"/>
        <s v="EUROTITRISATION" u="1"/>
        <s v="INDRA SISTEMAS, S.A." u="1"/>
        <s v="CGI/LOGICA GBRLEA001" u="1"/>
        <s v="RWE STOEN OPERATOR SP. Z O.O." u="1"/>
        <s v="JP ELEKTROPRIVREDA BIH D.D. SARAJEVO" u="1"/>
        <s v="E.On IT Gmbh" u="1"/>
        <s v="GRINDEKS AS" u="1"/>
        <s v="DU" u="1"/>
        <s v="gkv informatik" u="1"/>
        <s v="BANQUE ET CAISSE D'EPARGNE DE L'ETAT" u="1"/>
        <s v="Infineon Technologies AG" u="1"/>
        <s v="JN DATA A/S" u="1"/>
        <s v="O KEY GROUP" u="1"/>
        <s v="Donau-Ries Klinik Donauwörth" u="1"/>
        <s v="LIBYA AFRICA INVESTMENT PORTFOLIO" u="1"/>
        <s v="MRBC" u="1"/>
        <s v="BMW AG" u="1"/>
        <s v="LAMBDA UK" u="1"/>
        <s v="XANTION B.V." u="1"/>
        <s v="MINISTRY OF HEALTH, LABOUR AND SOCIAL AFFAIRS" u="1"/>
        <s v="ANACOM" u="1"/>
        <s v="ERHVERVSSTYRELSEN" u="1"/>
        <s v="Intecsa Ingenieria Industrial S.A." u="1"/>
        <s v="SPECIAL TRIBUNAL FOR LEBANON" u="1"/>
        <s v="TELEKOM SLOVENIJA" u="1"/>
        <s v="NORFOLK COUNTY COUNCIL" u="1"/>
        <s v="KAZATOMPROM NATIONAL ATOMIC COMPANY" u="1"/>
        <s v="NOVARTIS PHARMA AG" u="1"/>
        <s v="VTS Politie Nederland" u="1"/>
        <s v="MOSCOW INSTITUTE OF THERMAL TECHNOLOGY" u="1"/>
        <s v="GENERALI BELGIUM SA" u="1"/>
        <s v="BIRMINGHAM WOMENS HEALTH CARE" u="1"/>
        <s v="HOPITAUX IRIS SUD" u="1"/>
        <s v="NOVARTIS CONSUMER HEALTH SA" u="1"/>
        <s v="DEMO S.A." u="1"/>
        <s v="SANECA PHARMACEUTICAL A. S." u="1"/>
        <s v="SEPCOIII ELECTRIC POWER PLANT CONSTRUCTION CORPORATION" u="1"/>
        <s v="VATTENFALL AB" u="1"/>
        <s v="OIB - OPSIT BANK" u="1"/>
        <s v="ASN" u="1"/>
        <s v="EJIE" u="1"/>
        <s v="BAYER BUSINESS SERVICES GMBH" u="1"/>
        <s v="BNP PARIBAS PROCUREMENT TECH" u="1"/>
        <s v="Computec Forchheim GmbH" u="1"/>
        <s v="NORD STREAM AG" u="1"/>
        <s v="CBS XEROX" u="1"/>
        <s v="SOUTH STREAM TRANSPORT AG" u="1"/>
        <s v="KOMERCIJALNA BANKA" u="1"/>
        <s v="INTERREGIONAL DISTRIBUTION GRID COMPANY OF CENTRE JSC" u="1"/>
        <s v="ELISA OYJ" u="1"/>
        <s v="DocuWare GmbH" u="1"/>
        <s v="Hrvatske autoceste odravanje i naplata cestarine D.O.O." u="1"/>
        <s v="CETELEM" u="1"/>
        <s v="SERVICE PERSONNEL &amp; VETERANS AGENCY" u="1"/>
        <s v="JSC MOBILE GTS" u="1"/>
        <s v="PJSC NSRZ" u="1"/>
        <s v="NEMOCNICE CESKE BUDEJOVICE, A.S." u="1"/>
        <s v="St James Place" u="1"/>
        <s v="URENCO Limited" u="1"/>
        <s v="VODAFONE EGYPT TELECOMMUNICATIONS S. A. P" u="1"/>
        <s v="RODENSTOCK CR S.R.O." u="1"/>
        <s v="GDW+GERECHTSDEURWAARDER  INCASSO B.V." u="1"/>
        <s v="IMPREGILO SPA" u="1"/>
        <s v="Utvar rozvoje hlavniho mesta Prahy" u="1"/>
        <s v="NV PANOPTIC" u="1"/>
        <s v="ALFASTRAKHOVANIE PLC" u="1"/>
        <s v="ENTROPICS SARL" u="1"/>
        <s v="ROYAL LIVERPOOL &amp; BROADGREEN UNI. H" u="1"/>
        <s v="SARCO" u="1"/>
        <s v="Al-Ghazzawi Development Co. Ltd." u="1"/>
        <s v="MINISTRY OF OIL AND GAS OF THE REPUBLIC OF KAZAKHSTAN" u="1"/>
        <s v="SYMETA" u="1"/>
        <s v="SÄFFLE KOMMUN" u="1"/>
        <s v="SEVERIANO SERVICIO MOVIL, S.A." u="1"/>
        <s v="FRESENIUS NETCARE GMBH" u="1"/>
        <s v="STERIA" u="1"/>
        <s v="Sarstedt AG &amp;Co" u="1"/>
        <s v="TOP IMAGE SYSTEMS" u="1"/>
        <s v="ProSiebenSat.1 Produktion GmbH" u="1"/>
        <s v="THEREFORE CORPORATION GMBH" u="1"/>
        <s v="FARMIGEA SPA" u="1"/>
        <s v="KAMER VAN KOOPHANDEL NEDERLAND" u="1"/>
        <s v="BENGHAZI UNIVERSITY" u="1"/>
        <s v="Komercijalna banka a.d. Beograd" u="1"/>
        <s v="EQUATE PETROCHEMICAL CO. (K.S.C.C.)" u="1"/>
        <s v="VIVA BAHRAIN" u="1"/>
        <s v="STOREBRAND" u="1"/>
        <s v="GERECHTSDEURWAARDERSKANTOOR VISSER" u="1"/>
        <s v="BAHAI WORLD CENTRE" u="1"/>
        <s v="HUYER &amp; VAN BOCKHOOVEN" u="1"/>
        <s v="ERREVI SYSTEM S.R.L." u="1"/>
        <s v="ORANGE COMMUNICATIONS SA" u="1"/>
        <s v="NA" u="1"/>
        <s v="IDT CAPTURE B.V." u="1"/>
        <s v="CORA" u="1"/>
        <s v="KARLOVARSKE MINERALNI VODY, A. S." u="1"/>
        <s v="CT COMPUTERS D.O.O." u="1"/>
        <s v="TIM AG" u="1"/>
        <s v="La.KUMed" u="1"/>
        <s v="ENEA WYTWARZANIE S.A." u="1"/>
        <s v="KKL" u="1"/>
        <s v="COLLEGE BESCHERMING PERSOONSGEGEVENS" u="1"/>
        <s v="UITGEVERSMAATSCHAPPIJ DE TELEGRAAF BV" u="1"/>
        <s v="Lech-Mangfall-Kliniken gGmbH" u="1"/>
        <s v="GAS NATURAL" u="1"/>
        <s v="DEPARTMENT OF SOCIAL DEVELOPMENT" u="1"/>
        <s v="TALONEC BUSINESS SOLUTIONS GMBH" u="1"/>
        <s v="Granqvist Vinagentur AB" u="1"/>
        <s v="Societe Algerienne de Production D'Electricite" u="1"/>
        <s v="DALKIA CESKA REPUBLIKA, A.S." u="1"/>
        <s v="NATONAL INSURANCE INSTITUTE OF ISRAEL" u="1"/>
        <s v="MSTART D.O.O." u="1"/>
        <s v="TIETOENATOR GMR OY" u="1"/>
        <s v="Oger Telecom" u="1"/>
        <s v="ROYAL LIVERPOOL &amp; BROADGREEN UNIVERSITY HOSPITALS N H S TRUST" u="1"/>
        <s v="SANOFI AVENTIS RECHERCHE &amp; DEVELOPPEMENT" u="1"/>
        <s v="SCHNEIDER ELECTRIC" u="1"/>
        <s v="FIRMENICH SA" u="1"/>
        <s v="ACSYS BSC SP, Z.O.O." u="1"/>
        <s v="SAMARANEFTEORGSINTEZ MANAGEMENT COMPANY LLC" u="1"/>
        <s v="SOCIAL SECURITY FUND OF RUSSIA" u="1"/>
        <s v="RKK ENERGY" u="1"/>
        <s v="ReadSoft AG" u="1"/>
        <s v="ZLM VERZEKERINGEN" u="1"/>
        <s v="MASDAR" u="1"/>
        <s v="HIGH ECONOMIC SCHOOL" u="1"/>
        <s v="ATOS SPAIN, S.A" u="1"/>
        <s v="DOCAPOST" u="1"/>
        <s v="AL AIN MUNICIPALITY" u="1"/>
        <s v="GEDEON RICHTER LTD." u="1"/>
        <s v="ANIDA OPERACIONES SINGULARES" u="1"/>
        <s v="VENTE PRIVEE" u="1"/>
        <s v="NIMBUS BOATS AB" u="1"/>
        <s v="GENIKI BANK" u="1"/>
        <s v="CSC COMPUTER SCIENCES LTD" u="1"/>
        <s v="JP MORGAN CHASE BANK N.A" u="1"/>
        <s v="RAIFFEISEN BANK RT." u="1"/>
        <s v="AGRIBUSINESS DEVELOPMENT AGENCY" u="1"/>
        <s v="Janich &amp; Klass Computertechnik GmbH" u="1"/>
        <s v="TOTAL SA" u="1"/>
        <s v="CheBanca! S.p.A." u="1"/>
        <s v="AL ROSTAMANI GROUP" u="1"/>
        <s v="LLC Primorsk trade port" u="1"/>
        <s v="Saarstahl AG" u="1"/>
        <s v="AGILITY LOGISTICS" u="1"/>
        <s v="JAN YPERMAN ZIEKENHUIS" u="1"/>
        <s v="Postbank" u="1"/>
        <s v="REPSOL DERIVADOS, S.A." u="1"/>
        <s v="Statoil ASA" u="1"/>
        <s v="Volkswagen AG" u="1"/>
        <s v="RAIFFEISEN BANK BULGARIA" u="1"/>
        <s v="SWEDISH ORPHAN BIOVITRUM AB (PUBL)" u="1"/>
        <s v="CORA INFORMATIQUE" u="1"/>
        <s v="BANQUE CENTRALE POPULAIRE" u="1"/>
        <s v="PRODYNA AG" u="1"/>
        <s v="ARTESYS INTERNATIONAL" u="1"/>
        <s v="ADP - GSI ITALIA S.P.A." u="1"/>
        <s v="NATO HEADQUARTERS BELGIUM" u="1"/>
        <s v="LIBERTY LIFE" u="1"/>
        <s v="EUROPEAN CHEMICALS AGENCY" u="1"/>
        <s v="TIETOENATOR DIGITAL INNOVATIONS OY" u="1"/>
        <s v="ADMINISTRAÇÃO CENTRAL DO SISTEMA DE SAÚDE" u="1"/>
        <s v="ALENIA AERMACCHI" u="1"/>
        <s v="ALMAVIVA TSF S.P.A." u="1"/>
        <s v="TOTEMIC LIMITED" u="1"/>
        <s v="Yapý Kredi Emeklilik A.Þ" u="1"/>
        <s v="Meda Pharma GmbH &amp; Co. KG" u="1"/>
        <s v="ASTRAZENECA" u="1"/>
        <s v="Tessner Holding KG" u="1"/>
        <s v="CESKA POSTA S.P." u="1"/>
        <s v="Foxray AG" u="1"/>
        <s v="E-GOVERNMENT CENTER MOLDOVA" u="1"/>
        <s v="MAPFRE TECH S.A." u="1"/>
        <s v="JYVÄSKYLÄN YLIOPISTO" u="1"/>
        <s v="ADVANCE CARE - GESTÃO E SERVIÇOS DE SAÚDE, S.A" u="1"/>
        <s v="TELECOM ITALIA S.P.A." u="1"/>
        <s v="UNECO" u="1"/>
        <s v="EMAAR EC" u="1"/>
        <s v="FEDERAL STATE STATISTICS SERVICE" u="1"/>
        <s v="ESA ESRIN EUROPEAN SPACE AGENCY" u="1"/>
        <s v="MINISTERIO DE INDUSTRIA, TURISMO Y COMERCIO" u="1"/>
        <s v="CAISSE NATIONALE DES PRESTATIONS FAMILIALES DU GRAND-DUCHé DE LUXEMBOURG" u="1"/>
        <s v="HSH NORDBANK SECURITIES S.A." u="1"/>
        <s v="MVMI INFORMATIKA ZRT" u="1"/>
        <s v="BASF SE" u="1"/>
        <s v="KINGSTON HOSPITAL N H S TRUST" u="1"/>
        <s v="SERVIS NEDVIZHIMOST RUSGIDRO LLC" u="1"/>
        <s v="SELEX SERVICE MANAGEMENT S.P.A" u="1"/>
        <s v="POLICE GRAND-DUCALE" u="1"/>
        <s v="JSC TEC RUSSIA" u="1"/>
        <s v="AUSTRIAN AIRLINES AG" u="1"/>
        <s v="SIMINN HF" u="1"/>
        <s v="THOMSON REUTERS" u="1"/>
        <s v="RASGAS" u="1"/>
        <s v="ADVANZIA BANK S.A." u="1"/>
        <s v="DocuWare AG" u="1"/>
        <s v="INFINITAS LEARNING" u="1"/>
        <s v="ALSTOM (SCHWEIZ) AG" u="1"/>
        <s v="ORGANIZATION OF ISLAMIC CONFERENCE" u="1"/>
        <s v="ROYAL CANIN SAS" u="1"/>
        <s v="SANITATSHAUS VITAL GMBH" u="1"/>
        <s v="PJSC Fleet of Novorossiysk Commercial Sea Port" u="1"/>
        <s v="FASI - SI ET TELECOM D'INFORMATION" u="1"/>
        <s v="BANCA NATIONALA A ROMANIEI" u="1"/>
        <s v="PRACLOX BV" u="1"/>
        <s v="FIS INFORMATIONSSYSTEME UND CONSULTING GMBH" u="1"/>
        <s v="RICHTER GEDEON LTD" u="1"/>
        <s v="ERICSSON AB" u="1"/>
        <s v="BRIDGEND COUNTY COUNCIL" u="1"/>
        <s v="AM PRODUCTION A/S" u="1"/>
        <s v="Office des publications de l'Union europeenne" u="1"/>
        <s v="OLD MUTUAL PLC" u="1"/>
        <s v="LENENERGO PUBLIC JOINT STOCK COMPANY" u="1"/>
        <s v="AVNET LOGISTICS" u="1"/>
        <s v="BARMER GEK" u="1"/>
        <s v="TIETO FINLAND" u="1"/>
        <s v="Dr. Wolman GmbH" u="1"/>
        <s v="CNAMTS" u="1"/>
        <s v="WESBANK" u="1"/>
        <s v="MTN" u="1"/>
        <s v="TOTAL CHEZ GLOBAL SWITCH" u="1"/>
        <s v="SCHWEIZERISCHE MOBILIAR VERSICHERUNGSGESELLSCHAFT" u="1"/>
        <s v="BLAUWE BRUG" u="1"/>
        <s v="SAUDI POST" u="1"/>
        <s v="STOR-A-FILE LONDON LTD" u="1"/>
        <s v="Unitymedia NRW GmbH" u="1"/>
        <s v="BAHRAIN INTERNATIONAL CIRCUIT" u="1"/>
        <s v="EDF DSP" u="1"/>
        <s v="INVESTIGATIVE CENTRES IN THE R MACEDONIA - JAVNO OBVINITELSTVO NA R MACEDONIA" u="1"/>
        <s v="EMIRATES NUCLEAR ENERGY CORPORATION ABU DHABI" u="1"/>
        <s v="SOFTWARE DIMENSIONS LIMITED (FORMERLY ADEST)" u="1"/>
        <s v="Deutsche Bank AG" u="1"/>
        <s v="Raiffeisenbank Austria d.d." u="1"/>
        <s v="Deutsches Patent- und Markenamt" u="1"/>
        <s v="ENERGIE AG OBERöSTERREICH" u="1"/>
        <s v="RICHEMONT INTERNATIONAL SA" u="1"/>
        <s v="INVESTEC BANK LIMITED" u="1"/>
        <s v="TOTAL E&amp;P NORGE AS" u="1"/>
        <s v="Stadtwerke Göttingen AG" u="1"/>
        <s v="TTNET" u="1"/>
        <s v="LAMB-WESTON/MEIJER V.O.F." u="1"/>
        <s v="Ooredoo" u="1"/>
        <s v="JSC Baltijskaja Stividornaja Kompanija" u="1"/>
        <s v="LFB" u="1"/>
        <s v="LVM Landwirtschaftlicher Versicherungsverein Münster a.G." u="1"/>
        <s v="SADARA CHEMICAL COMPANY" u="1"/>
        <s v="HEATHROW AIRPORT LTD" u="1"/>
        <s v="GERECHTSDEURWAARDERSKANTOOR OVER DE VEST B.V." u="1"/>
        <s v="SUFFOLK CONSTABULARY" u="1"/>
        <s v="Siemens Betriebskrankenkasse" u="1"/>
        <s v="SOUTH YORKSHIRE POLICE" u="1"/>
        <s v="ProSiebenSat.1 Media  AG" u="1"/>
        <s v="ALOS GmbH" u="1"/>
        <s v="ABU DHABI ISLAMIC BANK" u="1"/>
        <s v="SAVINGS BANK OF THE RUSSIAN FEDERATION PUBLIC JOINT STOCK COMMERCIAL BANK" u="1"/>
        <s v="Amdipharm Mercury Company Limited" u="1"/>
        <s v="BELGACOM S.A./N.V." u="1"/>
        <s v="EXETER UNIVERSITY" u="1"/>
        <s v="CBS CENTRAAL BUREAU VOOR DE STATISTIEK" u="1"/>
        <s v="MAGHREBAIL" u="1"/>
        <s v="REHA TEAM PIERDOLLA" u="1"/>
        <s v="WOOD GROUP PSN LTD" u="1"/>
        <s v="KFUND" u="1"/>
        <s v="ALDEASA" u="1"/>
        <s v="BULL" u="1"/>
        <s v="ELLOS AB" u="1"/>
        <s v="MAMMOET HOLDING BV" u="1"/>
        <s v="REFER TELECOM" u="1"/>
        <s v="Kliniken Kreis Muhldorf a. Inn" u="1"/>
        <s v="COSTAIN OIL &amp; GAS PROCESS LTD." u="1"/>
        <s v="JD WILLIAMS &amp; CO LTD" u="1"/>
        <s v="TNT" u="1"/>
        <s v="Wellington Management International Ltd" u="1"/>
        <s v="ACCENTURE MHRA OPERATE UNIT" u="1"/>
        <s v="STEMMER GMBH" u="1"/>
        <s v="MAN B&amp;W DIESEL A/S" u="1"/>
        <s v="PRIMESOFT POLSKA SP. Z O.O." u="1"/>
        <s v="BANK JULIUS BAER &amp; CO. LTD." u="1"/>
        <s v="WHITTINGTON HOSP NHS TRUST" u="1"/>
        <s v="E.ON Business Services GmbH" u="1"/>
        <s v="TOMSK DISTRIBUTION COMPANY OJSC" u="1"/>
        <s v="UHB" u="1"/>
        <s v="CBC Cologne Broadcasting Center GmbH" u="1"/>
        <s v="EDF ENERGIES NOUVELLES" u="1"/>
        <s v="DOHA BANK" u="1"/>
        <s v="BANCA POPOLARE DI SONDRIO" u="1"/>
        <s v="ABU DHABI EDUCATION COUNCIL" u="1"/>
        <s v="UNICREDIT BANK" u="1"/>
        <s v="Infosoft Computersysteme GmbH" u="1"/>
        <s v="SCIENTIFIC &amp; PRODUCTION ASSOCIATION IZHMASH OJSC" u="1"/>
        <s v="EQSTRA FLEET MANAGEMENT" u="1"/>
        <s v="RENFE-OPERADORA" u="1"/>
        <s v="MOLDA AG Molkerei Dahlenburg" u="1"/>
        <s v="SOPRA GROUP" u="1"/>
        <s v="NATIONAL ELECTORAL COMMISSION - TANZANIA" u="1"/>
        <s v="HEINEKEN INTERNATIONAL B.V." u="1"/>
        <s v="ENPPI" u="1"/>
        <s v="Swiss Post Solutions AG" u="1"/>
        <s v="INERZA S.A." u="1"/>
        <s v="ICON CLINICAL RESEARCH LTD" u="1"/>
        <s v="ORYX  GTL" u="1"/>
        <s v="IBERDROLA S.A." u="1"/>
        <s v="LÄKEMEDELSVERKET" u="1"/>
        <s v="JSC EUROCEMENT GROUP" u="1"/>
        <s v="LTK 400 OPERADORES DE LOGISTICA INTEGRAL SL" u="1"/>
        <s v="TELIASONERA" u="1"/>
        <s v="ST GEORGES HEALTHCARE NHS" u="1"/>
        <s v="LIONSRAW LIMITED" u="1"/>
        <s v="MEDICAL RESEARCH COUNCILTECHNOLOGY" u="1"/>
        <s v="IDGC OF THE NORTH-WEST JSC" u="1"/>
        <s v="CNAV XTEST" u="1"/>
      </sharedItems>
    </cacheField>
    <cacheField name="IA Party Country" numFmtId="0">
      <sharedItems containsBlank="1"/>
    </cacheField>
    <cacheField name="EU Party Country" numFmtId="0">
      <sharedItems containsBlank="1"/>
    </cacheField>
    <cacheField name="Order Type" numFmtId="0">
      <sharedItems containsBlank="1" count="11">
        <s v="EMC Std. Sales Order"/>
        <s v="EMC Credit Memo Req"/>
        <s v="EMC Debit Memo Req"/>
        <m/>
        <s v="EMC IV Correction" u="1"/>
        <s v="EMC Issue" u="1"/>
        <s v="Rental Order" u="1"/>
        <s v="Elec. Lic. Agreement" u="1"/>
        <s v="EMC Zero Dollar" u="1"/>
        <s v="STRAIGHT SALE" u="1"/>
        <s v="Contract Eval Converted to Sale" u="1"/>
      </sharedItems>
    </cacheField>
    <cacheField name="Doc Type" numFmtId="0">
      <sharedItems containsBlank="1"/>
    </cacheField>
    <cacheField name="Opportunity Number" numFmtId="0">
      <sharedItems containsString="0" containsBlank="1" containsNumber="1" containsInteger="1" minValue="1968003" maxValue="3243691"/>
    </cacheField>
    <cacheField name="Transaction Number" numFmtId="0">
      <sharedItems containsBlank="1"/>
    </cacheField>
    <cacheField name="Order Number" numFmtId="0">
      <sharedItems containsString="0" containsBlank="1" containsNumber="1" containsInteger="1" minValue="30050067" maxValue="70090954" count="826">
        <n v="30325983"/>
        <n v="30319085"/>
        <n v="30327791"/>
        <n v="30309573"/>
        <n v="30291904"/>
        <n v="30319175"/>
        <n v="30320327"/>
        <n v="30323282"/>
        <n v="30318767"/>
        <n v="30309980"/>
        <n v="30313382"/>
        <n v="30319641"/>
        <n v="30321519"/>
        <n v="30330339"/>
        <n v="30329199"/>
        <n v="30319136"/>
        <n v="30321644"/>
        <n v="30281817"/>
        <n v="30299761"/>
        <n v="30298993"/>
        <n v="30324676"/>
        <n v="30319093"/>
        <n v="30329224"/>
        <n v="30329490"/>
        <n v="30318701"/>
        <n v="30330113"/>
        <n v="30327099"/>
        <n v="30319129"/>
        <n v="30318591"/>
        <n v="30322671"/>
        <n v="30327595"/>
        <n v="30318824"/>
        <n v="30311555"/>
        <n v="50116422"/>
        <n v="70090954"/>
        <n v="30329448"/>
        <n v="30267901"/>
        <n v="30308144"/>
        <n v="30325464"/>
        <n v="30325313"/>
        <n v="30325493"/>
        <n v="30329617"/>
        <n v="30329944"/>
        <n v="30326089"/>
        <n v="30313256"/>
        <n v="30325546"/>
        <m/>
        <n v="30202716" u="1"/>
        <n v="30204114" u="1"/>
        <n v="30270634" u="1"/>
        <n v="30205238" u="1"/>
        <n v="30237558" u="1"/>
        <n v="30285813" u="1"/>
        <n v="30301716" u="1"/>
        <n v="30189993" u="1"/>
        <n v="30254617" u="1"/>
        <n v="30204594" u="1"/>
        <n v="30254713" u="1"/>
        <n v="30237010" u="1"/>
        <n v="30285699" u="1"/>
        <n v="30300750" u="1"/>
        <n v="30239114" u="1"/>
        <n v="50092328" u="1"/>
        <n v="30140932" u="1"/>
        <n v="50078385" u="1"/>
        <n v="30270100" u="1"/>
        <n v="30222873" u="1"/>
        <n v="30268750" u="1"/>
        <n v="30207114" u="1"/>
        <n v="30237988" u="1"/>
        <n v="30301648" u="1"/>
        <n v="30238068" u="1"/>
        <n v="30239048" u="1"/>
        <n v="30220413" u="1"/>
        <n v="30222823" u="1"/>
        <n v="30256139" u="1"/>
        <n v="30303848" u="1"/>
        <n v="50112307" u="1"/>
        <n v="30223417" u="1"/>
        <n v="30288459" u="1"/>
        <n v="30285743" u="1"/>
        <n v="30205312" u="1"/>
        <n v="30223593" u="1"/>
        <n v="30302192" u="1"/>
        <n v="50096852" u="1"/>
        <n v="30173602" u="1"/>
        <n v="30236924" u="1"/>
        <n v="30205134" u="1"/>
        <n v="30272490" u="1"/>
        <n v="30223463" u="1"/>
        <n v="30272586" u="1"/>
        <n v="30288505" u="1"/>
        <n v="30238482" u="1"/>
        <n v="30253517" u="1"/>
        <n v="30304038" u="1"/>
        <n v="30190869" u="1"/>
        <n v="30208234" u="1"/>
        <n v="30288809" u="1"/>
        <n v="30257035" u="1"/>
        <n v="50081361" u="1"/>
        <n v="30302510" u="1"/>
        <n v="30222561" u="1"/>
        <n v="30192635" u="1"/>
        <n v="50082613" u="1"/>
        <n v="30205324" u="1"/>
        <n v="30191751" u="1"/>
        <n v="30238560" u="1"/>
        <n v="30221805" u="1"/>
        <n v="50112843" u="1"/>
        <n v="30305096" u="1"/>
        <n v="30126515" u="1"/>
        <n v="30207894" u="1"/>
        <n v="30271988" u="1"/>
        <n v="30174722" u="1"/>
        <n v="50079493" u="1"/>
        <n v="30208440" u="1"/>
        <n v="30272534" u="1"/>
        <n v="30303408" u="1"/>
        <n v="30240760" u="1"/>
        <n v="30303906" u="1"/>
        <n v="70051985" u="1"/>
        <n v="30237996" u="1"/>
        <n v="30176746" u="1"/>
        <n v="30304468" u="1"/>
        <n v="30256309" u="1"/>
        <n v="30288581" u="1"/>
        <n v="30175202" u="1"/>
        <n v="30288853" u="1"/>
        <n v="30303856" u="1"/>
        <n v="30175716" u="1"/>
        <n v="30240726" u="1"/>
        <n v="30305768" u="1"/>
        <n v="30303486" u="1"/>
        <n v="30079912" u="1"/>
        <n v="30304884" u="1"/>
        <n v="30255343" u="1"/>
        <n v="30192245" u="1"/>
        <n v="30209546" u="1"/>
        <n v="30289623" u="1"/>
        <n v="30239792" u="1"/>
        <n v="30304850" u="1"/>
        <n v="30255389" u="1"/>
        <n v="30304624" u="1"/>
        <n v="30271950" u="1"/>
        <n v="30303852" u="1"/>
        <n v="30256673" u="1"/>
        <n v="30224931" u="1"/>
        <n v="30176386" u="1"/>
        <n v="30207276" u="1"/>
        <n v="30209140" u="1"/>
        <n v="30210072" u="1"/>
        <n v="30241428" u="1"/>
        <n v="30210650" u="1"/>
        <n v="30257491" u="1"/>
        <n v="30175244" u="1"/>
        <n v="30273442" u="1"/>
        <n v="30306646" u="1"/>
        <n v="30192111" u="1"/>
        <n v="50101420" u="1"/>
        <n v="30242904" u="1"/>
        <n v="30256525" u="1"/>
        <n v="30241088" u="1"/>
        <n v="70040254" u="1"/>
        <n v="30259819" u="1"/>
        <n v="50081369" u="1"/>
        <n v="30259835" u="1"/>
        <n v="30306644" u="1"/>
        <n v="70074244" u="1"/>
        <n v="30209570" u="1"/>
        <n v="30259609" u="1"/>
        <n v="30308282" u="1"/>
        <n v="30243384" u="1"/>
        <n v="30289727" u="1"/>
        <n v="30209296" u="1"/>
        <n v="30305726" u="1"/>
        <n v="30291237" u="1"/>
        <n v="30193505" u="1"/>
        <n v="30195835" u="1"/>
        <n v="30305806" u="1"/>
        <n v="30211384" u="1"/>
        <n v="30289533" u="1"/>
        <n v="70058169" u="1"/>
        <n v="30178260" u="1"/>
        <n v="50098840" u="1"/>
        <n v="70078988" u="1"/>
        <n v="30194243" u="1"/>
        <n v="30146084" u="1"/>
        <n v="30178356" u="1"/>
        <n v="30308440" u="1"/>
        <n v="30226193" u="1"/>
        <n v="50104784" u="1"/>
        <n v="30259413" u="1"/>
        <n v="30179464" u="1"/>
        <n v="30145344" u="1"/>
        <n v="30259927" u="1"/>
        <n v="30195447" u="1"/>
        <n v="30211398" u="1"/>
        <n v="30244634" u="1"/>
        <n v="50084669" u="1"/>
        <n v="30144620" u="1"/>
        <n v="30209212" u="1"/>
        <n v="30211542" u="1"/>
        <n v="30309354" u="1"/>
        <n v="30243460" u="1"/>
        <n v="30259893" u="1"/>
        <n v="30229035" u="1"/>
        <n v="30244006" u="1"/>
        <n v="30259459" u="1"/>
        <n v="30177662" u="1"/>
        <n v="70076468" u="1"/>
        <n v="70072681" u="1"/>
        <n v="30259989" u="1"/>
        <n v="30308630" u="1"/>
        <n v="30194995" u="1"/>
        <n v="30211830" u="1"/>
        <n v="30259555" u="1"/>
        <n v="30195959" u="1"/>
        <n v="30260535" u="1"/>
        <n v="30292341" u="1"/>
        <n v="30309208" u="1"/>
        <n v="30196055" u="1"/>
        <n v="30260133" u="1"/>
        <n v="30308790" u="1"/>
        <n v="30242880" u="1"/>
        <n v="30292983" u="1"/>
        <n v="30277562" u="1"/>
        <n v="30308500" u="1"/>
        <n v="30260389" u="1"/>
        <n v="30306732" u="1"/>
        <n v="30210430" u="1"/>
        <n v="30181098" u="1"/>
        <n v="30277914" u="1"/>
        <n v="30227907" u="1"/>
        <n v="30259713" u="1"/>
        <n v="30181146" u="1"/>
        <n v="30277030" u="1"/>
        <n v="30179298" u="1"/>
        <n v="30242926" u="1"/>
        <n v="30307052" u="1"/>
        <n v="30228951" u="1"/>
        <n v="30277592" u="1"/>
        <n v="30309430" u="1"/>
        <n v="30292145" u="1"/>
        <n v="30228565" u="1"/>
        <n v="30226733" u="1"/>
        <n v="30309558" u="1"/>
        <n v="30260467" u="1"/>
        <n v="30259117" u="1"/>
        <n v="30260049" u="1"/>
        <n v="30212018" u="1"/>
        <n v="30212484" u="1"/>
        <n v="30278024" u="1"/>
        <n v="30261671" u="1"/>
        <n v="30181288" u="1"/>
        <n v="30310392" u="1"/>
        <n v="30230491" u="1"/>
        <n v="30259983" u="1"/>
        <n v="30212322" u="1"/>
        <n v="30229623" u="1"/>
        <n v="30228257" u="1"/>
        <n v="30293267" u="1"/>
        <n v="30229221" u="1"/>
        <n v="30246072" u="1"/>
        <n v="30230667" u="1"/>
        <n v="30259741" u="1"/>
        <n v="30309362" u="1"/>
        <n v="30278520" u="1"/>
        <n v="30308012" u="1"/>
        <n v="30211774" u="1"/>
        <n v="30244046" u="1"/>
        <n v="30211870" u="1"/>
        <n v="30263323" u="1"/>
        <n v="30292879" u="1"/>
        <n v="30277940" u="1"/>
        <n v="30278502" u="1"/>
        <n v="30214440" u="1"/>
        <n v="30309392" u="1"/>
        <n v="30212608" u="1"/>
        <n v="30279096" u="1"/>
        <n v="30263305" u="1"/>
        <n v="30244638" u="1"/>
        <n v="30311496" u="1"/>
        <n v="30309342" u="1"/>
        <n v="70058822" u="1"/>
        <n v="30212140" u="1"/>
        <n v="50079474" u="1"/>
        <n v="30212638" u="1"/>
        <n v="30214968" u="1"/>
        <n v="30215434" u="1"/>
        <n v="30294033" u="1"/>
        <n v="30214582" u="1"/>
        <n v="30295495" u="1"/>
        <n v="30294579" u="1"/>
        <n v="30310482" u="1"/>
        <n v="70061518" u="1"/>
        <n v="30294611" u="1"/>
        <n v="30212380" u="1"/>
        <n v="30246548" u="1"/>
        <n v="30244716" u="1"/>
        <n v="30147932" u="1"/>
        <n v="30279816" u="1"/>
        <n v="30199031" u="1"/>
        <n v="30196781" u="1"/>
        <n v="30248394" u="1"/>
        <n v="30231125" u="1"/>
        <n v="30246176" u="1"/>
        <n v="30277596" u="1"/>
        <n v="30214932" u="1"/>
        <n v="30215446" u="1"/>
        <n v="30214064" u="1"/>
        <n v="30197727" u="1"/>
        <n v="30216410" u="1"/>
        <n v="50112364" u="1"/>
        <n v="30166853" u="1"/>
        <n v="30200057" u="1"/>
        <n v="30248698" u="1"/>
        <n v="30215060" u="1"/>
        <n v="30216056" u="1"/>
        <n v="30294671" u="1"/>
        <n v="30216104" u="1"/>
        <n v="30216136" u="1"/>
        <n v="50078466" u="1"/>
        <n v="30182176" u="1"/>
        <n v="30264503" u="1"/>
        <n v="30181774" u="1"/>
        <n v="30150434" u="1"/>
        <n v="30216568" u="1"/>
        <n v="30265707" u="1"/>
        <n v="30312018" u="1"/>
        <n v="30214302" u="1"/>
        <n v="30215218" u="1"/>
        <n v="30200729" u="1"/>
        <n v="30247988" u="1"/>
        <n v="30198029" u="1"/>
        <n v="30248084" u="1"/>
        <n v="30264003" u="1"/>
        <n v="30249064" u="1"/>
        <n v="30296773" u="1"/>
        <n v="30214992" u="1"/>
        <n v="30263183" u="1"/>
        <n v="30169179" u="1"/>
        <n v="30265609" u="1"/>
        <n v="30281046" u="1"/>
        <n v="30134287" u="1"/>
        <n v="30280708" u="1"/>
        <n v="30215360" u="1"/>
        <n v="30312674" u="1"/>
        <n v="30199055" u="1"/>
        <n v="30198605" u="1"/>
        <n v="30233191" u="1"/>
        <n v="30282298" u="1"/>
        <n v="30295453" u="1"/>
        <n v="30214556" u="1"/>
        <n v="30263197" u="1"/>
        <n v="30280980" u="1"/>
        <n v="30297365" u="1"/>
        <n v="30311484" u="1"/>
        <n v="30234363" u="1"/>
        <n v="30135345" u="1"/>
        <n v="30231373" u="1"/>
        <n v="30182748" u="1"/>
        <n v="50082470" u="1"/>
        <n v="30297829" u="1"/>
        <n v="30263757" u="1"/>
        <n v="30248850" u="1"/>
        <n v="50111992" u="1"/>
        <n v="30216256" u="1"/>
        <n v="30216336" u="1"/>
        <n v="30217300" u="1"/>
        <n v="30248656" u="1"/>
        <n v="30135953" u="1"/>
        <n v="30233267" u="1"/>
        <n v="30202955" u="1"/>
        <n v="30216078" u="1"/>
        <n v="30281072" u="1"/>
        <n v="30297907" u="1"/>
        <n v="30201605" u="1"/>
        <n v="30199837" u="1"/>
        <n v="50112984" u="1"/>
        <n v="30251322" u="1"/>
        <n v="30297697" u="1"/>
        <n v="30300043" u="1"/>
        <n v="30248670" u="1"/>
        <n v="30298693" u="1"/>
        <n v="30312748" u="1"/>
        <n v="30219242" u="1"/>
        <n v="30265569" u="1"/>
        <n v="30216494" u="1"/>
        <n v="30187082" u="1"/>
        <n v="30216108" u="1"/>
        <n v="30218438" u="1"/>
        <n v="30297037" u="1"/>
        <n v="30297953" u="1"/>
        <n v="30187114" u="1"/>
        <n v="30235321" u="1"/>
        <n v="50081978" u="1"/>
        <n v="30201249" u="1"/>
        <n v="30251368" u="1"/>
        <n v="30281776" u="1"/>
        <n v="30202309" u="1"/>
        <n v="30202791" u="1"/>
        <n v="70064923" u="1"/>
        <n v="30313260" u="1"/>
        <n v="30300153" u="1"/>
        <n v="50082554" u="1"/>
        <n v="30218838" u="1"/>
        <n v="30266595" u="1"/>
        <n v="30219866" u="1"/>
        <n v="30267109" u="1"/>
        <n v="30298031" u="1"/>
        <n v="30300827" u="1"/>
        <n v="30299927" u="1"/>
        <n v="30298609" u="1"/>
        <n v="50085026" u="1"/>
        <n v="30217294" u="1"/>
        <n v="30218210" u="1"/>
        <n v="30186018" u="1"/>
        <n v="30218322" u="1"/>
        <n v="50084638" u="1"/>
        <n v="30283492" u="1"/>
        <n v="30284440" u="1"/>
        <n v="30185390" u="1"/>
        <n v="30188170" u="1"/>
        <n v="30298125" u="1"/>
        <n v="30218192" u="1"/>
        <n v="30220538" u="1"/>
        <n v="30282382" u="1"/>
        <n v="30301547" u="1"/>
        <n v="30299827" u="1"/>
        <n v="30266205" u="1"/>
        <n v="30188554" u="1"/>
        <n v="30299007" u="1"/>
        <n v="50085790" u="1"/>
        <n v="30172891" u="1"/>
        <n v="30299729" u="1"/>
        <n v="30300725" u="1"/>
        <n v="30153484" u="1"/>
        <n v="30218510" u="1"/>
        <n v="30220824" u="1"/>
        <n v="30284436" u="1"/>
        <n v="30221370" u="1"/>
        <n v="50087778" u="1"/>
        <n v="30172841" u="1"/>
        <n v="30300997" u="1"/>
        <n v="30187024" u="1"/>
        <n v="30205353" u="1"/>
        <n v="30220324" u="1"/>
        <n v="30173595" u="1"/>
        <n v="30253158" u="1"/>
        <n v="30220452" u="1"/>
        <n v="30285028" u="1"/>
        <n v="30220500" u="1"/>
        <n v="30300963" u="1"/>
        <n v="30251904" u="1"/>
        <n v="30299629" u="1"/>
        <n v="30286088" u="1"/>
        <n v="30186540" u="1"/>
        <n v="30301139" u="1"/>
        <n v="30300319" u="1"/>
        <n v="30285814" u="1"/>
        <n v="30204451" u="1"/>
        <n v="30222282" u="1"/>
        <n v="30219084" u="1"/>
        <n v="30219100" u="1"/>
        <n v="30302793" u="1"/>
        <n v="30189206" u="1"/>
        <n v="30285138" u="1"/>
        <n v="30222040" u="1"/>
        <n v="30188964" u="1"/>
        <n v="30238553" u="1"/>
        <n v="30271307" u="1"/>
        <n v="30302197" u="1"/>
        <n v="50109937" u="1"/>
        <n v="30172225" u="1"/>
        <n v="30303241" u="1"/>
        <n v="30284300" u="1"/>
        <n v="30238471" u="1"/>
        <n v="30238069" u="1"/>
        <n v="30158104" u="1"/>
        <n v="30253248" u="1"/>
        <n v="50112309" u="1"/>
        <n v="30207113" u="1"/>
        <n v="70061520" u="1"/>
        <n v="30237103" u="1"/>
        <n v="30302161" u="1"/>
        <n v="30270949" u="1"/>
        <n v="30288282" u="1"/>
        <n v="30271977" u="1"/>
        <n v="30287896" u="1"/>
        <n v="30301533" u="1"/>
        <n v="30255238" u="1"/>
        <n v="30285822" u="1"/>
        <n v="30303171" u="1"/>
        <n v="30221358" u="1"/>
        <n v="30304167" u="1"/>
        <n v="30288842" u="1"/>
        <n v="30222466" u="1"/>
        <n v="30285676" u="1"/>
        <n v="30272215" u="1"/>
        <n v="30302173" u="1"/>
        <n v="30303555" u="1"/>
        <n v="30304487" u="1"/>
        <n v="30256408" u="1"/>
        <n v="30224666" u="1"/>
        <n v="30271957" u="1"/>
        <n v="30240183" u="1"/>
        <n v="30302477" u="1"/>
        <n v="30303859" u="1"/>
        <n v="30254832" u="1"/>
        <n v="50098514" u="1"/>
        <n v="30305883" u="1"/>
        <n v="30207861" u="1"/>
        <n v="30222880" u="1"/>
        <n v="30270605" u="1"/>
        <n v="30287890" u="1"/>
        <n v="30289754" u="1"/>
        <n v="30208391" u="1"/>
        <n v="30206125" u="1"/>
        <n v="30238509" u="1"/>
        <n v="30158078" u="1"/>
        <n v="30286700" u="1"/>
        <n v="30192246" u="1"/>
        <n v="30192808" u="1"/>
        <n v="30288852" u="1"/>
        <n v="30256596" u="1"/>
        <n v="30207971" u="1"/>
        <n v="30273447" u="1"/>
        <n v="30256660" u="1"/>
        <n v="30305911" u="1"/>
        <n v="30256948" u="1"/>
        <n v="30287838" u="1"/>
        <n v="30290200" u="1"/>
        <n v="30305733" u="1"/>
        <n v="30223920" u="1"/>
        <n v="30258522" u="1"/>
        <n v="30287564" u="1"/>
        <n v="30304849" u="1"/>
        <n v="30209479" u="1"/>
        <n v="30272625" u="1"/>
        <n v="30242265" u="1"/>
        <n v="30256770" u="1"/>
        <n v="30208225" u="1"/>
        <n v="30192836" u="1"/>
        <n v="30271933" u="1"/>
        <n v="30288848" u="1"/>
        <n v="30256784" u="1"/>
        <n v="30225942" u="1"/>
        <n v="30257330" u="1"/>
        <n v="30273281" u="1"/>
        <n v="30290582" u="1"/>
        <n v="70054973" u="1"/>
        <n v="30242905" u="1"/>
        <n v="30273779" u="1"/>
        <n v="30288846" u="1"/>
        <n v="30226680" u="1"/>
        <n v="70089219" u="1"/>
        <n v="30257104" u="1"/>
        <n v="30256750" u="1"/>
        <n v="30210905" u="1"/>
        <n v="30242245" u="1"/>
        <n v="30209989" u="1"/>
        <n v="30257232" u="1"/>
        <n v="30290902" u="1"/>
        <n v="30304957" u="1"/>
        <n v="30209089" u="1"/>
        <n v="30256348" u="1"/>
        <n v="30306853" u="1"/>
        <n v="30227370" u="1"/>
        <n v="30257810" u="1"/>
        <n v="30308315" u="1"/>
        <n v="50084775" u="1"/>
        <n v="30306611" u="1"/>
        <n v="30308025" u="1"/>
        <n v="30257552" u="1"/>
        <n v="30258484" u="1"/>
        <n v="30305759" u="1"/>
        <n v="30240781" u="1"/>
        <n v="30273085" u="1"/>
        <n v="30307703" u="1"/>
        <n v="70074752" u="1"/>
        <n v="50084707" u="1"/>
        <n v="30273727" u="1"/>
        <n v="30289212" u="1"/>
        <n v="30274867" u="1"/>
        <n v="30273517" u="1"/>
        <n v="30308135" u="1"/>
        <n v="30210403" u="1"/>
        <n v="30275927" u="1"/>
        <n v="30308215" u="1"/>
        <n v="30258690" u="1"/>
        <n v="30193502" u="1"/>
        <n v="30195366" u="1"/>
        <n v="30258512" u="1"/>
        <n v="30308551" u="1"/>
        <n v="30212233" u="1"/>
        <n v="30274929" u="1"/>
        <n v="30309547" u="1"/>
        <n v="70054178" u="1"/>
        <n v="30212377" u="1"/>
        <n v="30180587" u="1"/>
        <n v="30260150" u="1"/>
        <n v="50089583" u="1"/>
        <n v="30210705" u="1"/>
        <n v="30244857" u="1"/>
        <n v="30308067" u="1"/>
        <n v="30309947" u="1"/>
        <n v="30194078" u="1"/>
        <n v="30180505" u="1"/>
        <n v="30227298" u="1"/>
        <n v="30050067" u="1"/>
        <n v="30181147" u="1"/>
        <n v="30261160" u="1"/>
        <n v="30277545" u="1"/>
        <n v="30212583" u="1"/>
        <n v="30243457" u="1"/>
        <n v="30228968" u="1"/>
        <n v="30278075" u="1"/>
        <n v="30293560" u="1"/>
        <n v="30308129" u="1"/>
        <n v="30165066" u="1"/>
        <n v="30275953" u="1"/>
        <n v="30310153" u="1"/>
        <n v="30242909" u="1"/>
        <n v="30292980" u="1"/>
        <n v="30147121" u="1"/>
        <n v="30261704" u="1"/>
        <n v="30259872" u="1"/>
        <n v="30308545" u="1"/>
        <n v="30275855" u="1"/>
        <n v="30275871" u="1"/>
        <n v="30309557" u="1"/>
        <n v="30259084" u="1"/>
        <n v="30310505" u="1"/>
        <n v="30276031" u="1"/>
        <n v="30276079" u="1"/>
        <n v="30260240" u="1"/>
        <n v="30260256" u="1"/>
        <n v="30214427" u="1"/>
        <n v="30228080" u="1"/>
        <n v="30246313" u="1"/>
        <n v="30229960" u="1"/>
        <n v="30214571" u="1"/>
        <n v="30262778" u="1"/>
        <n v="30275917" u="1"/>
        <n v="30214651" u="1"/>
        <n v="30260094" u="1"/>
        <n v="30212899" u="1"/>
        <n v="30308815" u="1"/>
        <n v="30163904" u="1"/>
        <n v="30214409" u="1"/>
        <n v="30295370" u="1"/>
        <n v="30293988" u="1"/>
        <n v="30214971" u="1"/>
        <n v="30229942" u="1"/>
        <n v="30246809" u="1"/>
        <n v="30293586" u="1"/>
        <n v="30294518" u="1"/>
        <n v="30195532" u="1"/>
        <n v="30229652" u="1"/>
        <n v="30260542" u="1"/>
        <n v="30182955" u="1"/>
        <n v="70056642" u="1"/>
        <n v="30277553" u="1"/>
        <n v="30199002" u="1"/>
        <n v="70061074" u="1"/>
        <n v="30228124" u="1"/>
        <n v="70061202" u="1"/>
        <n v="30214599" u="1"/>
        <n v="30214615" u="1"/>
        <n v="30165540" u="1"/>
        <n v="30280379" u="1"/>
        <n v="30214549" u="1"/>
        <n v="30199160" u="1"/>
        <n v="70054127" u="1"/>
        <n v="30312907" u="1"/>
        <n v="30216107" u="1"/>
        <n v="30196588" u="1"/>
        <n v="30181649" u="1"/>
        <n v="30214387" u="1"/>
        <n v="30214853" u="1"/>
        <n v="30181247" u="1"/>
        <n v="30231270" u="1"/>
        <n v="30279911" u="1"/>
        <n v="30296296" u="1"/>
        <n v="30214033" u="1"/>
        <n v="30231896" u="1"/>
        <n v="30216475" u="1"/>
        <n v="50081620" u="1"/>
        <n v="30180973" u="1"/>
        <n v="30229646" u="1"/>
        <n v="30181037" u="1"/>
        <n v="30216089" u="1"/>
        <n v="30312005" u="1"/>
        <n v="30151625" u="1"/>
        <n v="30213999" u="1"/>
        <n v="30312229" u="1"/>
        <n v="30310429" u="1"/>
        <n v="30310477" u="1"/>
        <n v="30216087" u="1"/>
        <n v="30200682" u="1"/>
        <n v="30213837" u="1"/>
        <n v="30215219" u="1"/>
        <n v="30197950" u="1"/>
        <n v="50076440" u="1"/>
        <n v="30168056" u="1"/>
        <n v="30214383" u="1"/>
        <n v="30150337" u="1"/>
        <n v="30184955" u="1"/>
        <n v="30281771" u="1"/>
        <n v="30279023" u="1"/>
        <n v="30296806" u="1"/>
        <n v="30198608" u="1"/>
        <n v="30294524" u="1"/>
        <n v="70063354" u="1"/>
        <n v="30216471" u="1"/>
        <n v="30312371" u="1"/>
        <n v="30231940" u="1"/>
        <n v="30182849" u="1"/>
        <n v="30216069" u="1"/>
        <n v="30312885" u="1"/>
        <n v="30230622" u="1"/>
        <n v="30230638" u="1"/>
        <n v="30248389" u="1"/>
        <n v="30199812" u="1"/>
        <n v="30214461" u="1"/>
        <n v="30216453" u="1"/>
        <n v="30216919" u="1"/>
        <n v="30182847" u="1"/>
        <n v="30312883" u="1"/>
        <n v="30312449" u="1"/>
        <n v="30297140" u="1"/>
        <n v="30135330" u="1"/>
        <n v="30214877" u="1"/>
        <n v="30231246" u="1"/>
        <n v="30280337" u="1"/>
        <n v="30295388" u="1"/>
        <n v="30216821" u="1"/>
        <n v="30296866" u="1"/>
        <n v="30215053" u="1"/>
        <n v="30151473" u="1"/>
        <n v="30247421" u="1"/>
        <n v="30266586" u="1"/>
        <n v="30312479" u="1"/>
        <n v="50096831" u="1"/>
        <n v="30201174" u="1"/>
        <n v="30298536" u="1"/>
        <n v="30263500" u="1"/>
        <n v="30296704" u="1"/>
        <n v="30184515" u="1"/>
        <n v="30232738" u="1"/>
        <n v="30265508" u="1"/>
        <n v="30233734" u="1"/>
        <n v="30201960" u="1"/>
        <n v="30313281" u="1"/>
        <n v="30216031" u="1"/>
        <n v="30264366" u="1"/>
        <n v="30283049" u="1"/>
        <n v="70054975" u="1"/>
        <n v="30219099" u="1"/>
        <n v="30264494" u="1"/>
        <n v="30231804" u="1"/>
        <n v="30312717" u="1"/>
        <n v="30282775" u="1"/>
        <n v="70057351" u="1"/>
        <n v="30299658" u="1"/>
        <n v="30234664" u="1"/>
        <n v="30283305" u="1"/>
        <n v="30234728" u="1"/>
        <n v="30282003" u="1"/>
        <n v="30153413" u="1"/>
        <n v="30297038" u="1"/>
        <n v="30200704" u="1"/>
        <n v="30299882" u="1"/>
        <n v="30199836" u="1"/>
        <n v="30298532" u="1"/>
        <n v="30203146" u="1"/>
        <n v="70073666" u="1"/>
        <n v="30200848" u="1"/>
        <n v="30202294" u="1"/>
        <n v="30217731" u="1"/>
        <n v="30216381" u="1"/>
        <n v="30200558" u="1"/>
        <n v="30297920" u="1"/>
        <n v="30233424" u="1"/>
        <n v="50084708" u="1"/>
        <n v="30252219" u="1"/>
        <n v="30297148" u="1"/>
        <n v="30138118" u="1"/>
        <n v="30249471" u="1"/>
        <n v="30169024" u="1"/>
        <n v="30136784" u="1"/>
        <n v="30300120" u="1"/>
        <n v="30267108" u="1"/>
        <n v="30219881" u="1"/>
        <n v="30250369" u="1"/>
        <n v="30187737" u="1"/>
        <n v="30282303" u="1"/>
        <n v="30252393" u="1"/>
        <n v="30300102" u="1"/>
        <n v="30136460" u="1"/>
        <n v="30202402" u="1"/>
        <n v="30301082" u="1"/>
        <n v="30252939" u="1"/>
        <n v="30283041" u="1"/>
        <n v="64771946" u="1"/>
        <n v="50085404" u="1"/>
        <n v="30283843" u="1"/>
        <n v="30187043" u="1"/>
        <n v="50074385" u="1"/>
        <n v="30284919" u="1"/>
        <n v="30188601" u="1"/>
        <n v="30299922" u="1"/>
        <n v="30221355" u="1"/>
        <n v="70056868" u="1"/>
        <n v="30253321" u="1"/>
        <n v="30252115" u="1"/>
        <n v="30218477" u="1"/>
        <n v="30300916" u="1"/>
        <n v="30236950" u="1"/>
        <n v="30252387" u="1"/>
        <n v="30301558" u="1"/>
        <n v="30204356" u="1"/>
        <n v="30203938" u="1"/>
        <n v="30187601" u="1"/>
        <n v="30220403" u="1"/>
        <n v="30204516" u="1"/>
      </sharedItems>
    </cacheField>
    <cacheField name="Deal Number" numFmtId="0">
      <sharedItems containsBlank="1" count="768">
        <s v="CPQO1605195"/>
        <s v="CPQO1601047"/>
        <s v="CPQO1606233"/>
        <s v="CPQO1596562"/>
        <s v="CPQO1572766"/>
        <s v="CPQO1601130"/>
        <s v="CPQO1601704"/>
        <s v="CPQO1603015"/>
        <s v="CPQO1600791"/>
        <s v="CPQO1596918"/>
        <s v="CPQO1599952"/>
        <s v="CPQO1601321"/>
        <s v="CPQO1602514"/>
        <s v="CPQO1607696"/>
        <s v="CPQO1607048"/>
        <s v="CPQO1601095"/>
        <s v="CPQO1602571"/>
        <s v="CPQO1560644"/>
        <s v="CPQO1585951"/>
        <s v="CPQO1584951"/>
        <s v="CPQO1604414"/>
        <s v="CPQO1601071"/>
        <s v="CPQO1607053"/>
        <s v="CPQO1607172"/>
        <s v="CPQO1600775"/>
        <s v="CPQO1607588"/>
        <s v="CPQO1605777"/>
        <s v="CPQO1601093"/>
        <s v="CPQO1600689"/>
        <s v="CPQO1603212"/>
        <s v="CPQO1606097"/>
        <s v="CPQO1600833"/>
        <s v="CPQO1598297"/>
        <s v="CPQO1584989"/>
        <s v="CPQO1607135"/>
        <s v="CPQO1541588"/>
        <s v="CPQO1604852"/>
        <s v="CPQO1604782"/>
        <s v="CPQO1604860"/>
        <s v="CPQO1607234"/>
        <s v="CPQO1607436"/>
        <s v="CPQO1605214"/>
        <s v="CPQO1599848"/>
        <s v="CPQO1604909"/>
        <m/>
        <s v="CPQO1485299" u="1"/>
        <s v="CPQO1485285" u="1"/>
        <s v="CPQO1441714" u="1"/>
        <s v="CPQO1588913" u="1"/>
        <s v="CPQO1481727" u="1"/>
        <s v="CPQO1485287" u="1"/>
        <s v="CPQO1484247" u="1"/>
        <s v="DUMMY COUNTRY" u="1"/>
        <s v="CPQO1485260" u="1"/>
        <s v="CPQO1359833" u="1"/>
        <s v="CPQO1494220" u="1"/>
        <s v="CPQO1483798" u="1"/>
        <s v="CPQO1483784" u="1"/>
        <s v="CPQO1483664" u="1"/>
        <s v="CPQO1485263" u="1"/>
        <s v="CPQO1496184" u="1"/>
        <s v="CPQO1444694" u="1"/>
        <s v="CPQO1443413" u="1"/>
        <s v="CPQO1445374" u="1"/>
        <s v="CPQO1529923" u="1"/>
        <s v="CPQO1446281" u="1"/>
        <s v="CPQO1456295" u="1"/>
        <s v="CPQO1483654" u="1"/>
        <s v="UNKNOWN" u="1"/>
        <s v="CPQO1495480" u="1"/>
        <s v="CPQO1483669" u="1"/>
        <s v="CPQO1485268" u="1"/>
        <s v="CPQO1481801" u="1"/>
        <s v="CPQO1473429" u="1"/>
        <s v="CPQO1483308" u="1"/>
        <s v="CPQO1455015" u="1"/>
        <s v="CPQO1485241" u="1"/>
        <s v="CPQO1453899" u="1"/>
        <s v="CPQO1483777" u="1"/>
        <s v="CPQO1456298" u="1"/>
        <s v="CPQO1475136" u="1"/>
        <s v="CPQO1476056" u="1"/>
        <s v="CPQO1485497" u="1"/>
        <s v="CPQO1455017" u="1"/>
        <s v="CPQO1434325" u="1"/>
        <s v="CPQO1484202" u="1"/>
        <s v="CPQO1447071" u="1"/>
        <s v="CPQO1475138" u="1"/>
        <s v="CPQO1474204" u="1"/>
        <s v="CPQO1369817" u="1"/>
        <s v="CPQO1473526" u="1"/>
        <s v="CPQO1437088" u="1"/>
        <s v="CPQO1484567" u="1"/>
        <s v="CPQO1473513" u="1"/>
        <s v="CPQO1494674" u="1"/>
        <s v="CPQO1589915" u="1"/>
        <s v="CPQO1444798" u="1"/>
        <s v="CPQO1487060" u="1"/>
        <s v="CPQO1461903" u="1"/>
        <s v="CPQO1461904" u="1"/>
        <s v="CPQO1485583" u="1"/>
        <s v="CPQO1495358" u="1"/>
        <s v="CPQO1476145" u="1"/>
        <s v="CPQO1444881" u="1"/>
        <s v="CPQO1483626" u="1"/>
        <s v="CPQO1476026" u="1"/>
        <s v="CPQO1483869" u="1"/>
        <s v="CPQO1483841" u="1"/>
        <s v="CPQO1444990" u="1"/>
        <s v="CPQO1485682" u="1"/>
        <s v="CPQO1444885" u="1"/>
        <s v="CPQO1484642" u="1"/>
        <s v="CPQO1530194" u="1"/>
        <s v="CPQO1483723" u="1"/>
        <s v="CPQO1496121" u="1"/>
        <s v="CPQO1484405" u="1"/>
        <s v="CPQO1485311" u="1"/>
        <s v="CPQO1495339" u="1"/>
        <s v="CPQO1475312" u="1"/>
        <s v="CPQO1550170" u="1"/>
        <s v="CPQO1550064" u="1"/>
        <s v="CPQO1496112" u="1"/>
        <s v="CPQO1454622" u="1"/>
        <s v="CPQO1485420" u="1"/>
        <s v="CPQO1435664" u="1"/>
        <s v="CPQO1467021" u="1"/>
        <s v="CPQO1494742" u="1"/>
        <s v="CPQO1438052" u="1"/>
        <s v="CPQO1483812" u="1"/>
        <s v="CPQO1485893" u="1"/>
        <s v="CPQO1488051" u="1"/>
        <s v="CPQO1500286" u="1"/>
        <s v="CPQO1581096" u="1"/>
        <s v="CPQO1550059" u="1"/>
        <s v="CPQO1476682" u="1"/>
        <s v="CPQO1501074" u="1"/>
        <s v="CPQO1486229" u="1"/>
        <s v="CPQO1488055" u="1"/>
        <s v="CPQO1455403" u="1"/>
        <s v="CPQO1445645" u="1"/>
        <s v="CPQO1484618" u="1"/>
        <s v="CPQO1483805" u="1"/>
        <s v="CPQO1495751" u="1"/>
        <s v="CPQO1485539" u="1"/>
        <s v="CPQO1486218" u="1"/>
        <s v="CPQO1487018" u="1"/>
        <s v="CPQO1458287" u="1"/>
        <s v="CPQO1435996" u="1"/>
        <s v="CPQO1438033" u="1"/>
        <s v="CPQO1498151" u="1"/>
        <s v="CPQO1437596" u="1"/>
        <s v="CPQO1444957" u="1"/>
        <s v="CPQO1530039" u="1"/>
        <s v="CPQO1479060" u="1"/>
        <s v="CPQO1455637" u="1"/>
        <s v="CPQO1478021" u="1"/>
        <s v="CPQO1448370" u="1"/>
        <s v="CPQO1455624" u="1"/>
        <s v="CPQO1454946" u="1"/>
        <s v="CPQO1520029" u="1"/>
        <s v="CPQO1590132" u="1"/>
        <s v="CPQO1550361" u="1"/>
        <s v="CPQO1434827" u="1"/>
        <s v="CPQO1456893" u="1"/>
        <s v="CPQO1485610" u="1"/>
        <s v="CPQO1485625" u="1"/>
        <s v="CPQO1477332" u="1"/>
        <s v="CPQO1457560" u="1"/>
        <s v="CPQO1500593" u="1"/>
        <s v="CPQO1458388" u="1"/>
        <s v="CPQO1591069" u="1"/>
        <s v="CPQO1530379" u="1"/>
        <s v="CPQO1531299" u="1"/>
        <s v="CPQO1486427" u="1"/>
        <s v="CPQO1446897" u="1"/>
        <s v="CPQO1510367" u="1"/>
        <s v="CPQO1532192" u="1"/>
        <s v="CPQO1562191" u="1"/>
        <s v="CPQO1571030" u="1"/>
        <s v="CPQO1458015" u="1"/>
        <s v="CPQO1485601" u="1"/>
        <s v="CPQO1592084" u="1"/>
        <s v="CPQO1580592" u="1"/>
        <s v="CPQO1499281" u="1"/>
        <s v="CPQO1592085" u="1"/>
        <s v="CPQO1580487" u="1"/>
        <s v="CPQO1439030" u="1"/>
        <s v="CPQO1531275" u="1"/>
        <s v="CPQO1488590" u="1"/>
        <s v="CPQO1582193" u="1"/>
        <s v="CPQO1370364" u="1"/>
        <s v="CPQO1485618" u="1"/>
        <s v="CPQO1467339" u="1"/>
        <s v="CPQO1476525" u="1"/>
        <s v="CPQO1497430" u="1"/>
        <s v="CPQO1437540" u="1"/>
        <s v="CPQO1476526" u="1"/>
        <s v="CPQO1570583" u="1"/>
        <s v="CPQO1498231" u="1"/>
        <s v="CPQO1500680" u="1"/>
        <s v="CPQO1444903" u="1"/>
        <s v="CPQO1499380" u="1"/>
        <s v="CPQO1485942" u="1"/>
        <s v="CPQO1446985" u="1"/>
        <s v="CPQO1550347" u="1"/>
        <s v="CPQO1487436" u="1"/>
        <s v="CPQO1446986" u="1"/>
        <s v="CPQO1581011" u="1"/>
        <s v="CPQO1478102" u="1"/>
        <s v="CPQO1592293" u="1"/>
        <s v="CPQO1570575" u="1"/>
        <s v="CPQO1581013" u="1"/>
        <s v="CPQO1497410" u="1"/>
        <s v="CPQO1540216" u="1"/>
        <s v="CPQO1511003" u="1"/>
        <s v="CPQO1571482" u="1"/>
        <s v="CPQO1498238" u="1"/>
        <s v="CPQO1590214" u="1"/>
        <s v="CPQO1477894" u="1"/>
        <s v="CPQO1530338" u="1"/>
        <s v="CPQO1511004" u="1"/>
        <s v="CPQO1498693" u="1"/>
        <s v="CPQO1511019" u="1"/>
        <s v="CPQO1540672" u="1"/>
        <s v="CPQO1465801" u="1"/>
        <s v="CPQO1468320" u="1"/>
        <s v="CPQO1477428" u="1"/>
        <s v="CPQO1497427" u="1"/>
        <s v="CPQO1477400" u="1"/>
        <s v="CPQO1540673" u="1"/>
        <s v="CPQO1458456" u="1"/>
        <s v="CPQO1502048" u="1"/>
        <s v="CPQO1581124" u="1"/>
        <s v="CPQO1498228" u="1"/>
        <s v="CPQO1456738" u="1"/>
        <s v="CPQO1592179" u="1"/>
        <s v="CPQO1486978" u="1"/>
        <s v="CPQO1459123" u="1"/>
        <s v="CPQO1580781" u="1"/>
        <s v="CPQO1570328" u="1"/>
        <s v="CPQO1496859" u="1"/>
        <s v="CPQO1371592" u="1"/>
        <s v="CPQO1510318" u="1"/>
        <s v="CPQO1502145" u="1"/>
        <s v="CPQO1488567" u="1"/>
        <s v="CPQO1488794" u="1"/>
        <s v="CPQO1360540" u="1"/>
        <s v="CPQO1573063" u="1"/>
        <s v="CPQO1532493" u="1"/>
        <s v="CPQO1498781" u="1"/>
        <s v="CPQO1590892" u="1"/>
        <s v="CPQO1486822" u="1"/>
        <s v="CPQO1532388" u="1"/>
        <s v="CPQO1591451" u="1"/>
        <s v="CPQO1497742" u="1"/>
        <s v="CPQO1590425" u="1"/>
        <s v="CPQO1457865" u="1"/>
        <s v="CPQO1572132" u="1"/>
        <s v="CPQO1436947" u="1"/>
        <s v="CPQO1479464" u="1"/>
        <s v="CPQO1580640" u="1"/>
        <s v="CPQO1487624" u="1"/>
        <s v="CPQO1552028" u="1"/>
        <s v="CPQO1590895" u="1"/>
        <s v="CPQO1513057" u="1"/>
        <s v="CPQO1553296" u="1"/>
        <s v="CPQO1380410" u="1"/>
        <s v="CPQO1590308" u="1"/>
        <s v="CPQO1486812" u="1"/>
        <s v="CPQO1561336" u="1"/>
        <s v="CPQO1438896" u="1"/>
        <s v="CPQO1476707" u="1"/>
        <s v="CPQO1428656" u="1"/>
        <s v="CPQO1532138" u="1"/>
        <s v="CPQO1487627" u="1"/>
        <s v="CPQO1467600" u="1"/>
        <s v="CPQO1531311" u="1"/>
        <s v="CPQO1459228" u="1"/>
        <s v="CPQO1570418" u="1"/>
        <s v="CPQO1486921" u="1"/>
        <s v="CPQO1488549" u="1"/>
        <s v="CPQO1499348" u="1"/>
        <s v="CPQO1510982" u="1"/>
        <s v="CPQO1489336" u="1"/>
        <s v="CPQO1531449" u="1"/>
        <s v="CPQO1560620" u="1"/>
        <s v="CPQO1469458" u="1"/>
        <s v="CPQO1487617" u="1"/>
        <s v="CPQO1590888" u="1"/>
        <s v="CPQO1487724" u="1"/>
        <s v="CPQO1561208" u="1"/>
        <s v="CPQO1488510" u="1"/>
        <s v="CPQO1561209" u="1"/>
        <s v="CPQO1457954" u="1"/>
        <s v="CPQO1488419" u="1"/>
        <s v="CPQO1511653" u="1"/>
        <s v="CPQO1533252" u="1"/>
        <s v="CPQO1488514" u="1"/>
        <s v="CPQO1590865" u="1"/>
        <s v="CPQO1590518" u="1"/>
        <s v="CPQO1521789" u="1"/>
        <s v="CPQO1449423" u="1"/>
        <s v="CPQO1532695" u="1"/>
        <s v="CPQO1439438" u="1"/>
        <s v="CPQO1553267" u="1"/>
        <s v="CPQO1581305" u="1"/>
        <s v="CPQO1477703" u="1"/>
        <s v="NOT DEFINED" u="1"/>
        <s v="CPQO1533255" u="1"/>
        <s v="CPQO1593011" u="1"/>
        <s v="CPQO1439787" u="1"/>
        <s v="CPQO973258" u="1"/>
        <s v="CPQO1592106" u="1"/>
        <s v="CPQO1545082" u="1"/>
        <s v="CPQO1497705" u="1"/>
        <s v="CPQO1530618" u="1"/>
        <s v="CPQO1533137" u="1"/>
        <s v="CPQO1489413" u="1"/>
        <s v="CPQO1560619" u="1"/>
        <s v="CPQO1513006" u="1"/>
        <s v="CPQO1515087" u="1"/>
        <s v="CPQO1449899" u="1"/>
        <s v="CPQO1594058" u="1"/>
        <s v="CPQO1532796" u="1"/>
        <s v="CPQO1591767" u="1"/>
        <s v="CPQO1571754" u="1"/>
        <s v="CPQO1582688" u="1"/>
        <s v="CPQO1469751" u="1"/>
        <s v="CPQO1583247" u="1"/>
        <s v="CPQO1532890" u="1"/>
        <s v="CPQO1555075" u="1"/>
        <s v="CPQO1382671" u="1"/>
        <s v="CPQO1489404" u="1"/>
        <s v="CPQO1590608" u="1"/>
        <s v="CPQO1591755" u="1"/>
        <s v="CPQO1504385" u="1"/>
        <s v="CPQO1532664" u="1"/>
        <s v="CPQO1564276" u="1"/>
        <s v="CPQO1532785" u="1"/>
        <s v="CPQO1590942" u="1"/>
        <s v="CPQO1573477" u="1"/>
        <s v="CPQO1469407" u="1"/>
        <s v="CPQO1448956" u="1"/>
        <s v="CPQO1142310" u="1"/>
        <s v="CPQO1592890" u="1"/>
        <s v="CPQO1555078" u="1"/>
        <s v="CPQO1510934" u="1"/>
        <s v="CPQO1532547" u="1"/>
        <s v="CPQO1553332" u="1"/>
        <s v="CPQO1532640" u="1"/>
        <s v="CPQO1531855" u="1"/>
        <s v="CPQO1562788" u="1"/>
        <s v="CPQO1501616" u="1"/>
        <s v="CPQO1489879" u="1"/>
        <s v="CPQO1553349" u="1"/>
        <s v="CPQO1532416" u="1"/>
        <s v="CPQO1532643" u="1"/>
        <s v="CPQO1555069" u="1"/>
        <s v="CPQO1532991" u="1"/>
        <s v="CPQO1500806" u="1"/>
        <s v="CPQO1504486" u="1"/>
        <s v="CPQO1562402" u="1"/>
        <s v="CPQO1505287" u="1"/>
        <s v="CPQO1523673" u="1"/>
        <s v="CPQO1563430" u="1"/>
        <s v="CPQO1554351" u="1"/>
        <s v="CPQO1489721" u="1"/>
        <s v="CPQO1498801" u="1"/>
        <s v="CPQO1560927" u="1"/>
        <s v="CPQO1511943" u="1"/>
        <s v="CPQO1574353" u="1"/>
        <s v="CPQO1555154" u="1"/>
        <s v="CPQO1533209" u="1"/>
        <s v="CPQO1532998" u="1"/>
        <s v="CPQO1561715" u="1"/>
        <s v="CPQO1553329" u="1"/>
        <s v="CPQO1553436" u="1"/>
        <s v="CPQO1584128" u="1"/>
        <s v="CPQO1374125" u="1"/>
        <s v="CPQO1561717" u="1"/>
        <s v="CPQO1563316" u="1"/>
        <s v="CPQO1586075" u="1"/>
        <s v="CPQO1533892" u="1"/>
        <s v="CPQO1592877" u="1"/>
        <s v="CPQO1383673" u="1"/>
        <s v="CPQO1584236" u="1"/>
        <s v="CPQO1575263" u="1"/>
        <s v="CPQO1553410" u="1"/>
        <s v="CPQO1593798" u="1"/>
        <s v="CPQO1595156" u="1"/>
        <s v="CPQO1429717" u="1"/>
        <s v="CPQO1498900" u="1"/>
        <s v="CPQO1515253" u="1"/>
        <s v="CPQO1383555" u="1"/>
        <s v="CPQO1561948" u="1"/>
        <s v="CPQO1574588" u="1"/>
        <s v="CPQO1595266" u="1"/>
        <s v="CPQO1531802" u="1"/>
        <s v="CPQO1532722" u="1"/>
        <s v="CPQO1563428" u="1"/>
        <s v="CPQO1594212" u="1"/>
        <s v="CPQO1595253" u="1"/>
        <s v="CPQO1523750" u="1"/>
        <s v="CPQO1555135" u="1"/>
        <s v="CPQO1526057" u="1"/>
        <s v="CPQO1586189" u="1"/>
        <s v="CPQO1502968" u="1"/>
        <s v="CPQO1555591" u="1"/>
        <s v="CPQO1557190" u="1"/>
        <s v="CPQO1595256" u="1"/>
        <s v="CPQO1561925" u="1"/>
        <s v="CPQO1506032" u="1"/>
        <s v="CPQO1506033" u="1"/>
        <s v="CPQO1545593" u="1"/>
        <s v="CPQO1595123" u="1"/>
        <s v="CPQO1525233" u="1"/>
        <s v="CPQO1596391" u="1"/>
        <s v="CPQO1534434" u="1"/>
        <s v="CPQO1525220" u="1"/>
        <s v="CPQO1551808" u="1"/>
        <s v="CPQO1582847" u="1"/>
        <s v="CPQO1581807" u="1"/>
        <s v="CPQO1382617" u="1"/>
        <s v="CPQO1595126" u="1"/>
        <s v="CPQO1513517" u="1"/>
        <s v="CPQO1513518" u="1"/>
        <s v="CPQO1504425" u="1"/>
        <s v="CPQO1576049" u="1"/>
        <s v="CPQO1532839" u="1"/>
        <s v="CPQO1591916" u="1"/>
        <s v="CPQO1511906" u="1"/>
        <s v="CPQO1513612" u="1"/>
        <s v="CPQO1583971" u="1"/>
        <s v="CPQO1507053" u="1"/>
        <s v="CPQO1565451" u="1"/>
        <s v="CPQO1526267" u="1"/>
        <s v="CPQO1586250" u="1"/>
        <s v="CPQO1596264" u="1"/>
        <s v="CPQO1532935" u="1"/>
        <s v="CPQO1583973" u="1"/>
        <s v="CPQO1504642" u="1"/>
        <s v="CPQO1577052" u="1"/>
        <s v="CPQO1513737" u="1"/>
        <s v="CPQO1592948" u="1"/>
        <s v="CPQO1596253" u="1"/>
        <s v="CPQO1583508" u="1"/>
        <s v="CPQO1597294" u="1"/>
        <s v="CPQO1576361" u="1"/>
        <s v="CPQO1506471" u="1"/>
        <s v="CPQO1595589" u="1"/>
        <s v="CPQO1586482" u="1"/>
        <s v="CPQO1534418" u="1"/>
        <s v="CPQO1547030" u="1"/>
        <s v="CPQO1363749" u="1"/>
        <s v="CPQO1596377" u="1"/>
        <s v="CPQO1585791" u="1"/>
        <s v="CPQO1537152" u="1"/>
        <s v="CPQO1577391" u="1"/>
        <s v="CPQO1532914" u="1"/>
        <s v="CPQO1566472" u="1"/>
        <s v="CPQO1557287" u="1"/>
        <s v="CPQO1565568" u="1"/>
        <s v="CPQO1596366" u="1"/>
        <s v="CPQO1575674" u="1"/>
        <s v="CPQO1534983" u="1"/>
        <s v="CPQO1588193" u="1"/>
        <s v="CPQO1524502" u="1"/>
        <s v="CPQO1564876" u="1"/>
        <s v="CPQO1556582" u="1"/>
        <s v="CPQO1556008" u="1"/>
        <s v="CPQO1564529" u="1"/>
        <s v="CPQO1536236" u="1"/>
        <s v="CPQO1536477" u="1"/>
        <s v="CPQO1528183" u="1"/>
        <s v="CPQO1592929" u="1"/>
        <s v="CPQO1586220" u="1"/>
        <s v="CPQO1545678" u="1"/>
        <s v="CPQO1577049" u="1"/>
        <s v="CPQO1543704" u="1"/>
        <s v="CPQO1565543" u="1"/>
        <s v="CPQO1595209" u="1"/>
        <s v="CPQO1565544" u="1"/>
        <s v="CPQO1555651" u="1"/>
        <s v="CPQO1528173" u="1"/>
        <s v="CPQO1595424" u="1"/>
        <s v="CPQO1587279" u="1"/>
        <s v="CPQO1597399" u="1"/>
        <s v="CPQO1585893" u="1"/>
        <s v="CPQO1587492" u="1"/>
        <s v="CPQO1528281" u="1"/>
        <s v="CPQO1595319" u="1"/>
        <s v="CPQO1490079" u="1"/>
        <s v="CPQO1593827" u="1"/>
        <s v="CPQO1506443" u="1"/>
        <s v="CPQO1596467" u="1"/>
        <s v="CPQO1460174" u="1"/>
        <s v="CPQO1506550" u="1"/>
        <s v="CPQO1592908" u="1"/>
        <s v="CPQO1593828" u="1"/>
        <s v="CPQO1576320" u="1"/>
        <s v="CPQO1574629" u="1"/>
        <s v="CPQO1470068" u="1"/>
        <s v="CPQO1535537" u="1"/>
        <s v="CPQO1577255" u="1"/>
        <s v="CPQO1587361" u="1"/>
        <s v="CPQO1549097" u="1"/>
        <s v="CPQO1524725" u="1"/>
        <s v="CPQO1546338" u="1"/>
        <s v="CPQO1505888" u="1"/>
        <s v="CPQO1537259" u="1"/>
        <s v="CPQO1565418" u="1"/>
        <s v="CPQO1586578" u="1"/>
        <s v="CPQO1508153" u="1"/>
        <s v="CPQO1578270" u="1"/>
        <s v="CPQO1586550" u="1"/>
        <s v="CPQO1514941" u="1"/>
        <s v="CPQO1587258" u="1"/>
        <s v="CPQO1593911" u="1"/>
        <s v="CPQO1599084" u="1"/>
        <s v="CPQO1514956" u="1"/>
        <s v="CPQO1534955" u="1"/>
        <s v="CPQO1588392" u="1"/>
        <s v="CPQO1377483" u="1"/>
        <s v="CPQO1461073" u="1"/>
        <s v="CPQO1480287" u="1"/>
        <s v="CPQO1595874" u="1"/>
        <s v="CPQO1491072" u="1"/>
        <s v="CPQO1565408" u="1"/>
        <s v="CPQO1529076" u="1"/>
        <s v="CPQO1597113" u="1"/>
        <s v="CPQO1506545" u="1"/>
        <s v="CPQO1595408" u="1"/>
        <s v="CPQO1595635" u="1"/>
        <s v="CPQO1596541" u="1"/>
        <s v="CPQO1555850" u="1"/>
        <s v="CPQO1490289" u="1"/>
        <s v="CPQO1578262" u="1"/>
        <s v="CPQO1595516" u="1"/>
        <s v="CPQO1599076" u="1"/>
        <s v="CPQO1470398" u="1"/>
        <s v="CPQO1596544" u="1"/>
        <s v="CPQO1524949" u="1"/>
        <s v="CPQO1595625" u="1"/>
        <s v="CPQO1461052" u="1"/>
        <s v="CPQO1480039" u="1"/>
        <s v="CPQO1538361" u="1"/>
        <s v="CPQO1460014" u="1"/>
        <s v="CPQO1536764" u="1"/>
        <s v="CPQO1578361" u="1"/>
        <s v="CPQO1597348" u="1"/>
        <s v="CPQO1490240" u="1"/>
        <s v="CPQO1528258" u="1"/>
        <s v="CPQO1568497" u="1"/>
        <s v="CPQO1585857" u="1"/>
        <s v="CPQO1506994" u="1"/>
        <s v="CPQO1558017" u="1"/>
        <s v="CPQO1586523" u="1"/>
        <s v="CPQO1577217" u="1"/>
        <s v="CPQO1480002" u="1"/>
        <s v="CPQO1461150" u="1"/>
        <s v="CPQO1470350" u="1"/>
        <s v="CPQO1596885" u="1"/>
        <s v="CPQO1515700" u="1"/>
        <s v="CPQO1506408" u="1"/>
        <s v="CPQO1594819" u="1"/>
        <s v="CPQO1596404" u="1"/>
        <s v="CPQO1599285" u="1"/>
        <s v="CPQO1588231" u="1"/>
        <s v="CPQO1481059" u="1"/>
        <s v="CPQO1492099" u="1"/>
        <s v="CPQO1599165" u="1"/>
        <s v="CPQO1549033" u="1"/>
        <s v="CPQO1597432" u="1"/>
        <s v="CPQO1518009" u="1"/>
        <s v="CPQO1575728" u="1"/>
        <s v="CPQO1396764" u="1"/>
        <s v="CPQO1595700" u="1"/>
        <s v="CPQO1460249" u="1"/>
        <s v="CPQO1490581" u="1"/>
        <s v="CPQO1519130" u="1"/>
        <s v="CPQO1549157" u="1"/>
        <s v="CPQO1470356" u="1"/>
        <s v="CPQO1472182" u="1"/>
        <s v="CPQO1599396" u="1"/>
        <s v="CPQO1518452" u="1"/>
        <s v="CPQO1567771" u="1"/>
        <s v="CPQO1587770" u="1"/>
        <s v="CPQO1526506" u="1"/>
        <s v="CPQO1482198" u="1"/>
        <s v="CPQO1535948" u="1"/>
        <s v="CPQO1588210" u="1"/>
        <s v="CPQO1490571" u="1"/>
        <s v="CPQO1598238" u="1"/>
        <s v="CPQO1461039" u="1"/>
        <s v="CPQO1535921" u="1"/>
        <s v="CPQO1595826" u="1"/>
        <s v="CPQO1480225" u="1"/>
        <s v="CPQO1567774" u="1"/>
        <s v="CPQO1450333" u="1"/>
        <s v="CPQO1565920" u="1"/>
        <s v="CPQO1378236" u="1"/>
        <s v="CPQO1599386" u="1"/>
        <s v="CPQO1598693" u="1"/>
        <s v="CPQO1508790" u="1"/>
        <s v="CPQO1586613" u="1"/>
        <s v="CPQO1597412" u="1"/>
        <s v="CPQO1442295" u="1"/>
        <s v="CPQO1568589" u="1"/>
        <s v="CPQO1440349" u="1"/>
        <s v="CPQO1431135" u="1"/>
        <s v="CPQO1452295" u="1"/>
        <s v="CPQO1471027" u="1"/>
        <s v="CPQO1568455" u="1"/>
        <s v="CPQO1529590" u="1"/>
        <s v="CPQO1567429" u="1"/>
        <s v="CPQO1515939" u="1"/>
        <s v="CPQO1396504" u="1"/>
        <s v="CPQO1491027" u="1"/>
        <s v="CPQO1527659" u="1"/>
        <s v="CPQO1518445" u="1"/>
        <s v="CPQO1559378" u="1"/>
        <s v="CPQO1587657" u="1"/>
        <s v="CPQO1480443" u="1"/>
        <s v="CPQO1548431" u="1"/>
        <s v="CPQO1491136" u="1"/>
        <s v="CPQO1367776" u="1"/>
        <s v="CPQO1549019" u="1"/>
        <s v="CPQO1516849" u="1"/>
        <s v="CPQO1491471" u="1"/>
        <s v="CPQO1598218" u="1"/>
        <s v="CPQO1525809" u="1"/>
        <s v="CPQO1548448" u="1"/>
        <s v="CPQO1453073" u="1"/>
        <s v="CPQO1443180" u="1"/>
        <s v="CPQO1578447" u="1"/>
        <s v="CPQO1588312" u="1"/>
        <s v="CPQO1557876" u="1"/>
        <s v="CPQO1450782" u="1"/>
        <s v="CPQO1529222" u="1"/>
        <s v="CPQO1519330" u="1"/>
        <s v="CPQO1558558" u="1"/>
        <s v="CPQO1505908" u="1"/>
        <s v="CPQO1481237" u="1"/>
        <s v="CPQO1509227" u="1"/>
        <s v="CPQO1538667" u="1"/>
        <s v="CPQO1517734" u="1"/>
        <s v="CPQO1509589" u="1"/>
        <s v="CPQO1518789" u="1"/>
        <s v="CPQO1527748" u="1"/>
        <s v="CPQO1529347" u="1"/>
        <s v="CPQO1481344" u="1"/>
        <s v="CPQO1472386" u="1"/>
        <s v="CPQO1450760" u="1"/>
        <s v="CPQO1568788" u="1"/>
        <s v="CPQO1568307" u="1"/>
        <s v="CPQO1481467" u="1"/>
        <s v="CPQO1587613" u="1"/>
        <s v="CPQO1529684" u="1"/>
        <s v="CPQO1451321" u="1"/>
        <s v="CPQO1529670" u="1"/>
        <s v="CPQO1451215" u="1"/>
        <s v="CPQO1559578" u="1"/>
        <s v="CPQO1452002" u="1"/>
        <s v="CPQO1480899" u="1"/>
        <s v="CPQO1548405" u="1"/>
        <s v="CPQO1507714" u="1"/>
        <s v="CPQO1472017" u="1"/>
        <s v="CPQO1558873" u="1"/>
        <s v="CPQO1518755" u="1"/>
        <s v="CPQO1539207" u="1"/>
        <s v="CPQO1599325" u="1"/>
        <s v="CPQO1527836" u="1"/>
        <s v="CPQO1588994" u="1"/>
        <s v="CPQO1588980" u="1"/>
        <s v="CPQO1470860" u="1"/>
        <s v="CPQO1481567" u="1"/>
        <s v="CPQO1483166" u="1"/>
        <s v="CPQO1490512" u="1"/>
        <s v="CPQO1558500" u="1"/>
        <s v="CPQO1548515" u="1"/>
        <s v="CPQO1472474" u="1"/>
        <s v="CPQO1567729" u="1"/>
        <s v="CPQO1470769" u="1"/>
        <s v="CPQO1589554" u="1"/>
        <s v="CPQO1440743" u="1"/>
        <s v="CPQO1568877" u="1"/>
        <s v="CPQO1430744" u="1"/>
        <s v="CPQO1529771" u="1"/>
        <s v="CPQO1568970" u="1"/>
        <s v="CPQO1568878" u="1"/>
        <s v="CPQO1598983" u="1"/>
        <s v="CPQO1369433" u="1"/>
        <s v="CPQO1588970" u="1"/>
        <s v="CPQO1482009" u="1"/>
        <s v="CPQO1481798" u="1"/>
        <s v="CPQO1434171" u="1"/>
        <s v="CPQO1451651" u="1"/>
        <s v="CPQO1598878" u="1"/>
        <s v="CPQO1432239" u="1"/>
        <s v="CPQO1538867" u="1"/>
        <s v="CPQO1568972" u="1"/>
        <s v="CPQO1481303" u="1"/>
        <s v="CPQO1368997" u="1"/>
        <s v="CPQO1481665" u="1"/>
        <s v="CPQO1508735" u="1"/>
        <s v="CPQO1483385" u="1"/>
        <s v="CPQO1529520" u="1"/>
        <s v="CPQO1494185" u="1"/>
        <s v="CPQO1508857" u="1"/>
        <s v="CPQO1378878" u="1"/>
        <s v="CPQO1434040" u="1"/>
        <s v="CPQO1444295" u="1"/>
        <s v="CPQO1484052" u="1"/>
        <s v="CPQO1548509" u="1"/>
        <s v="CPQO1452469" u="1"/>
        <s v="CPQO1460721" u="1"/>
        <s v="CPQO1461882" u="1"/>
        <s v="CPQO1529659" u="1"/>
        <s v="CPQO1423365" u="1"/>
        <s v="CPQO1442203" u="1"/>
        <s v="CPQO1368989" u="1"/>
        <s v="CPQO1587818" u="1"/>
        <s v="CPQO1481885" u="1"/>
        <s v="CPQO1568967" u="1"/>
        <s v="CPQO1484391" u="1"/>
        <s v="CPQO1484179" u="1"/>
        <s v="CPQO1569874" u="1"/>
        <s v="CPQO1433595" u="1"/>
        <s v="CPQO1484151" u="1"/>
        <s v="CPQO1451981" u="1"/>
        <s v="CPQO1379657" u="1"/>
        <s v="CPQO1529756" u="1"/>
        <s v="CPQO1589512" u="1"/>
        <s v="CPQO1481980" u="1"/>
        <s v="CPQO1492312" u="1"/>
        <s v="CPQO1450701" u="1"/>
        <s v="CPQO1483580" u="1"/>
        <s v="CPQO1450836" u="1"/>
        <s v="CPQO1599407" u="1"/>
        <s v="CPQO1539744" u="1"/>
        <s v="CPQO1579501" u="1"/>
        <s v="CPQO1484140" u="1"/>
        <s v="CPQO1472557" u="1"/>
        <s v="CPQO1444385" u="1"/>
        <s v="CPQO1598717" u="1"/>
        <s v="CPQO1529988" u="1"/>
        <s v="CPQO1460719" u="1"/>
        <s v="CPQO1548706" u="1"/>
        <s v="CPQO1493102" u="1"/>
        <s v="CPQO1359998" u="1"/>
        <s v="CPQO1473345" u="1"/>
        <s v="CPQO1423348" u="1"/>
        <s v="CPQO1529735" u="1"/>
        <s v="CPQO1484251" u="1"/>
        <s v="CPQO1549855" u="1"/>
        <s v="CPQO1483346" u="1"/>
        <s v="CPQO1549615" u="1"/>
        <s v="CPQO1599868" u="1"/>
        <s v="CPQO1518804" u="1"/>
        <s v="CPQO1484027" u="1"/>
        <s v="CPQO1559616" u="1"/>
        <s v="CPQO1433323" u="1"/>
        <s v="CPQO1480922" u="1"/>
        <s v="CPQO1481963" u="1"/>
        <s v="CPQO1495175" u="1"/>
        <s v="CPQO1472523" u="1"/>
        <s v="CPQO1493442" u="1"/>
        <s v="CPQO1483699" u="1"/>
      </sharedItems>
    </cacheField>
    <cacheField name="Transaction Type" numFmtId="0">
      <sharedItems containsBlank="1"/>
    </cacheField>
    <cacheField name="Doc Source 2" numFmtId="0">
      <sharedItems containsBlank="1"/>
    </cacheField>
    <cacheField name="EU Global Entity Name" numFmtId="0">
      <sharedItems containsBlank="1"/>
    </cacheField>
    <cacheField name="EU Global Entity Identifier" numFmtId="0">
      <sharedItems containsString="0" containsBlank="1" containsNumber="1" containsInteger="1" minValue="210042669" maxValue="896271863"/>
    </cacheField>
    <cacheField name="CXDX Quote Number 2" numFmtId="0">
      <sharedItems containsString="0" containsBlank="1" containsNumber="1" containsInteger="1" minValue="1004171270" maxValue="1005932061" count="760">
        <n v="1005894182"/>
        <n v="1005869134"/>
        <n v="1005896792"/>
        <n v="1005675114"/>
        <n v="1005790658"/>
        <n v="1005381549"/>
        <n v="1005877654"/>
        <n v="1005662814"/>
        <n v="1005826500"/>
        <n v="1005828744"/>
        <n v="1005872581"/>
        <n v="1005883058"/>
        <n v="1005888831"/>
        <n v="1005927307"/>
        <n v="1005916405"/>
        <n v="1005879831"/>
        <n v="1005812375"/>
        <n v="1005745760"/>
        <n v="1005846135"/>
        <n v="1005846009"/>
        <n v="1005906989"/>
        <n v="1005880085"/>
        <n v="1005928155"/>
        <n v="1005928244"/>
        <n v="1005877707"/>
        <n v="1005932061"/>
        <n v="1005917801"/>
        <n v="1005880241"/>
        <n v="1005877976"/>
        <n v="1005898407"/>
        <n v="1005921658"/>
        <n v="1005877989"/>
        <n v="1005738757"/>
        <n v="1005729620"/>
        <n v="1005659977"/>
        <n v="1005607625"/>
        <n v="1005576290"/>
        <n v="1005834254"/>
        <n v="1005799097"/>
        <n v="1005841813"/>
        <n v="1005784677"/>
        <n v="1005883439"/>
        <n v="1005910274"/>
        <n v="1005858658"/>
        <n v="1005798616"/>
        <m/>
        <n v="1005230546" u="1"/>
        <n v="1005864691" u="1"/>
        <n v="1005717383" u="1"/>
        <n v="1005161382" u="1"/>
        <n v="1005345215" u="1"/>
        <n v="1005611694" u="1"/>
        <n v="1005407147" u="1"/>
        <n v="1004976631" u="1"/>
        <n v="1005198374" u="1"/>
        <n v="1005696303" u="1"/>
        <n v="1005371667" u="1"/>
        <n v="1005176742" u="1"/>
        <n v="1005645871" u="1"/>
        <n v="1005800668" u="1"/>
        <n v="1005598957" u="1"/>
        <n v="1005055735" u="1"/>
        <n v="1005564034" u="1"/>
        <n v="1004887989" u="1"/>
        <n v="1005563949" u="1"/>
        <n v="1005392810" u="1"/>
        <n v="1005264359" u="1"/>
        <n v="1005639363" u="1"/>
        <n v="1005170149" u="1"/>
        <n v="1005271100" u="1"/>
        <n v="1005807175" u="1"/>
        <n v="1005756165" u="1"/>
        <n v="1005325137" u="1"/>
        <n v="1005247184" u="1"/>
        <n v="1005258939" u="1"/>
        <n v="1005376338" u="1"/>
        <n v="1005327527" u="1"/>
        <n v="1005354430" u="1"/>
        <n v="1005564182" u="1"/>
        <n v="1005655150" u="1"/>
        <n v="1005446462" u="1"/>
        <n v="1005855667" u="1"/>
        <n v="1005487444" u="1"/>
        <n v="1005741531" u="1"/>
        <n v="1004626457" u="1"/>
        <n v="1005753286" u="1"/>
        <n v="1005401471" u="1"/>
        <n v="1005682586" u="1"/>
        <n v="1005491455" u="1"/>
        <n v="1004879987" u="1"/>
        <n v="1005460522" u="1"/>
        <n v="1005456532" u="1"/>
        <n v="1005729561" u="1"/>
        <n v="1005362322" u="1"/>
        <n v="1005175844" u="1"/>
        <n v="1005867825" u="1"/>
        <n v="1005252688" u="1"/>
        <n v="1005361213" u="1"/>
        <n v="1005811761" u="1"/>
        <n v="1005371859" u="1"/>
        <n v="1005009162" u="1"/>
        <n v="1005264358" u="1"/>
        <n v="1005290789" u="1"/>
        <n v="1005818502" u="1"/>
        <n v="1005837831" u="1"/>
        <n v="1005151095" u="1"/>
        <n v="1005320167" u="1"/>
        <n v="1005480766" u="1"/>
        <n v="1005427071" u="1"/>
        <n v="1004656429" u="1"/>
        <n v="1005772527" u="1"/>
        <n v="1005407145" u="1"/>
        <n v="1005698991" u="1"/>
        <n v="1005792368" u="1"/>
        <n v="1005829766" u="1"/>
        <n v="1005198372" u="1"/>
        <n v="1005825179" u="1"/>
        <n v="1005395260" u="1"/>
        <n v="1005560000" u="1"/>
        <n v="1005187044" u="1"/>
        <n v="1005471828" u="1"/>
        <n v="1005214223" u="1"/>
        <n v="1005450366" u="1"/>
        <n v="1005821189" u="1"/>
        <n v="1005002378" u="1"/>
        <n v="1004655577" u="1"/>
        <n v="1005267066" u="1"/>
        <n v="1005696152" u="1"/>
        <n v="1005797615" u="1"/>
        <n v="1005410023" u="1"/>
        <n v="1005306191" u="1"/>
        <n v="1005303461" u="1"/>
        <n v="1005598976" u="1"/>
        <n v="1005487806" u="1"/>
        <n v="1005548438" u="1"/>
        <n v="1005718147" u="1"/>
        <n v="1005551189" u="1"/>
        <n v="1005791237" u="1"/>
        <n v="1005731865" u="1"/>
        <n v="1005621207" u="1"/>
        <n v="1005767130" u="1"/>
        <n v="1005576235" u="1"/>
        <n v="1005644481" u="1"/>
        <n v="1005555049" u="1"/>
        <n v="1005224420" u="1"/>
        <n v="1005527785" u="1"/>
        <n v="1005210296" u="1"/>
        <n v="1005388006" u="1"/>
        <n v="1005362363" u="1"/>
        <n v="1005664855" u="1"/>
        <n v="1005392850" u="1"/>
        <n v="1005723118" u="1"/>
        <n v="1004925809" u="1"/>
        <n v="1005477032" u="1"/>
        <n v="1005560938" u="1"/>
        <n v="1005860870" u="1"/>
        <n v="1005358203" u="1"/>
        <n v="1005159137" u="1"/>
        <n v="1005395707" u="1"/>
        <n v="1005228558" u="1"/>
        <n v="1005379174" u="1"/>
        <n v="1005747352" u="1"/>
        <n v="1005860806" u="1"/>
        <n v="1005576298" u="1"/>
        <n v="1005147127" u="1"/>
        <n v="1005536531" u="1"/>
        <n v="1005350053" u="1"/>
        <n v="1005657835" u="1"/>
        <n v="1005815513" u="1"/>
        <n v="1005554239" u="1"/>
        <n v="1005103606" u="1"/>
        <n v="1005500820" u="1"/>
        <n v="1004879494" u="1"/>
        <n v="1005385233" u="1"/>
        <n v="1005259151" u="1"/>
        <n v="1005409531" u="1"/>
        <n v="1005563776" u="1"/>
        <n v="1005319738" u="1"/>
        <n v="1005502823" u="1"/>
        <n v="1005320165" u="1"/>
        <n v="1005836911" u="1"/>
        <n v="1005774146" u="1"/>
        <n v="1005796035" u="1"/>
        <n v="1005220941" u="1"/>
        <n v="1005689282" u="1"/>
        <n v="1005198370" u="1"/>
        <n v="1005738114" u="1"/>
        <n v="1004926641" u="1"/>
        <n v="1005765529" u="1"/>
        <n v="1005694593" u="1"/>
        <n v="1005534782" u="1"/>
        <n v="1005522706" u="1"/>
        <n v="1005419898" u="1"/>
        <n v="1005288290" u="1"/>
        <n v="1005378746" u="1"/>
        <n v="1005405413" u="1"/>
        <n v="1005798958" u="1"/>
        <n v="1005672876" u="1"/>
        <n v="1005048157" u="1"/>
        <n v="1005340239" u="1"/>
        <n v="1005639935" u="1"/>
        <n v="1004967047" u="1"/>
        <n v="1005274317" u="1"/>
        <n v="1005829209" u="1"/>
        <n v="1005283939" u="1"/>
        <n v="1005341966" u="1"/>
        <n v="1005731842" u="1"/>
        <n v="1005795907" u="1"/>
        <n v="1005590376" u="1"/>
        <n v="1005576488" u="1"/>
        <n v="1005136822" u="1"/>
        <n v="1005274935" u="1"/>
        <n v="1005506300" u="1"/>
        <n v="1005106441" u="1"/>
        <n v="1005350394" u="1"/>
        <n v="1005705557" u="1"/>
        <n v="1005747051" u="1"/>
        <n v="1005405455" u="1"/>
        <n v="1005616703" u="1"/>
        <n v="1005011037" u="1"/>
        <n v="1005396411" u="1"/>
        <n v="1005796034" u="1"/>
        <n v="1005275022" u="1"/>
        <n v="1005611795" u="1"/>
        <n v="1005597907" u="1"/>
        <n v="1005543740" u="1"/>
        <n v="1005374970" u="1"/>
        <n v="1005607871" u="1"/>
        <n v="1005254284" u="1"/>
        <n v="1005333497" u="1"/>
        <n v="1005030172" u="1"/>
        <n v="1005098654" u="1"/>
        <n v="1005555004" u="1"/>
        <n v="1005555240" u="1"/>
        <n v="1005733547" u="1"/>
        <n v="1005689835" u="1"/>
        <n v="1005797612" u="1"/>
        <n v="1005325241" u="1"/>
        <n v="1005325517" u="1"/>
        <n v="1005397156" u="1"/>
        <n v="1005060850" u="1"/>
        <n v="1005367844" u="1"/>
        <n v="1004770264" u="1"/>
        <n v="1005738667" u="1"/>
        <n v="1005362318" u="1"/>
        <n v="1005608319" u="1"/>
        <n v="1005331897" u="1"/>
        <n v="1005366414" u="1"/>
        <n v="1005427237" u="1"/>
        <n v="1005375715" u="1"/>
        <n v="1005700181" u="1"/>
        <n v="1005857859" u="1"/>
        <n v="1005123230" u="1"/>
        <n v="1005586557" u="1"/>
        <n v="1005173834" u="1"/>
        <n v="1005301964" u="1"/>
        <n v="1005321569" u="1"/>
        <n v="1005858392" u="1"/>
        <n v="1005358094" u="1"/>
        <n v="1005625748" u="1"/>
        <n v="1005570045" u="1"/>
        <n v="1005023751" u="1"/>
        <n v="1005252832" u="1"/>
        <n v="1005739242" u="1"/>
        <n v="1005382734" u="1"/>
        <n v="1005398670" u="1"/>
        <n v="1005428494" u="1"/>
        <n v="1005582503" u="1"/>
        <n v="1005590504" u="1"/>
        <n v="1005753387" u="1"/>
        <n v="1005251468" u="1"/>
        <n v="1005561147" u="1"/>
        <n v="1005247563" u="1"/>
        <n v="1005412815" u="1"/>
        <n v="1005594279" u="1"/>
        <n v="1005074652" u="1"/>
        <n v="1005103603" u="1"/>
        <n v="1005667881" u="1"/>
        <n v="1005305420" u="1"/>
        <n v="1005443769" u="1"/>
        <n v="1005511739" u="1"/>
        <n v="1005412324" u="1"/>
        <n v="1005699753" u="1"/>
        <n v="1005463801" u="1"/>
        <n v="1005779905" u="1"/>
        <n v="1005215582" u="1"/>
        <n v="1005160115" u="1"/>
        <n v="1005318029" u="1"/>
        <n v="1005768577" u="1"/>
        <n v="1005612435" u="1"/>
        <n v="1005314039" u="1"/>
        <n v="1005403235" u="1"/>
        <n v="1004544381" u="1"/>
        <n v="1005318496" u="1"/>
        <n v="1005741589" u="1"/>
        <n v="1005274272" u="1"/>
        <n v="1005274784" u="1"/>
        <n v="1005233993" u="1"/>
        <n v="1005037532" u="1"/>
        <n v="1005209098" u="1"/>
        <n v="1005782762" u="1"/>
        <n v="1005200330" u="1"/>
        <n v="1005746388" u="1"/>
        <n v="1004998980" u="1"/>
        <n v="1005313739" u="1"/>
        <n v="1005374371" u="1"/>
        <n v="1005852695" u="1"/>
        <n v="1005540411" u="1"/>
        <n v="1005388365" u="1"/>
        <n v="1005146184" u="1"/>
        <n v="1005374989" u="1"/>
        <n v="1005530534" u="1"/>
        <n v="1005608763" u="1"/>
        <n v="1005732200" u="1"/>
        <n v="1005329184" u="1"/>
        <n v="1005693693" u="1"/>
        <n v="1005039622" u="1"/>
        <n v="1005314187" u="1"/>
        <n v="1005221086" u="1"/>
        <n v="1005256587" u="1"/>
        <n v="1005612262" u="1"/>
        <n v="1005396984" u="1"/>
        <n v="1005157639" u="1"/>
        <n v="1005548027" u="1"/>
        <n v="1005850368" u="1"/>
        <n v="1005438393" u="1"/>
        <n v="1005854188" u="1"/>
        <n v="1005128242" u="1"/>
        <n v="1005310218" u="1"/>
        <n v="1005547109" u="1"/>
        <n v="1005239242" u="1"/>
        <n v="1005752319" u="1"/>
        <n v="1005664850" u="1"/>
        <n v="1005540068" u="1"/>
        <n v="1005338442" u="1"/>
        <n v="1005821183" u="1"/>
        <n v="1004658216" u="1"/>
        <n v="1005591781" u="1"/>
        <n v="1005849898" u="1"/>
        <n v="1005639037" u="1"/>
        <n v="1005721171" u="1"/>
        <n v="1005256138" u="1"/>
        <n v="1005238345" u="1"/>
        <n v="1005059717" u="1"/>
        <n v="1005484622" u="1"/>
        <n v="1005325599" u="1"/>
        <n v="1005797609" u="1"/>
        <n v="1005832598" u="1"/>
        <n v="1005799060" u="1"/>
        <n v="1005722834" u="1"/>
        <n v="1005278003" u="1"/>
        <n v="1005522744" u="1"/>
        <n v="1005811669" u="1"/>
        <n v="1005607674" u="1"/>
        <n v="1005784681" u="1"/>
        <n v="1005211635" u="1"/>
        <n v="1005780691" u="1"/>
        <n v="1005324853" u="1"/>
        <n v="1004593105" u="1"/>
        <n v="1005805461" u="1"/>
        <n v="1005653776" u="1"/>
        <n v="1005829759" u="1"/>
        <n v="1005534756" u="1"/>
        <n v="1005658705" u="1"/>
        <n v="1005797566" u="1"/>
        <n v="1005274270" u="1"/>
        <n v="1005010115" u="1"/>
        <n v="1005420108" u="1"/>
        <n v="1005769705" u="1"/>
        <n v="1005614351" u="1"/>
        <n v="1005837354" u="1"/>
        <n v="1005363487" u="1"/>
        <n v="1005547044" u="1"/>
        <n v="1005288094" u="1"/>
        <n v="1005820264" u="1"/>
        <n v="1005140038" u="1"/>
        <n v="1005797608" u="1"/>
        <n v="1005596730" u="1"/>
        <n v="1005768572" u="1"/>
        <n v="1005169095" u="1"/>
        <n v="1004920640" u="1"/>
        <n v="1005332405" u="1"/>
        <n v="1005370591" u="1"/>
        <n v="1005374496" u="1"/>
        <n v="1005548110" u="1"/>
        <n v="1005358751" u="1"/>
        <n v="1004614736" u="1"/>
        <n v="1005512760" u="1"/>
        <n v="1005543608" u="1"/>
        <n v="1005372042" u="1"/>
        <n v="1005549240" u="1"/>
        <n v="1005360629" u="1"/>
        <n v="1005135599" u="1"/>
        <n v="1005345311" u="1"/>
        <n v="1005201351" u="1"/>
        <n v="1005303241" u="1"/>
        <n v="1005722981" u="1"/>
        <n v="1005864874" u="1"/>
        <n v="1004899904" u="1"/>
        <n v="1005338185" u="1"/>
        <n v="1005065944" u="1"/>
        <n v="1005359050" u="1"/>
        <n v="1005321416" u="1"/>
        <n v="1005596729" u="1"/>
        <n v="1005168346" u="1"/>
        <n v="1005169094" u="1"/>
        <n v="1005334025" u="1"/>
        <n v="1005608078" u="1"/>
        <n v="1005556792" u="1"/>
        <n v="1005361631" u="1"/>
        <n v="1005705702" u="1"/>
        <n v="1005202287" u="1"/>
        <n v="1005409118" u="1"/>
        <n v="1004171270" u="1"/>
        <n v="1005460470" u="1"/>
        <n v="1005834450" u="1"/>
        <n v="1005539447" u="1"/>
        <n v="1004999106" u="1"/>
        <n v="1005233989" u="1"/>
        <n v="1005374858" u="1"/>
        <n v="1005538017" u="1"/>
        <n v="1005564172" u="1"/>
        <n v="1005654628" u="1"/>
        <n v="1005757863" u="1"/>
        <n v="1005738961" u="1"/>
        <n v="1005173614" u="1"/>
        <n v="1005541004" u="1"/>
        <n v="1005096173" u="1"/>
        <n v="1005034392" u="1"/>
        <n v="1005389791" u="1"/>
        <n v="1005832765" u="1"/>
        <n v="1005594253" u="1"/>
        <n v="1005334279" u="1"/>
        <n v="1005051779" u="1"/>
        <n v="1005725455" u="1"/>
        <n v="1005481141" u="1"/>
        <n v="1005665998" u="1"/>
        <n v="1005828881" u="1"/>
        <n v="1005762598" u="1"/>
        <n v="1005236657" u="1"/>
        <n v="1005650319" u="1"/>
        <n v="1005789180" u="1"/>
        <n v="1004967488" u="1"/>
        <n v="1004642937" u="1"/>
        <n v="1005668815" u="1"/>
        <n v="1004849532" u="1"/>
        <n v="1005361224" u="1"/>
        <n v="1005028587" u="1"/>
        <n v="1005107564" u="1"/>
        <n v="1005805458" u="1"/>
        <n v="1005260700" u="1"/>
        <n v="1005286855" u="1"/>
        <n v="1005847313" u="1"/>
        <n v="1005526155" u="1"/>
        <n v="1005255962" u="1"/>
        <n v="1004890344" u="1"/>
        <n v="1004954409" u="1"/>
        <n v="1004992043" u="1"/>
        <n v="1005716132" u="1"/>
        <n v="1005002689" u="1"/>
        <n v="1005016853" u="1"/>
        <n v="1005367198" u="1"/>
        <n v="1005157486" u="1"/>
        <n v="1005617741" u="1"/>
        <n v="1005220954" u="1"/>
        <n v="1005425140" u="1"/>
        <n v="1005268998" u="1"/>
        <n v="1005705422" u="1"/>
        <n v="1005638712" u="1"/>
        <n v="1005193560" u="1"/>
        <n v="1005386227" u="1"/>
        <n v="1005820327" u="1"/>
        <n v="1005798865" u="1"/>
        <n v="1005422280" u="1"/>
        <n v="1005549386" u="1"/>
        <n v="1005561377" u="1"/>
        <n v="1005060843" u="1"/>
        <n v="1005599563" u="1"/>
        <n v="1005297734" u="1"/>
        <n v="1005351816" u="1"/>
        <n v="1004874195" u="1"/>
        <n v="1004809061" u="1"/>
        <n v="1005539424" u="1"/>
        <n v="1005187609" u="1"/>
        <n v="1005245360" u="1"/>
        <n v="1005851814" u="1"/>
        <n v="1005247172" u="1"/>
        <n v="1004925778" u="1"/>
        <n v="1005158252" u="1"/>
        <n v="1005792357" u="1"/>
        <n v="1005817167" u="1"/>
        <n v="1005836732" u="1"/>
        <n v="1005544650" u="1"/>
        <n v="1005191299" u="1"/>
        <n v="1005573365" u="1"/>
        <n v="1005544053" u="1"/>
        <n v="1005858149" u="1"/>
        <n v="1005564170" u="1"/>
        <n v="1005632140" u="1"/>
        <n v="1005559668" u="1"/>
        <n v="1005145133" u="1"/>
        <n v="1005220953" u="1"/>
        <n v="1005326833" u="1"/>
        <n v="1005631970" u="1"/>
        <n v="1005857658" u="1"/>
        <n v="1005611808" u="1"/>
        <n v="1005537163" u="1"/>
        <n v="1005349852" u="1"/>
        <n v="1005267758" u="1"/>
        <n v="1005594357" u="1"/>
        <n v="1005294576" u="1"/>
        <n v="1005345777" u="1"/>
        <n v="1005432840" u="1"/>
        <n v="1005350982" u="1"/>
        <n v="1004914001" u="1"/>
        <n v="1005191171" u="1"/>
        <n v="1005337606" u="1"/>
        <n v="1005375004" u="1"/>
        <n v="1005705272" u="1"/>
        <n v="1005321349" u="1"/>
        <n v="1005384902" u="1"/>
        <n v="1005460446" u="1"/>
        <n v="1004693709" u="1"/>
        <n v="1005372038" u="1"/>
        <n v="1005582774" u="1"/>
        <n v="1005501940" u="1"/>
        <n v="1005352624" u="1"/>
        <n v="1005346586" u="1"/>
        <n v="1005144002" u="1"/>
        <n v="1005854564" u="1"/>
        <n v="1005365745" u="1"/>
        <n v="1005802766" u="1"/>
        <n v="1005209091" u="1"/>
        <n v="1005487325" u="1"/>
        <n v="1005500852" u="1"/>
        <n v="1005569610" u="1"/>
        <n v="1005608308" u="1"/>
        <n v="1005142251" u="1"/>
        <n v="1005691105" u="1"/>
        <n v="1005268996" u="1"/>
        <n v="1005818874" u="1"/>
        <n v="1005760802" u="1"/>
        <n v="1005077695" u="1"/>
        <n v="1005753379" u="1"/>
        <n v="1005585758" u="1"/>
        <n v="1005103765" u="1"/>
        <n v="1005415728" u="1"/>
        <n v="1005401479" u="1"/>
        <n v="1005685003" u="1"/>
        <n v="1005196696" u="1"/>
        <n v="1005581919" u="1"/>
        <n v="1005193067" u="1"/>
        <n v="1004376455" u="1"/>
        <n v="1005733750" u="1"/>
        <n v="1005306115" u="1"/>
        <n v="1005639264" u="1"/>
        <n v="1005445212" u="1"/>
        <n v="1005791416" u="1"/>
        <n v="1005657248" u="1"/>
        <n v="1005333721" u="1"/>
        <n v="1005855120" u="1"/>
        <n v="1005436208" u="1"/>
        <n v="1005419911" u="1"/>
        <n v="1005629899" u="1"/>
        <n v="1005309529" u="1"/>
        <n v="1004870651" u="1"/>
        <n v="1005865721" u="1"/>
        <n v="1005646026" u="1"/>
        <n v="1005182614" u="1"/>
        <n v="1005018386" u="1"/>
        <n v="1005665782" u="1"/>
        <n v="1005736588" u="1"/>
        <n v="1005751415" u="1"/>
        <n v="1005370373" u="1"/>
        <n v="1005768099" u="1"/>
        <n v="1005094227" u="1"/>
        <n v="1005371909" u="1"/>
        <n v="1005510258" u="1"/>
        <n v="1005463665" u="1"/>
        <n v="1005800247" u="1"/>
        <n v="1005840205" u="1"/>
        <n v="1005317933" u="1"/>
        <n v="1005060840" u="1"/>
        <n v="1005160682" u="1"/>
        <n v="1005172437" u="1"/>
        <n v="1005310786" u="1"/>
        <n v="1005687713" u="1"/>
        <n v="1005467270" u="1"/>
        <n v="1004967760" u="1"/>
        <n v="1004942117" u="1"/>
        <n v="1005607070" u="1"/>
        <n v="1005780172" u="1"/>
        <n v="1005172097" u="1"/>
        <n v="1005362159" u="1"/>
        <n v="1005313794" u="1"/>
        <n v="1005717834" u="1"/>
        <n v="1005419910" u="1"/>
        <n v="1005849869" u="1"/>
        <n v="1005375726" u="1"/>
        <n v="1005480582" u="1"/>
        <n v="1005488668" u="1"/>
        <n v="1005616522" u="1"/>
        <n v="1005387993" u="1"/>
        <n v="1005555805" u="1"/>
        <n v="1005564167" u="1"/>
        <n v="1005241388" u="1"/>
        <n v="1005374959" u="1"/>
        <n v="1005497884" u="1"/>
        <n v="1004957307" u="1"/>
        <n v="1005374638" u="1"/>
        <n v="1005521821" u="1"/>
        <n v="1005370648" u="1"/>
        <n v="1005379482" u="1"/>
        <n v="1005102312" u="1"/>
        <n v="1004683636" u="1"/>
        <n v="1005424494" u="1"/>
        <n v="1005828685" u="1"/>
        <n v="1005860281" u="1"/>
        <n v="1005811319" u="1"/>
        <n v="1005554738" u="1"/>
        <n v="1005305495" u="1"/>
        <n v="1005833635" u="1"/>
        <n v="1005767201" u="1"/>
        <n v="1005800694" u="1"/>
        <n v="1005703051" u="1"/>
        <n v="1005558664" u="1"/>
        <n v="1005621469" u="1"/>
        <n v="1005697013" u="1"/>
        <n v="1005018087" u="1"/>
        <n v="1005310445" u="1"/>
        <n v="1004824547" u="1"/>
        <n v="1005869006" u="1"/>
        <n v="1005466778" u="1"/>
        <n v="1005372056" u="1"/>
        <n v="1005380654" u="1"/>
        <n v="1005270187" u="1"/>
        <n v="1005761014" u="1"/>
        <n v="1005193770" u="1"/>
        <n v="1005191552" u="1"/>
        <n v="1005397635" u="1"/>
        <n v="1005491248" u="1"/>
        <n v="1005758987" u="1"/>
        <n v="1005236991" u="1"/>
        <n v="1005286892" u="1"/>
        <n v="1005350445" u="1"/>
        <n v="1005723040" u="1"/>
        <n v="1005181630" u="1"/>
        <n v="1005427631" u="1"/>
        <n v="1005337878" u="1"/>
        <n v="1005087847" u="1"/>
        <n v="1005836791" u="1"/>
        <n v="1005358979" u="1"/>
        <n v="1005081809" u="1"/>
        <n v="1005522650" u="1"/>
        <n v="1005621980" u="1"/>
        <n v="1005761077" u="1"/>
        <n v="1005317270" u="1"/>
        <n v="1005560475" u="1"/>
        <n v="1005357464" u="1"/>
        <n v="1005606386" u="1"/>
        <n v="1005616881" u="1"/>
        <n v="1005285419" u="1"/>
        <n v="1004957199" u="1"/>
        <n v="1005537498" u="1"/>
        <n v="1005837109" u="1"/>
        <n v="1005860343" u="1"/>
        <n v="1004741876" u="1"/>
        <n v="1005731892" u="1"/>
        <n v="1005816310" u="1"/>
        <n v="1005131431" u="1"/>
        <n v="1005682654" u="1"/>
        <n v="1005847158" u="1"/>
        <n v="1005806879" u="1"/>
        <n v="1005523631" u="1"/>
        <n v="1005824587" u="1"/>
        <n v="1005815668" u="1"/>
        <n v="1004998820" u="1"/>
        <n v="1004906979" u="1"/>
        <n v="1005313579" u="1"/>
        <n v="1005217597" u="1"/>
        <n v="1005491374" u="1"/>
        <n v="1005480643" u="1"/>
        <n v="1005424940" u="1"/>
        <n v="1005287615" u="1"/>
        <n v="1005684593" u="1"/>
        <n v="1005405250" u="1"/>
        <n v="1005353964" u="1"/>
        <n v="1005305599" u="1"/>
        <n v="1005163857" u="1"/>
        <n v="1005028580" u="1"/>
        <n v="1005397270" u="1"/>
        <n v="1005402199" u="1"/>
        <n v="1005701895" u="1"/>
        <n v="1005208423" u="1"/>
        <n v="1005797044" u="1"/>
        <n v="1005371778" u="1"/>
        <n v="1005767732" u="1"/>
        <n v="1005560068" u="1"/>
        <n v="1005500847" u="1"/>
        <n v="1005362262" u="1"/>
        <n v="1005239252" u="1"/>
        <n v="1005858209" u="1"/>
        <n v="1005769053" u="1"/>
        <n v="1005295146" u="1"/>
        <n v="1005565806" u="1"/>
        <n v="1005569390" u="1"/>
        <n v="1005126055" u="1"/>
        <n v="1005284009" u="1"/>
        <n v="1005243966" u="1"/>
        <n v="1005643740" u="1"/>
        <n v="1005247550" u="1"/>
        <n v="1005780147" u="1"/>
        <n v="1005699037" u="1"/>
        <n v="1005700061" u="1"/>
        <n v="1005276968" u="1"/>
        <n v="1005588891" u="1"/>
        <n v="1005350379" u="1"/>
        <n v="1004987682" u="1"/>
        <n v="1005803251" u="1"/>
        <n v="1005307370" u="1"/>
        <n v="1005753737" u="1"/>
        <n v="1005750108" u="1"/>
        <n v="1005097849" u="1"/>
        <n v="1005051492" u="1"/>
        <n v="1005805641" u="1"/>
        <n v="1004459117" u="1"/>
        <n v="1005567877" u="1"/>
        <n v="1005247186" u="1"/>
        <n v="1005647557" u="1"/>
        <n v="1005241384" u="1"/>
        <n v="1005829769" u="1"/>
        <n v="1005278185" u="1"/>
        <n v="1005781319" u="1"/>
        <n v="1005368084" u="1"/>
        <n v="1005630106" u="1"/>
        <n v="1005055524" u="1"/>
        <n v="1005523629" u="1"/>
        <n v="1004863796" u="1"/>
        <n v="1005280339" u="1"/>
        <n v="1005696134" u="1"/>
        <n v="1004934326" u="1"/>
        <n v="1005864970" u="1"/>
        <n v="1005342462" u="1"/>
        <n v="1005620932" u="1"/>
        <n v="1005211602" u="1"/>
        <n v="1005795058" u="1"/>
        <n v="1004517528" u="1"/>
        <n v="1005715399" u="1"/>
        <n v="1005375700" u="1"/>
        <n v="1005192570" u="1"/>
        <n v="1005590296" u="1"/>
        <n v="1005841823" u="1"/>
        <n v="1005179942" u="1"/>
        <n v="1005259155" u="1"/>
        <n v="1005200571" u="1"/>
        <n v="1005287358" u="1"/>
        <n v="1005436202" u="1"/>
        <n v="1005555970" u="1"/>
        <n v="1005059853" u="1"/>
        <n v="1005617390" u="1"/>
      </sharedItems>
    </cacheField>
    <cacheField name="Order Source" numFmtId="0">
      <sharedItems containsBlank="1"/>
    </cacheField>
    <cacheField name="Quantity" numFmtId="0">
      <sharedItems containsString="0" containsBlank="1" containsNumber="1" minValue="-5000" maxValue="5000"/>
    </cacheField>
    <cacheField name="Sales Channel Code" numFmtId="0">
      <sharedItems containsBlank="1"/>
    </cacheField>
    <cacheField name="Order Reason Desc" numFmtId="0">
      <sharedItems containsBlank="1"/>
    </cacheField>
    <cacheField name="Partner Account" numFmtId="0">
      <sharedItems containsBlank="1"/>
    </cacheField>
    <cacheField name="Partner Type" numFmtId="0">
      <sharedItems containsBlank="1"/>
    </cacheField>
    <cacheField name="Partner Programs" numFmtId="0">
      <sharedItems containsBlank="1"/>
    </cacheField>
    <cacheField name="Customer Channel Type" numFmtId="0">
      <sharedItems containsBlank="1"/>
    </cacheField>
    <cacheField name="Ordered Date" numFmtId="0">
      <sharedItems containsNonDate="0" containsDate="1" containsString="0" containsBlank="1" minDate="2013-10-18T00:00:00" maxDate="2014-02-01T00:00:00"/>
    </cacheField>
    <cacheField name="Roll Up Book Date" numFmtId="0">
      <sharedItems containsNonDate="0" containsDate="1" containsString="0" containsBlank="1" minDate="2013-04-03T00:00:00" maxDate="2014-02-01T00:00:00" count="215">
        <d v="2014-01-24T00:00:00"/>
        <d v="2014-01-10T00:00:00"/>
        <d v="2014-01-08T00:00:00"/>
        <d v="2014-01-28T00:00:00"/>
        <d v="2014-01-16T00:00:00"/>
        <d v="2014-01-22T00:00:00"/>
        <d v="2014-01-09T00:00:00"/>
        <d v="2014-01-13T00:00:00"/>
        <d v="2014-01-18T00:00:00"/>
        <d v="2014-01-03T00:00:00"/>
        <d v="2014-01-15T00:00:00"/>
        <d v="2014-01-31T00:00:00"/>
        <d v="2014-01-30T00:00:00"/>
        <d v="2014-01-21T00:00:00"/>
        <d v="2014-01-29T00:00:00"/>
        <d v="2014-01-27T00:00:00"/>
        <d v="2014-01-07T00:00:00"/>
        <d v="2014-01-17T00:00:00"/>
        <d v="2014-01-23T00:00:00"/>
        <d v="2014-01-20T00:00:00"/>
        <m/>
        <d v="2013-05-01T00:00:00" u="1"/>
        <d v="2013-10-24T00:00:00" u="1"/>
        <d v="2013-07-18T00:00:00" u="1"/>
        <d v="2013-04-12T00:00:00" u="1"/>
        <d v="2013-10-16T00:00:00" u="1"/>
        <d v="2013-06-29T00:00:00" u="1"/>
        <d v="2013-07-10T00:00:00" u="1"/>
        <d v="2013-06-25T00:00:00" u="1"/>
        <d v="2013-09-27T00:00:00" u="1"/>
        <d v="2013-12-29T00:00:00" u="1"/>
        <d v="2013-10-08T00:00:00" u="1"/>
        <d v="2013-06-21T00:00:00" u="1"/>
        <d v="2013-09-23T00:00:00" u="1"/>
        <d v="2013-07-02T00:00:00" u="1"/>
        <d v="2013-06-17T00:00:00" u="1"/>
        <d v="2013-09-19T00:00:00" u="1"/>
        <d v="2013-12-21T00:00:00" u="1"/>
        <d v="2013-06-13T00:00:00" u="1"/>
        <d v="2013-05-28T00:00:00" u="1"/>
        <d v="2013-12-17T00:00:00" u="1"/>
        <d v="2013-08-30T00:00:00" u="1"/>
        <d v="2013-09-11T00:00:00" u="1"/>
        <d v="2013-05-24T00:00:00" u="1"/>
        <d v="2013-12-13T00:00:00" u="1"/>
        <d v="2013-08-26T00:00:00" u="1"/>
        <d v="2013-06-05T00:00:00" u="1"/>
        <d v="2013-11-28T00:00:00" u="1"/>
        <d v="2013-12-09T00:00:00" u="1"/>
        <d v="2013-09-03T00:00:00" u="1"/>
        <d v="2013-05-16T00:00:00" u="1"/>
        <d v="2013-12-05T00:00:00" u="1"/>
        <d v="2013-08-18T00:00:00" u="1"/>
        <d v="2013-11-20T00:00:00" u="1"/>
        <d v="2013-12-01T00:00:00" u="1"/>
        <d v="2013-08-14T00:00:00" u="1"/>
        <d v="2013-11-16T00:00:00" u="1"/>
        <d v="2013-07-29T00:00:00" u="1"/>
        <d v="2013-05-08T00:00:00" u="1"/>
        <d v="2013-10-31T00:00:00" u="1"/>
        <d v="2013-04-23T00:00:00" u="1"/>
        <d v="2013-11-12T00:00:00" u="1"/>
        <d v="2013-07-25T00:00:00" u="1"/>
        <d v="2013-08-06T00:00:00" u="1"/>
        <d v="2013-11-08T00:00:00" u="1"/>
        <d v="2013-10-23T00:00:00" u="1"/>
        <d v="2013-08-02T00:00:00" u="1"/>
        <d v="2013-04-15T00:00:00" u="1"/>
        <d v="2013-11-04T00:00:00" u="1"/>
        <d v="2013-07-17T00:00:00" u="1"/>
        <d v="2013-04-11T00:00:00" u="1"/>
        <d v="2013-10-15T00:00:00" u="1"/>
        <d v="2013-06-28T00:00:00" u="1"/>
        <d v="2013-09-30T00:00:00" u="1"/>
        <d v="2013-07-09T00:00:00" u="1"/>
        <d v="2013-10-11T00:00:00" u="1"/>
        <d v="2013-06-24T00:00:00" u="1"/>
        <d v="2013-04-03T00:00:00" u="1"/>
        <d v="2013-09-26T00:00:00" u="1"/>
        <d v="2013-07-05T00:00:00" u="1"/>
        <d v="2013-12-28T00:00:00" u="1"/>
        <d v="2013-10-07T00:00:00" u="1"/>
        <d v="2013-06-20T00:00:00" u="1"/>
        <d v="2013-07-01T00:00:00" u="1"/>
        <d v="2013-12-24T00:00:00" u="1"/>
        <d v="2013-10-03T00:00:00" u="1"/>
        <d v="2013-09-18T00:00:00" u="1"/>
        <d v="2013-05-31T00:00:00" u="1"/>
        <d v="2013-12-20T00:00:00" u="1"/>
        <d v="2013-06-12T00:00:00" u="1"/>
        <d v="2013-05-27T00:00:00" u="1"/>
        <d v="2013-12-16T00:00:00" u="1"/>
        <d v="2013-08-29T00:00:00" u="1"/>
        <d v="2013-09-10T00:00:00" u="1"/>
        <d v="2013-05-23T00:00:00" u="1"/>
        <d v="2013-12-12T00:00:00" u="1"/>
        <d v="2013-06-04T00:00:00" u="1"/>
        <d v="2013-11-27T00:00:00" u="1"/>
        <d v="2013-09-06T00:00:00" u="1"/>
        <d v="2013-08-21T00:00:00" u="1"/>
        <d v="2013-09-02T00:00:00" u="1"/>
        <d v="2013-05-15T00:00:00" u="1"/>
        <d v="2013-12-04T00:00:00" u="1"/>
        <d v="2013-04-30T00:00:00" u="1"/>
        <d v="2013-11-19T00:00:00" u="1"/>
        <d v="2013-08-13T00:00:00" u="1"/>
        <d v="2013-04-26T00:00:00" u="1"/>
        <d v="2013-11-15T00:00:00" u="1"/>
        <d v="2013-05-07T00:00:00" u="1"/>
        <d v="2013-10-30T00:00:00" u="1"/>
        <d v="2013-08-09T00:00:00" u="1"/>
        <d v="2013-04-22T00:00:00" u="1"/>
        <d v="2013-11-11T00:00:00" u="1"/>
        <d v="2013-07-24T00:00:00" u="1"/>
        <d v="2013-05-03T00:00:00" u="1"/>
        <d v="2013-08-05T00:00:00" u="1"/>
        <d v="2013-04-18T00:00:00" u="1"/>
        <d v="2013-11-07T00:00:00" u="1"/>
        <d v="2013-10-22T00:00:00" u="1"/>
        <d v="2013-08-01T00:00:00" u="1"/>
        <d v="2013-07-16T00:00:00" u="1"/>
        <d v="2013-10-18T00:00:00" u="1"/>
        <d v="2013-04-10T00:00:00" u="1"/>
        <d v="2013-07-12T00:00:00" u="1"/>
        <d v="2013-10-14T00:00:00" u="1"/>
        <d v="2013-06-27T00:00:00" u="1"/>
        <d v="2013-09-29T00:00:00" u="1"/>
        <d v="2013-07-08T00:00:00" u="1"/>
        <d v="2013-12-31T00:00:00" u="1"/>
        <d v="2013-10-10T00:00:00" u="1"/>
        <d v="2013-09-25T00:00:00" u="1"/>
        <d v="2013-07-04T00:00:00" u="1"/>
        <d v="2013-12-27T00:00:00" u="1"/>
        <d v="2013-06-19T00:00:00" u="1"/>
        <d v="2013-12-23T00:00:00" u="1"/>
        <d v="2013-09-17T00:00:00" u="1"/>
        <d v="2013-05-30T00:00:00" u="1"/>
        <d v="2013-12-19T00:00:00" u="1"/>
        <d v="2013-06-11T00:00:00" u="1"/>
        <d v="2013-09-13T00:00:00" u="1"/>
        <d v="2013-12-15T00:00:00" u="1"/>
        <d v="2013-08-28T00:00:00" u="1"/>
        <d v="2013-06-07T00:00:00" u="1"/>
        <d v="2013-09-09T00:00:00" u="1"/>
        <d v="2013-05-22T00:00:00" u="1"/>
        <d v="2013-12-11T00:00:00" u="1"/>
        <d v="2013-06-03T00:00:00" u="1"/>
        <d v="2013-11-26T00:00:00" u="1"/>
        <d v="2013-09-05T00:00:00" u="1"/>
        <d v="2013-08-20T00:00:00" u="1"/>
        <d v="2013-11-22T00:00:00" u="1"/>
        <d v="2013-05-14T00:00:00" u="1"/>
        <d v="2013-12-03T00:00:00" u="1"/>
        <d v="2013-08-16T00:00:00" u="1"/>
        <d v="2013-04-29T00:00:00" u="1"/>
        <d v="2013-11-18T00:00:00" u="1"/>
        <d v="2013-07-31T00:00:00" u="1"/>
        <d v="2013-05-10T00:00:00" u="1"/>
        <d v="2013-08-12T00:00:00" u="1"/>
        <d v="2013-04-25T00:00:00" u="1"/>
        <d v="2013-11-14T00:00:00" u="1"/>
        <d v="2013-05-06T00:00:00" u="1"/>
        <d v="2013-10-29T00:00:00" u="1"/>
        <d v="2013-08-08T00:00:00" u="1"/>
        <d v="2013-07-23T00:00:00" u="1"/>
        <d v="2013-10-25T00:00:00" u="1"/>
        <d v="2013-04-17T00:00:00" u="1"/>
        <d v="2013-11-06T00:00:00" u="1"/>
        <d v="2013-07-19T00:00:00" u="1"/>
        <d v="2013-07-15T00:00:00" u="1"/>
        <d v="2013-10-17T00:00:00" u="1"/>
        <d v="2013-06-30T00:00:00" u="1"/>
        <d v="2013-04-09T00:00:00" u="1"/>
        <d v="2013-07-11T00:00:00" u="1"/>
        <d v="2013-10-13T00:00:00" u="1"/>
        <d v="2013-06-26T00:00:00" u="1"/>
        <d v="2013-04-05T00:00:00" u="1"/>
        <d v="2013-09-28T00:00:00" u="1"/>
        <d v="2013-12-30T00:00:00" u="1"/>
        <d v="2013-10-09T00:00:00" u="1"/>
        <d v="2013-09-24T00:00:00" u="1"/>
        <d v="2013-07-03T00:00:00" u="1"/>
        <d v="2013-12-26T00:00:00" u="1"/>
        <d v="2013-06-18T00:00:00" u="1"/>
        <d v="2013-09-20T00:00:00" u="1"/>
        <d v="2013-12-22T00:00:00" u="1"/>
        <d v="2013-06-14T00:00:00" u="1"/>
        <d v="2013-09-16T00:00:00" u="1"/>
        <d v="2013-05-29T00:00:00" u="1"/>
        <d v="2013-12-18T00:00:00" u="1"/>
        <d v="2013-08-31T00:00:00" u="1"/>
        <d v="2013-06-10T00:00:00" u="1"/>
        <d v="2013-08-27T00:00:00" u="1"/>
        <d v="2013-06-06T00:00:00" u="1"/>
        <d v="2013-11-29T00:00:00" u="1"/>
        <d v="2013-05-21T00:00:00" u="1"/>
        <d v="2013-12-10T00:00:00" u="1"/>
        <d v="2013-08-23T00:00:00" u="1"/>
        <d v="2013-11-25T00:00:00" u="1"/>
        <d v="2013-09-04T00:00:00" u="1"/>
        <d v="2013-05-17T00:00:00" u="1"/>
        <d v="2013-12-06T00:00:00" u="1"/>
        <d v="2013-08-19T00:00:00" u="1"/>
        <d v="2013-11-21T00:00:00" u="1"/>
        <d v="2013-05-13T00:00:00" u="1"/>
        <d v="2013-12-02T00:00:00" u="1"/>
        <d v="2013-08-15T00:00:00" u="1"/>
        <d v="2013-07-30T00:00:00" u="1"/>
        <d v="2013-05-09T00:00:00" u="1"/>
        <d v="2013-04-24T00:00:00" u="1"/>
        <d v="2013-11-13T00:00:00" u="1"/>
        <d v="2013-07-26T00:00:00" u="1"/>
        <d v="2013-10-28T00:00:00" u="1"/>
        <d v="2013-08-07T00:00:00" u="1"/>
        <d v="2013-07-22T00:00:00" u="1"/>
      </sharedItems>
    </cacheField>
    <cacheField name="Roll Up TRX Date" numFmtId="0">
      <sharedItems containsNonDate="0" containsDate="1" containsString="0" containsBlank="1" minDate="2014-01-02T00:00:00" maxDate="2014-02-01T00:00:00"/>
    </cacheField>
    <cacheField name="Month" numFmtId="0">
      <sharedItems containsString="0" containsBlank="1" containsNumber="1" containsInteger="1" minValue="1" maxValue="1"/>
    </cacheField>
    <cacheField name="Segment 1" numFmtId="0">
      <sharedItems containsNonDate="0" containsString="0" containsBlank="1"/>
    </cacheField>
    <cacheField name="Segment 2" numFmtId="0">
      <sharedItems containsNonDate="0" containsString="0" containsBlank="1"/>
    </cacheField>
    <cacheField name="Segment 3" numFmtId="0">
      <sharedItems containsNonDate="0" containsString="0" containsBlank="1"/>
    </cacheField>
    <cacheField name="Sale Booking Revenue" numFmtId="172">
      <sharedItems containsString="0" containsBlank="1" containsNumber="1" minValue="-596197.88" maxValue="596197.88"/>
    </cacheField>
    <cacheField name="Description" numFmtId="0">
      <sharedItems containsBlank="1" count="4">
        <s v="BOOKINGS"/>
        <m/>
        <s v="OnDemand" u="1"/>
        <s v="Adjustments" u="1"/>
      </sharedItems>
    </cacheField>
    <cacheField name="EU EMC Sub Industry" numFmtId="0">
      <sharedItems containsBlank="1"/>
    </cacheField>
    <cacheField name="EU EMC Major Industry" numFmtId="0">
      <sharedItems containsBlank="1"/>
    </cacheField>
    <cacheField name="Country &amp; Bucket" numFmtId="0">
      <sharedItems containsBlank="1"/>
    </cacheField>
    <cacheField name="QTR" numFmtId="172">
      <sharedItems containsBlank="1"/>
    </cacheField>
    <cacheField name="sumif" numFmtId="0">
      <sharedItems containsBlank="1" containsMixedTypes="1" containsNumber="1" containsInteger="1" minValue="0" maxValue="0"/>
    </cacheField>
    <cacheField name="Bookings Type" numFmtId="0">
      <sharedItems containsBlank="1" count="4">
        <s v="BOOKINGS"/>
        <m/>
        <e v="#N/A" u="1"/>
        <s v="OnDeman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MC" refreshedDate="41677.786891550924" createdVersion="4" refreshedVersion="4" minRefreshableVersion="3" recordCount="104">
  <cacheSource type="worksheet">
    <worksheetSource ref="A2:AZ12" sheet="Bookings Data"/>
  </cacheSource>
  <cacheFields count="52">
    <cacheField name="Sales District" numFmtId="0">
      <sharedItems count="15">
        <s v="France"/>
        <s v="Iberia"/>
        <s v="Middle East"/>
        <s v="UK&amp;I"/>
        <s v="Germany"/>
        <s v="Switzerland"/>
        <s v="Italy"/>
        <s v="Austria/EE"/>
        <s v="Benelux"/>
        <s v="Nordics"/>
        <e v="#N/A" u="1"/>
        <s v="Other" u="1"/>
        <s v="Russia CIS" u="1"/>
        <s v="South Africa" u="1"/>
        <s v="EMED &amp; Africa" u="1"/>
      </sharedItems>
    </cacheField>
    <cacheField name="Sales Region" numFmtId="0">
      <sharedItems count="9">
        <s v="EMEA WEST"/>
        <s v="EMEA EAST"/>
        <s v="UK&amp;I"/>
        <s v="Germany"/>
        <s v="OTHER" u="1"/>
        <s v="EMEA SOUTH" u="1"/>
        <s v="EMEA EMERGING" u="1"/>
        <e v="#N/A" u="1"/>
        <s v="EMEA NORTH" u="1"/>
      </sharedItems>
    </cacheField>
    <cacheField name="Family" numFmtId="0">
      <sharedItems/>
    </cacheField>
    <cacheField name="Recon Item" numFmtId="0">
      <sharedItems/>
    </cacheField>
    <cacheField name="BRM Item" numFmtId="0">
      <sharedItems/>
    </cacheField>
    <cacheField name="IIG - STD Product" numFmtId="0">
      <sharedItems/>
    </cacheField>
    <cacheField name="Item Number" numFmtId="0">
      <sharedItems/>
    </cacheField>
    <cacheField name="Sales Area Name" numFmtId="0">
      <sharedItems/>
    </cacheField>
    <cacheField name="District Name" numFmtId="0">
      <sharedItems/>
    </cacheField>
    <cacheField name="Sales Area Manager" numFmtId="0">
      <sharedItems containsBlank="1"/>
    </cacheField>
    <cacheField name="Sales District Manager" numFmtId="0">
      <sharedItems containsBlank="1"/>
    </cacheField>
    <cacheField name="Sales Division Name" numFmtId="0">
      <sharedItems/>
    </cacheField>
    <cacheField name="Sales Rep Name" numFmtId="0">
      <sharedItems containsBlank="1" count="142">
        <s v="Cantin, Patrick"/>
        <s v="Varon, Isabel"/>
        <s v="Zaghloul, Mahmoud"/>
        <s v="Rasch, Kenneth"/>
        <s v="Vehring, Clamor"/>
        <s v="Wallbaum, Christian"/>
        <s v="Espic, Christian"/>
        <s v="Wahls, Alexander"/>
        <s v="Rachmuhl, Yves"/>
        <s v="Lechner, Christian"/>
        <s v="Beretta, RobertoMario"/>
        <s v="Quota House, Italy - ESG"/>
        <s v="Quota House, Belgium - ESG"/>
        <s v="Belardinelli, Francesco"/>
        <s v="Isabelli, Francesco"/>
        <s v="Mahjoub, Hakim"/>
        <s v="Quota House, Holland - ESG"/>
        <s v="Schweigart, Alexander"/>
        <s v="Meursing, Bart"/>
        <s v="Donaldson, Robert"/>
        <m u="1"/>
        <s v="Borisov, Konstantin" u="1"/>
        <s v="Schmidbauer, Constanze" u="1"/>
        <s v="Tariq, Ali" u="1"/>
        <s v="Aissaoui, Guendouz" u="1"/>
        <s v="Kulakov, Andrey" u="1"/>
        <s v="Quota House, EMEA - ESG" u="1"/>
        <s v="Quota House, EMEA" u="1"/>
        <s v="Usmani, Hasan" u="1"/>
        <s v="Quota House, Italy" u="1"/>
        <s v="Bounasreddine, Samer" u="1"/>
        <s v="Brockhoff, Cornelis" u="1"/>
        <s v="Quota House, Spain" u="1"/>
        <s v="Mbundu, Nkuli" u="1"/>
        <s v="Capitani, Andrea" u="1"/>
        <s v="Montasser, Mohamed" u="1"/>
        <s v="Clemente, Aurora" u="1"/>
        <s v="Ungurjanovic, Srdjan" u="1"/>
        <s v="Foxton, Christopher" u="1"/>
        <s v="Quota House, France" u="1"/>
        <s v="Quota House, Switzerland - ESG" u="1"/>
        <s v="Matvienko, Sergey" u="1"/>
        <s v="Quota House Rep, Pakistan Indirect District" u="1"/>
        <s v="PSC, EMEA" u="1"/>
        <s v="Bajic, Dejan" u="1"/>
        <s v="Nyemecz, Stuart" u="1"/>
        <s v="Gonzalez, Ignacio" u="1"/>
        <s v="Nica, Doru Constantin" u="1"/>
        <s v="Dubarry, Gregory" u="1"/>
        <s v="Rodriguez, Angel" u="1"/>
        <s v="Alvarez, Stephane" u="1"/>
        <s v="Gliottone, Sergio" u="1"/>
        <s v="Quota House, UKI - ESG" u="1"/>
        <s v="De Santis, Giovanni" u="1"/>
        <s v="Werner, Patrick" u="1"/>
        <s v="Khan, Osman" u="1"/>
        <s v="Armengol, Jordi" u="1"/>
        <s v="Van Bouwel, Liesbeth" u="1"/>
        <s v="Zakaria, Mohamed" u="1"/>
        <s v="Pleshkov, Pavel" u="1"/>
        <s v="Quota House, Belgium" u="1"/>
        <s v="Martinez Manso, Jorge" u="1"/>
        <s v="Hemdan, Amr" u="1"/>
        <s v="Boucard, Florence" u="1"/>
        <s v="Hohl, Roman" u="1"/>
        <s v="Taeske, Uwe" u="1"/>
        <s v="Pavol, Juraj" u="1"/>
        <s v="Quota House, Alliance Italy" u="1"/>
        <s v="Grulich, Alfredo A" u="1"/>
        <s v="Konig, Jakob" u="1"/>
        <s v="NA" u="1"/>
        <s v="Quota House, Denmark - ESG" u="1"/>
        <s v="Quota House, Germany" u="1"/>
        <s v="Haahti, Pasi" u="1"/>
        <s v="Quota House DM, Hungary" u="1"/>
        <s v="Redirect, Spain" u="1"/>
        <s v="Van Der Kaa, Bas" u="1"/>
        <s v="Trosset, Herve" u="1"/>
        <s v="Clinch, Nigel" u="1"/>
        <s v="Kanaan, Firas" u="1"/>
        <s v="Ausin, Pilar" u="1"/>
        <s v="Nimer, Omar" u="1"/>
        <s v="Quota House, Germany - ESG" u="1"/>
        <s v="Nel, Albert" u="1"/>
        <s v="Elghazaly, Mohamed" u="1"/>
        <s v="Ramseier, Andre" u="1"/>
        <s v="Baranger, Christophe" u="1"/>
        <s v="Tatarchuk, Denis" u="1"/>
        <s v="Quota House, Eastern Europe - ESG" u="1"/>
        <s v="Rattley, Mark" u="1"/>
        <s v="Baranano, Aitor" u="1"/>
        <s v="Pecha, Pavel" u="1"/>
        <s v="Miranda, Fernando" u="1"/>
        <s v="Ellison, Mark" u="1"/>
        <s v="Slabber, Julia" u="1"/>
        <s v="Kadnikov, Vyacheslav" u="1"/>
        <s v="Quota House, Sweden - ESG" u="1"/>
        <s v="Redirect, Denmark" u="1"/>
        <s v="Hissmann, Joachim" u="1"/>
        <s v="Van Vuuren, Jean J" u="1"/>
        <s v="Waldock, Nick" u="1"/>
        <s v="Leslie, Jamie C" u="1"/>
        <s v="Kvalheim, Erling" u="1"/>
        <s v="Quota House, UK" u="1"/>
        <s v="Osuch, Dariusz" u="1"/>
        <s v="Tromans, James F" u="1"/>
        <s v="Lisi, AntonioFilippo" u="1"/>
        <s v="Quota House, Finland" u="1"/>
        <s v="Hakkinen, Jukka" u="1"/>
        <s v="AbuOdeh, Ayman" u="1"/>
        <s v="Wenz, Ulrich" u="1"/>
        <s v="Cohen, Eric" u="1"/>
        <s v="Lai, Christian" u="1"/>
        <s v="Purkiss, Alex" u="1"/>
        <s v="Murga, Monica" u="1"/>
        <s v="Quota House DM, IIG EMEA Germany House District" u="1"/>
        <s v="Adams, Andrew" u="1"/>
        <s v="Redirect, UK" u="1"/>
        <s v="Kosta, Ghassan" u="1"/>
        <s v="Gadoud, Jean-Charles" u="1"/>
        <s v="Linusson, Mattias" u="1"/>
        <s v="Quota House, Middle East - ESG" u="1"/>
        <s v="Wheeler, Peter" u="1"/>
        <s v="Schwaebe, Loretta" u="1"/>
        <s v="Marcham, James" u="1"/>
        <s v="Quota House, France Enterprise - ESG" u="1"/>
        <s v="Meszaros, Peter" u="1"/>
        <s v="Pszczolkowski, Jakub" u="1"/>
        <s v="Pisarev, Mikhail" u="1"/>
        <s v="Fox, Kieran" u="1"/>
        <s v="Rosskopf, Susanne" u="1"/>
        <s v="Appleby, Neil" u="1"/>
        <s v="Oheix, Herve" u="1"/>
        <s v="Sopp, Rebecca" u="1"/>
        <s v="Hunfeld, Carsten" u="1"/>
        <s v="Quota House, North Gulf District" u="1"/>
        <s v="Quota House, Luxembourg - ESG" u="1"/>
        <s v="Vana, Vladimir" u="1"/>
        <s v="Wass, Phillip" u="1"/>
        <s v="Montero, Francois-Xavier" u="1"/>
        <s v="Bulkin, Dmitry" u="1"/>
        <s v="Sigurdsson, Sturla" u="1"/>
      </sharedItems>
    </cacheField>
    <cacheField name="Employee Id" numFmtId="0">
      <sharedItems containsMixedTypes="1" containsNumber="1" containsInteger="1" minValue="44066" maxValue="145418"/>
    </cacheField>
    <cacheField name="BT Party Name" numFmtId="0">
      <sharedItems/>
    </cacheField>
    <cacheField name="ST Party Name" numFmtId="0">
      <sharedItems/>
    </cacheField>
    <cacheField name="EU Party Name" numFmtId="0">
      <sharedItems/>
    </cacheField>
    <cacheField name="IA Party Country" numFmtId="0">
      <sharedItems/>
    </cacheField>
    <cacheField name="EU Party Country" numFmtId="0">
      <sharedItems/>
    </cacheField>
    <cacheField name="Order Type" numFmtId="0">
      <sharedItems/>
    </cacheField>
    <cacheField name="Doc Type" numFmtId="0">
      <sharedItems/>
    </cacheField>
    <cacheField name="Opportunity Number" numFmtId="0">
      <sharedItems containsString="0" containsBlank="1" containsNumber="1" containsInteger="1" minValue="1968003" maxValue="3243691"/>
    </cacheField>
    <cacheField name="Transaction Number" numFmtId="0">
      <sharedItems containsBlank="1"/>
    </cacheField>
    <cacheField name="Order Number" numFmtId="0">
      <sharedItems containsSemiMixedTypes="0" containsString="0" containsNumber="1" containsInteger="1" minValue="30267901" maxValue="70090954"/>
    </cacheField>
    <cacheField name="Deal Number" numFmtId="0">
      <sharedItems/>
    </cacheField>
    <cacheField name="Transaction Type" numFmtId="0">
      <sharedItems containsBlank="1"/>
    </cacheField>
    <cacheField name="Doc Source 2" numFmtId="0">
      <sharedItems containsBlank="1"/>
    </cacheField>
    <cacheField name="EU Global Entity Name" numFmtId="0">
      <sharedItems/>
    </cacheField>
    <cacheField name="EU Global Entity Identifier" numFmtId="0">
      <sharedItems containsSemiMixedTypes="0" containsString="0" containsNumber="1" containsInteger="1" minValue="225219963" maxValue="896271863"/>
    </cacheField>
    <cacheField name="CXDX Quote Number 2" numFmtId="0">
      <sharedItems containsSemiMixedTypes="0" containsString="0" containsNumber="1" containsInteger="1" minValue="1005381549" maxValue="1005932061"/>
    </cacheField>
    <cacheField name="Order Source" numFmtId="0">
      <sharedItems/>
    </cacheField>
    <cacheField name="Quantity" numFmtId="0">
      <sharedItems containsSemiMixedTypes="0" containsString="0" containsNumber="1" minValue="-5000" maxValue="5000"/>
    </cacheField>
    <cacheField name="Sales Channel Code" numFmtId="0">
      <sharedItems/>
    </cacheField>
    <cacheField name="Order Reason Desc" numFmtId="0">
      <sharedItems/>
    </cacheField>
    <cacheField name="Partner Account" numFmtId="0">
      <sharedItems/>
    </cacheField>
    <cacheField name="Partner Type" numFmtId="0">
      <sharedItems containsBlank="1"/>
    </cacheField>
    <cacheField name="Partner Programs" numFmtId="0">
      <sharedItems containsBlank="1"/>
    </cacheField>
    <cacheField name="Customer Channel Type" numFmtId="0">
      <sharedItems/>
    </cacheField>
    <cacheField name="Ordered Date" numFmtId="14">
      <sharedItems containsSemiMixedTypes="0" containsNonDate="0" containsDate="1" containsString="0" minDate="2013-10-18T00:00:00" maxDate="2014-02-01T00:00:00"/>
    </cacheField>
    <cacheField name="Roll Up Book Date" numFmtId="14">
      <sharedItems containsSemiMixedTypes="0" containsNonDate="0" containsDate="1" containsString="0" minDate="2014-01-03T00:00:00" maxDate="2014-02-01T00:00:00"/>
    </cacheField>
    <cacheField name="Roll Up TRX Date" numFmtId="14">
      <sharedItems containsSemiMixedTypes="0" containsNonDate="0" containsDate="1" containsString="0" minDate="2014-01-02T00:00:00" maxDate="2014-02-01T00:00:00"/>
    </cacheField>
    <cacheField name="Month" numFmtId="0">
      <sharedItems containsSemiMixedTypes="0" containsString="0" containsNumber="1" containsInteger="1" minValue="1" maxValue="1"/>
    </cacheField>
    <cacheField name="Segment 1" numFmtId="0">
      <sharedItems containsNonDate="0" containsString="0" containsBlank="1"/>
    </cacheField>
    <cacheField name="Segment 2" numFmtId="0">
      <sharedItems containsNonDate="0" containsString="0" containsBlank="1"/>
    </cacheField>
    <cacheField name="Segment 3" numFmtId="0">
      <sharedItems containsNonDate="0" containsString="0" containsBlank="1"/>
    </cacheField>
    <cacheField name="Sale Booking Revenue" numFmtId="172">
      <sharedItems containsSemiMixedTypes="0" containsString="0" containsNumber="1" minValue="-596197.88" maxValue="596197.88"/>
    </cacheField>
    <cacheField name="Description" numFmtId="0">
      <sharedItems/>
    </cacheField>
    <cacheField name="EU EMC Sub Industry" numFmtId="0">
      <sharedItems/>
    </cacheField>
    <cacheField name="EU EMC Major Industry" numFmtId="0">
      <sharedItems/>
    </cacheField>
    <cacheField name="Country &amp; Bucket" numFmtId="0">
      <sharedItems/>
    </cacheField>
    <cacheField name="QTR" numFmtId="172">
      <sharedItems/>
    </cacheField>
    <cacheField name="sumif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EMC" refreshedDate="41677.78689166667" createdVersion="3" refreshedVersion="4" minRefreshableVersion="3" recordCount="104">
  <cacheSource type="worksheet">
    <worksheetSource ref="A2:BA12" sheet="Bookings Data"/>
  </cacheSource>
  <cacheFields count="53">
    <cacheField name="Sales District" numFmtId="0">
      <sharedItems count="15">
        <s v="France"/>
        <s v="Iberia"/>
        <s v="Middle East"/>
        <s v="UK&amp;I"/>
        <s v="Germany"/>
        <s v="Switzerland"/>
        <s v="Italy"/>
        <s v="Austria/EE"/>
        <s v="Benelux"/>
        <s v="Nordics"/>
        <e v="#N/A" u="1"/>
        <s v="Other" u="1"/>
        <s v="Russia CIS" u="1"/>
        <s v="South Africa" u="1"/>
        <s v="EMED &amp; Africa" u="1"/>
      </sharedItems>
    </cacheField>
    <cacheField name="Sales Region" numFmtId="0">
      <sharedItems/>
    </cacheField>
    <cacheField name="Family" numFmtId="0">
      <sharedItems/>
    </cacheField>
    <cacheField name="Recon Item" numFmtId="0">
      <sharedItems/>
    </cacheField>
    <cacheField name="BRM Item" numFmtId="0">
      <sharedItems/>
    </cacheField>
    <cacheField name="IIG - STD Product" numFmtId="0">
      <sharedItems/>
    </cacheField>
    <cacheField name="Item Number" numFmtId="0">
      <sharedItems/>
    </cacheField>
    <cacheField name="Sales Area Name" numFmtId="0">
      <sharedItems/>
    </cacheField>
    <cacheField name="District Name" numFmtId="0">
      <sharedItems/>
    </cacheField>
    <cacheField name="Sales Area Manager" numFmtId="0">
      <sharedItems containsBlank="1"/>
    </cacheField>
    <cacheField name="Sales District Manager" numFmtId="0">
      <sharedItems containsBlank="1"/>
    </cacheField>
    <cacheField name="Sales Division Name" numFmtId="0">
      <sharedItems/>
    </cacheField>
    <cacheField name="Sales Rep Name" numFmtId="0">
      <sharedItems/>
    </cacheField>
    <cacheField name="Employee Id" numFmtId="0">
      <sharedItems containsMixedTypes="1" containsNumber="1" containsInteger="1" minValue="44066" maxValue="145418"/>
    </cacheField>
    <cacheField name="BT Party Name" numFmtId="0">
      <sharedItems/>
    </cacheField>
    <cacheField name="ST Party Name" numFmtId="0">
      <sharedItems/>
    </cacheField>
    <cacheField name="EU Party Name" numFmtId="0">
      <sharedItems/>
    </cacheField>
    <cacheField name="IA Party Country" numFmtId="0">
      <sharedItems containsBlank="1" count="56">
        <s v="France"/>
        <s v="Spain"/>
        <s v="United Arab Emirates"/>
        <s v="United Kingdom"/>
        <s v="Portugal"/>
        <s v="Germany"/>
        <s v="Switzerland"/>
        <s v="Italy"/>
        <s v="Poland"/>
        <s v="Belgium"/>
        <s v="Denmark"/>
        <s v="Hungary"/>
        <s v="Netherlands"/>
        <m u="1"/>
        <s v="Luxembourg" u="1"/>
        <s v="Czech Republic" u="1"/>
        <s v="Libyan Arab Jamahiriya" u="1"/>
        <s v="Slovakia" u="1"/>
        <s v="Morocco" u="1"/>
        <s v="Slovenia" u="1"/>
        <s v="Egypt" u="1"/>
        <s v="Croatia" u="1"/>
        <s v="Saudi Arabia" u="1"/>
        <s v="Algeria" u="1"/>
        <s v="Sweden" u="1"/>
        <s v="Turkey" u="1"/>
        <s v="Botswana" u="1"/>
        <s v="Kuwait" u="1"/>
        <s v="NA" u="1"/>
        <s v="Bulgaria" u="1"/>
        <s v="Latvia" u="1"/>
        <s v="Russian Federation" u="1"/>
        <s v="Nigeria" u="1"/>
        <s v="Qatar" u="1"/>
        <s v="Moldova, Republic of" u="1"/>
        <s v="India" u="1"/>
        <s v="Tanzania, United Republic of" u="1"/>
        <s v="Austria" u="1"/>
        <s v="Serbia" u="1"/>
        <s v="Israel" u="1"/>
        <s v="Bosnia and Herzegovina" u="1"/>
        <s v="South Africa" u="1"/>
        <s v="Kazakhstan" u="1"/>
        <s v="UN" u="1"/>
        <s v="Georgia" u="1"/>
        <s v="Bahrain" u="1"/>
        <s v="Ireland" u="1"/>
        <s v="Pakistan" u="1"/>
        <s v="Norway" u="1"/>
        <s v="United States" u="1"/>
        <s v="Cyprus" u="1"/>
        <s v="Romania" u="1"/>
        <s v="Finland" u="1"/>
        <s v="Macedonia, The Former Yugoslav Republic of" u="1"/>
        <s v="Iceland" u="1"/>
        <s v="Greece" u="1"/>
      </sharedItems>
    </cacheField>
    <cacheField name="EU Party Country" numFmtId="0">
      <sharedItems/>
    </cacheField>
    <cacheField name="Order Type" numFmtId="0">
      <sharedItems/>
    </cacheField>
    <cacheField name="Doc Type" numFmtId="0">
      <sharedItems/>
    </cacheField>
    <cacheField name="Opportunity Number" numFmtId="0">
      <sharedItems containsString="0" containsBlank="1" containsNumber="1" containsInteger="1" minValue="1968003" maxValue="3243691"/>
    </cacheField>
    <cacheField name="Transaction Number" numFmtId="0">
      <sharedItems containsBlank="1"/>
    </cacheField>
    <cacheField name="Order Number" numFmtId="0">
      <sharedItems containsSemiMixedTypes="0" containsString="0" containsNumber="1" containsInteger="1" minValue="30267901" maxValue="70090954"/>
    </cacheField>
    <cacheField name="Deal Number" numFmtId="0">
      <sharedItems containsBlank="1" count="760">
        <s v="CPQO1605195"/>
        <s v="CPQO1601047"/>
        <s v="CPQO1606233"/>
        <s v="CPQO1596562"/>
        <s v="CPQO1572766"/>
        <s v="CPQO1601130"/>
        <s v="CPQO1601704"/>
        <s v="CPQO1603015"/>
        <s v="CPQO1600791"/>
        <s v="CPQO1596918"/>
        <s v="CPQO1599952"/>
        <s v="CPQO1601321"/>
        <s v="CPQO1602514"/>
        <s v="CPQO1607696"/>
        <s v="CPQO1607048"/>
        <s v="CPQO1601095"/>
        <s v="CPQO1602571"/>
        <s v="CPQO1560644"/>
        <s v="CPQO1585951"/>
        <s v="CPQO1584951"/>
        <s v="CPQO1604414"/>
        <s v="CPQO1601071"/>
        <s v="CPQO1607053"/>
        <s v="CPQO1607172"/>
        <s v="CPQO1600775"/>
        <s v="CPQO1607588"/>
        <s v="CPQO1605777"/>
        <s v="CPQO1601093"/>
        <s v="CPQO1600689"/>
        <s v="CPQO1603212"/>
        <s v="CPQO1606097"/>
        <s v="CPQO1600833"/>
        <s v="CPQO1598297"/>
        <s v="CPQO1584989"/>
        <s v="CPQO1607135"/>
        <s v="CPQO1541588"/>
        <s v="CPQO1604852"/>
        <s v="CPQO1604782"/>
        <s v="CPQO1604860"/>
        <s v="CPQO1607234"/>
        <s v="CPQO1607436"/>
        <s v="CPQO1605214"/>
        <m u="1"/>
        <s v="CPQO1485299" u="1"/>
        <s v="CPQO1485285" u="1"/>
        <s v="CPQO1441714" u="1"/>
        <s v="CPQO1588913" u="1"/>
        <s v="CPQO1481727" u="1"/>
        <s v="CPQO1485287" u="1"/>
        <s v="CPQO1599848" u="1"/>
        <s v="CPQO1484247" u="1"/>
        <s v="DUMMY COUNTRY" u="1"/>
        <s v="CPQO1485260" u="1"/>
        <s v="CPQO1359833" u="1"/>
        <s v="CPQO1494220" u="1"/>
        <s v="CPQO1483798" u="1"/>
        <s v="CPQO1483784" u="1"/>
        <s v="CPQO1483664" u="1"/>
        <s v="CPQO1485263" u="1"/>
        <s v="CPQO1496184" u="1"/>
        <s v="CPQO1444694" u="1"/>
        <s v="CPQO1443413" u="1"/>
        <s v="CPQO1445374" u="1"/>
        <s v="CPQO1529923" u="1"/>
        <s v="CPQO1446281" u="1"/>
        <s v="CPQO1456295" u="1"/>
        <s v="CPQO1483654" u="1"/>
        <s v="CPQO1495480" u="1"/>
        <s v="CPQO1483669" u="1"/>
        <s v="CPQO1485268" u="1"/>
        <s v="CPQO1481801" u="1"/>
        <s v="CPQO1473429" u="1"/>
        <s v="CPQO1483308" u="1"/>
        <s v="CPQO1455015" u="1"/>
        <s v="CPQO1485241" u="1"/>
        <s v="CPQO1453899" u="1"/>
        <s v="CPQO1483777" u="1"/>
        <s v="CPQO1456298" u="1"/>
        <s v="CPQO1475136" u="1"/>
        <s v="CPQO1476056" u="1"/>
        <s v="CPQO1485497" u="1"/>
        <s v="CPQO1455017" u="1"/>
        <s v="CPQO1434325" u="1"/>
        <s v="CPQO1484202" u="1"/>
        <s v="CPQO1447071" u="1"/>
        <s v="CPQO1475138" u="1"/>
        <s v="CPQO1474204" u="1"/>
        <s v="CPQO1369817" u="1"/>
        <s v="CPQO1473526" u="1"/>
        <s v="CPQO1437088" u="1"/>
        <s v="CPQO1484567" u="1"/>
        <s v="CPQO1473513" u="1"/>
        <s v="CPQO1494674" u="1"/>
        <s v="CPQO1589915" u="1"/>
        <s v="CPQO1444798" u="1"/>
        <s v="CPQO1487060" u="1"/>
        <s v="CPQO1461903" u="1"/>
        <s v="CPQO1461904" u="1"/>
        <s v="CPQO1485583" u="1"/>
        <s v="CPQO1495358" u="1"/>
        <s v="CPQO1476145" u="1"/>
        <s v="CPQO1444881" u="1"/>
        <s v="CPQO1483626" u="1"/>
        <s v="CPQO1476026" u="1"/>
        <s v="CPQO1483869" u="1"/>
        <s v="CPQO1483841" u="1"/>
        <s v="CPQO1444990" u="1"/>
        <s v="CPQO1485682" u="1"/>
        <s v="CPQO1444885" u="1"/>
        <s v="CPQO1484642" u="1"/>
        <s v="CPQO1530194" u="1"/>
        <s v="CPQO1483723" u="1"/>
        <s v="CPQO1496121" u="1"/>
        <s v="CPQO1484405" u="1"/>
        <s v="CPQO1485311" u="1"/>
        <s v="CPQO1495339" u="1"/>
        <s v="CPQO1475312" u="1"/>
        <s v="CPQO1550170" u="1"/>
        <s v="CPQO1550064" u="1"/>
        <s v="CPQO1496112" u="1"/>
        <s v="CPQO1454622" u="1"/>
        <s v="CPQO1485420" u="1"/>
        <s v="CPQO1435664" u="1"/>
        <s v="CPQO1467021" u="1"/>
        <s v="CPQO1494742" u="1"/>
        <s v="CPQO1438052" u="1"/>
        <s v="CPQO1483812" u="1"/>
        <s v="CPQO1485893" u="1"/>
        <s v="CPQO1488051" u="1"/>
        <s v="CPQO1500286" u="1"/>
        <s v="CPQO1581096" u="1"/>
        <s v="CPQO1550059" u="1"/>
        <s v="CPQO1476682" u="1"/>
        <s v="CPQO1501074" u="1"/>
        <s v="CPQO1486229" u="1"/>
        <s v="CPQO1488055" u="1"/>
        <s v="CPQO1455403" u="1"/>
        <s v="CPQO1445645" u="1"/>
        <s v="CPQO1484618" u="1"/>
        <s v="CPQO1483805" u="1"/>
        <s v="CPQO1495751" u="1"/>
        <s v="CPQO1485539" u="1"/>
        <s v="CPQO1486218" u="1"/>
        <s v="CPQO1487018" u="1"/>
        <s v="CPQO1458287" u="1"/>
        <s v="CPQO1435996" u="1"/>
        <s v="CPQO1438033" u="1"/>
        <s v="CPQO1498151" u="1"/>
        <s v="CPQO1437596" u="1"/>
        <s v="CPQO1444957" u="1"/>
        <s v="CPQO1530039" u="1"/>
        <s v="CPQO1479060" u="1"/>
        <s v="CPQO1455637" u="1"/>
        <s v="CPQO1478021" u="1"/>
        <s v="CPQO1448370" u="1"/>
        <s v="CPQO1455624" u="1"/>
        <s v="CPQO1454946" u="1"/>
        <s v="CPQO1520029" u="1"/>
        <s v="CPQO1590132" u="1"/>
        <s v="CPQO1550361" u="1"/>
        <s v="CPQO1434827" u="1"/>
        <s v="CPQO1456893" u="1"/>
        <s v="CPQO1485610" u="1"/>
        <s v="CPQO1485625" u="1"/>
        <s v="CPQO1477332" u="1"/>
        <s v="CPQO1457560" u="1"/>
        <s v="CPQO1500593" u="1"/>
        <s v="CPQO1458388" u="1"/>
        <s v="CPQO1591069" u="1"/>
        <s v="CPQO1530379" u="1"/>
        <s v="CPQO1531299" u="1"/>
        <s v="CPQO1486427" u="1"/>
        <s v="CPQO1446897" u="1"/>
        <s v="CPQO1510367" u="1"/>
        <s v="CPQO1532192" u="1"/>
        <s v="CPQO1562191" u="1"/>
        <s v="CPQO1571030" u="1"/>
        <s v="CPQO1458015" u="1"/>
        <s v="CPQO1485601" u="1"/>
        <s v="CPQO1592084" u="1"/>
        <s v="CPQO1580592" u="1"/>
        <s v="CPQO1499281" u="1"/>
        <s v="CPQO1592085" u="1"/>
        <s v="CPQO1580487" u="1"/>
        <s v="CPQO1439030" u="1"/>
        <s v="CPQO1531275" u="1"/>
        <s v="CPQO1488590" u="1"/>
        <s v="CPQO1582193" u="1"/>
        <s v="CPQO1370364" u="1"/>
        <s v="CPQO1485618" u="1"/>
        <s v="CPQO1467339" u="1"/>
        <s v="CPQO1476525" u="1"/>
        <s v="CPQO1497430" u="1"/>
        <s v="CPQO1437540" u="1"/>
        <s v="CPQO1476526" u="1"/>
        <s v="CPQO1570583" u="1"/>
        <s v="CPQO1498231" u="1"/>
        <s v="CPQO1500680" u="1"/>
        <s v="CPQO1604909" u="1"/>
        <s v="CPQO1444903" u="1"/>
        <s v="CPQO1499380" u="1"/>
        <s v="CPQO1485942" u="1"/>
        <s v="CPQO1446985" u="1"/>
        <s v="CPQO1550347" u="1"/>
        <s v="CPQO1487436" u="1"/>
        <s v="CPQO1446986" u="1"/>
        <s v="CPQO1581011" u="1"/>
        <s v="CPQO1478102" u="1"/>
        <s v="CPQO1592293" u="1"/>
        <s v="CPQO1570575" u="1"/>
        <s v="CPQO1581013" u="1"/>
        <s v="CPQO1497410" u="1"/>
        <s v="CPQO1540216" u="1"/>
        <s v="CPQO1511003" u="1"/>
        <s v="CPQO1571482" u="1"/>
        <s v="CPQO1498238" u="1"/>
        <s v="CPQO1590214" u="1"/>
        <s v="CPQO1477894" u="1"/>
        <s v="CPQO1530338" u="1"/>
        <s v="CPQO1511004" u="1"/>
        <s v="CPQO1498693" u="1"/>
        <s v="CPQO1511019" u="1"/>
        <s v="CPQO1540672" u="1"/>
        <s v="CPQO1465801" u="1"/>
        <s v="CPQO1468320" u="1"/>
        <s v="CPQO1477428" u="1"/>
        <s v="CPQO1497427" u="1"/>
        <s v="CPQO1477400" u="1"/>
        <s v="CPQO1540673" u="1"/>
        <s v="CPQO1458456" u="1"/>
        <s v="CPQO1502048" u="1"/>
        <s v="CPQO1581124" u="1"/>
        <s v="CPQO1498228" u="1"/>
        <s v="CPQO1456738" u="1"/>
        <s v="CPQO1592179" u="1"/>
        <s v="CPQO1486978" u="1"/>
        <s v="CPQO1459123" u="1"/>
        <s v="CPQO1580781" u="1"/>
        <s v="CPQO1570328" u="1"/>
        <s v="CPQO1496859" u="1"/>
        <s v="CPQO1371592" u="1"/>
        <s v="CPQO1510318" u="1"/>
        <s v="CPQO1502145" u="1"/>
        <s v="CPQO1488567" u="1"/>
        <s v="CPQO1488794" u="1"/>
        <s v="CPQO1360540" u="1"/>
        <s v="CPQO1573063" u="1"/>
        <s v="CPQO1532493" u="1"/>
        <s v="CPQO1498781" u="1"/>
        <s v="CPQO1590892" u="1"/>
        <s v="CPQO1486822" u="1"/>
        <s v="CPQO1532388" u="1"/>
        <s v="CPQO1591451" u="1"/>
        <s v="CPQO1497742" u="1"/>
        <s v="CPQO1590425" u="1"/>
        <s v="CPQO1457865" u="1"/>
        <s v="CPQO1572132" u="1"/>
        <s v="CPQO1436947" u="1"/>
        <s v="CPQO1479464" u="1"/>
        <s v="CPQO1580640" u="1"/>
        <s v="CPQO1487624" u="1"/>
        <s v="CPQO1552028" u="1"/>
        <s v="CPQO1590895" u="1"/>
        <s v="CPQO1513057" u="1"/>
        <s v="CPQO1553296" u="1"/>
        <s v="CPQO1380410" u="1"/>
        <s v="CPQO1590308" u="1"/>
        <s v="CPQO1486812" u="1"/>
        <s v="CPQO1561336" u="1"/>
        <s v="CPQO1438896" u="1"/>
        <s v="CPQO1476707" u="1"/>
        <s v="CPQO1428656" u="1"/>
        <s v="CPQO1532138" u="1"/>
        <s v="CPQO1487627" u="1"/>
        <s v="CPQO1467600" u="1"/>
        <s v="CPQO1531311" u="1"/>
        <s v="CPQO1459228" u="1"/>
        <s v="CPQO1570418" u="1"/>
        <s v="CPQO1486921" u="1"/>
        <s v="CPQO1488549" u="1"/>
        <s v="CPQO1499348" u="1"/>
        <s v="CPQO1510982" u="1"/>
        <s v="CPQO1489336" u="1"/>
        <s v="CPQO1531449" u="1"/>
        <s v="CPQO1560620" u="1"/>
        <s v="CPQO1469458" u="1"/>
        <s v="CPQO1487617" u="1"/>
        <s v="CPQO1590888" u="1"/>
        <s v="CPQO1487724" u="1"/>
        <s v="CPQO1561208" u="1"/>
        <s v="CPQO1488510" u="1"/>
        <s v="CPQO1561209" u="1"/>
        <s v="CPQO1457954" u="1"/>
        <s v="CPQO1488419" u="1"/>
        <s v="CPQO1511653" u="1"/>
        <s v="CPQO1533252" u="1"/>
        <s v="CPQO1488514" u="1"/>
        <s v="CPQO1590865" u="1"/>
        <s v="CPQO1521789" u="1"/>
        <s v="CPQO1449423" u="1"/>
        <s v="CPQO1532695" u="1"/>
        <s v="CPQO1439438" u="1"/>
        <s v="CPQO1553267" u="1"/>
        <s v="CPQO1581305" u="1"/>
        <s v="CPQO1477703" u="1"/>
        <s v="NOT DEFINED" u="1"/>
        <s v="CPQO1533255" u="1"/>
        <s v="CPQO1593011" u="1"/>
        <s v="CPQO1439787" u="1"/>
        <s v="CPQO973258" u="1"/>
        <s v="CPQO1592106" u="1"/>
        <s v="CPQO1545082" u="1"/>
        <s v="CPQO1497705" u="1"/>
        <s v="CPQO1530618" u="1"/>
        <s v="CPQO1533137" u="1"/>
        <s v="CPQO1489413" u="1"/>
        <s v="CPQO1560619" u="1"/>
        <s v="CPQO1513006" u="1"/>
        <s v="CPQO1515087" u="1"/>
        <s v="CPQO1449899" u="1"/>
        <s v="CPQO1594058" u="1"/>
        <s v="CPQO1532796" u="1"/>
        <s v="CPQO1591767" u="1"/>
        <s v="CPQO1571754" u="1"/>
        <s v="CPQO1582688" u="1"/>
        <s v="CPQO1469751" u="1"/>
        <s v="CPQO1583247" u="1"/>
        <s v="CPQO1532890" u="1"/>
        <s v="CPQO1555075" u="1"/>
        <s v="CPQO1382671" u="1"/>
        <s v="CPQO1489404" u="1"/>
        <s v="CPQO1590608" u="1"/>
        <s v="CPQO1591755" u="1"/>
        <s v="CPQO1504385" u="1"/>
        <s v="CPQO1532664" u="1"/>
        <s v="CPQO1564276" u="1"/>
        <s v="CPQO1532785" u="1"/>
        <s v="CPQO1590942" u="1"/>
        <s v="CPQO1573477" u="1"/>
        <s v="CPQO1469407" u="1"/>
        <s v="CPQO1448956" u="1"/>
        <s v="CPQO1142310" u="1"/>
        <s v="CPQO1592890" u="1"/>
        <s v="CPQO1555078" u="1"/>
        <s v="CPQO1510934" u="1"/>
        <s v="CPQO1532547" u="1"/>
        <s v="CPQO1553332" u="1"/>
        <s v="CPQO1532640" u="1"/>
        <s v="CPQO1531855" u="1"/>
        <s v="CPQO1562788" u="1"/>
        <s v="CPQO1501616" u="1"/>
        <s v="CPQO1489879" u="1"/>
        <s v="CPQO1553349" u="1"/>
        <s v="CPQO1532416" u="1"/>
        <s v="CPQO1532643" u="1"/>
        <s v="CPQO1555069" u="1"/>
        <s v="CPQO1532991" u="1"/>
        <s v="CPQO1500806" u="1"/>
        <s v="CPQO1504486" u="1"/>
        <s v="CPQO1562402" u="1"/>
        <s v="CPQO1505287" u="1"/>
        <s v="CPQO1523673" u="1"/>
        <s v="CPQO1563430" u="1"/>
        <s v="CPQO1554351" u="1"/>
        <s v="CPQO1489721" u="1"/>
        <s v="CPQO1498801" u="1"/>
        <s v="CPQO1560927" u="1"/>
        <s v="CPQO1511943" u="1"/>
        <s v="CPQO1574353" u="1"/>
        <s v="CPQO1555154" u="1"/>
        <s v="CPQO1533209" u="1"/>
        <s v="CPQO1532998" u="1"/>
        <s v="CPQO1561715" u="1"/>
        <s v="CPQO1553329" u="1"/>
        <s v="CPQO1553436" u="1"/>
        <s v="CPQO1584128" u="1"/>
        <s v="CPQO1374125" u="1"/>
        <s v="CPQO1561717" u="1"/>
        <s v="CPQO1563316" u="1"/>
        <s v="CPQO1586075" u="1"/>
        <s v="CPQO1533892" u="1"/>
        <s v="CPQO1383673" u="1"/>
        <s v="CPQO1584236" u="1"/>
        <s v="CPQO1575263" u="1"/>
        <s v="CPQO1553410" u="1"/>
        <s v="CPQO1593798" u="1"/>
        <s v="CPQO1595156" u="1"/>
        <s v="CPQO1429717" u="1"/>
        <s v="CPQO1498900" u="1"/>
        <s v="CPQO1515253" u="1"/>
        <s v="CPQO1383555" u="1"/>
        <s v="CPQO1561948" u="1"/>
        <s v="CPQO1574588" u="1"/>
        <s v="CPQO1595266" u="1"/>
        <s v="CPQO1531802" u="1"/>
        <s v="CPQO1532722" u="1"/>
        <s v="CPQO1563428" u="1"/>
        <s v="CPQO1594212" u="1"/>
        <s v="CPQO1595253" u="1"/>
        <s v="CPQO1523750" u="1"/>
        <s v="CPQO1555135" u="1"/>
        <s v="CPQO1526057" u="1"/>
        <s v="CPQO1586189" u="1"/>
        <s v="CPQO1502968" u="1"/>
        <s v="CPQO1555591" u="1"/>
        <s v="CPQO1557190" u="1"/>
        <s v="CPQO1595256" u="1"/>
        <s v="CPQO1561925" u="1"/>
        <s v="CPQO1506032" u="1"/>
        <s v="CPQO1506033" u="1"/>
        <s v="CPQO1545593" u="1"/>
        <s v="CPQO1595123" u="1"/>
        <s v="CPQO1525233" u="1"/>
        <s v="CPQO1596391" u="1"/>
        <s v="CPQO1534434" u="1"/>
        <s v="CPQO1525220" u="1"/>
        <s v="CPQO1551808" u="1"/>
        <s v="CPQO1582847" u="1"/>
        <s v="CPQO1581807" u="1"/>
        <s v="CPQO1382617" u="1"/>
        <s v="CPQO1595126" u="1"/>
        <s v="CPQO1513517" u="1"/>
        <s v="CPQO1513518" u="1"/>
        <s v="CPQO1504425" u="1"/>
        <s v="CPQO1576049" u="1"/>
        <s v="CPQO1532839" u="1"/>
        <s v="CPQO1591916" u="1"/>
        <s v="CPQO1511906" u="1"/>
        <s v="CPQO1513612" u="1"/>
        <s v="CPQO1583971" u="1"/>
        <s v="CPQO1507053" u="1"/>
        <s v="CPQO1565451" u="1"/>
        <s v="CPQO1526267" u="1"/>
        <s v="CPQO1586250" u="1"/>
        <s v="CPQO1596264" u="1"/>
        <s v="CPQO1532935" u="1"/>
        <s v="CPQO1583973" u="1"/>
        <s v="CPQO1504642" u="1"/>
        <s v="CPQO1577052" u="1"/>
        <s v="CPQO1513737" u="1"/>
        <s v="CPQO1592948" u="1"/>
        <s v="CPQO1596253" u="1"/>
        <s v="CPQO1583508" u="1"/>
        <s v="CPQO1597294" u="1"/>
        <s v="CPQO1576361" u="1"/>
        <s v="CPQO1506471" u="1"/>
        <s v="CPQO1595589" u="1"/>
        <s v="CPQO1586482" u="1"/>
        <s v="CPQO1534418" u="1"/>
        <s v="CPQO1547030" u="1"/>
        <s v="CPQO1363749" u="1"/>
        <s v="CPQO1596377" u="1"/>
        <s v="CPQO1585791" u="1"/>
        <s v="CPQO1537152" u="1"/>
        <s v="CPQO1577391" u="1"/>
        <s v="CPQO1532914" u="1"/>
        <s v="CPQO1566472" u="1"/>
        <s v="CPQO1557287" u="1"/>
        <s v="CPQO1565568" u="1"/>
        <s v="CPQO1596366" u="1"/>
        <s v="CPQO1575674" u="1"/>
        <s v="CPQO1534983" u="1"/>
        <s v="CPQO1588193" u="1"/>
        <s v="CPQO1524502" u="1"/>
        <s v="CPQO1564876" u="1"/>
        <s v="CPQO1556582" u="1"/>
        <s v="CPQO1556008" u="1"/>
        <s v="CPQO1564529" u="1"/>
        <s v="CPQO1536236" u="1"/>
        <s v="CPQO1536477" u="1"/>
        <s v="CPQO1528183" u="1"/>
        <s v="CPQO1592929" u="1"/>
        <s v="CPQO1586220" u="1"/>
        <s v="CPQO1545678" u="1"/>
        <s v="CPQO1577049" u="1"/>
        <s v="CPQO1543704" u="1"/>
        <s v="CPQO1565543" u="1"/>
        <s v="CPQO1595209" u="1"/>
        <s v="CPQO1565544" u="1"/>
        <s v="CPQO1555651" u="1"/>
        <s v="CPQO1528173" u="1"/>
        <s v="CPQO1595424" u="1"/>
        <s v="CPQO1587279" u="1"/>
        <s v="CPQO1597399" u="1"/>
        <s v="CPQO1585893" u="1"/>
        <s v="CPQO1587492" u="1"/>
        <s v="CPQO1528281" u="1"/>
        <s v="CPQO1595319" u="1"/>
        <s v="CPQO1490079" u="1"/>
        <s v="CPQO1593827" u="1"/>
        <s v="CPQO1506443" u="1"/>
        <s v="CPQO1596467" u="1"/>
        <s v="CPQO1460174" u="1"/>
        <s v="CPQO1506550" u="1"/>
        <s v="CPQO1592908" u="1"/>
        <s v="CPQO1593828" u="1"/>
        <s v="CPQO1576320" u="1"/>
        <s v="CPQO1574629" u="1"/>
        <s v="CPQO1470068" u="1"/>
        <s v="CPQO1535537" u="1"/>
        <s v="CPQO1577255" u="1"/>
        <s v="CPQO1587361" u="1"/>
        <s v="CPQO1549097" u="1"/>
        <s v="CPQO1524725" u="1"/>
        <s v="CPQO1546338" u="1"/>
        <s v="CPQO1505888" u="1"/>
        <s v="CPQO1537259" u="1"/>
        <s v="CPQO1565418" u="1"/>
        <s v="CPQO1508153" u="1"/>
        <s v="CPQO1578270" u="1"/>
        <s v="CPQO1586550" u="1"/>
        <s v="CPQO1514941" u="1"/>
        <s v="CPQO1587258" u="1"/>
        <s v="CPQO1593911" u="1"/>
        <s v="CPQO1599084" u="1"/>
        <s v="CPQO1514956" u="1"/>
        <s v="CPQO1534955" u="1"/>
        <s v="CPQO1588392" u="1"/>
        <s v="CPQO1377483" u="1"/>
        <s v="CPQO1461073" u="1"/>
        <s v="CPQO1480287" u="1"/>
        <s v="CPQO1595874" u="1"/>
        <s v="CPQO1491072" u="1"/>
        <s v="CPQO1565408" u="1"/>
        <s v="CPQO1597113" u="1"/>
        <s v="CPQO1506545" u="1"/>
        <s v="CPQO1595408" u="1"/>
        <s v="CPQO1595635" u="1"/>
        <s v="CPQO1555850" u="1"/>
        <s v="CPQO1490289" u="1"/>
        <s v="CPQO1578262" u="1"/>
        <s v="CPQO1595516" u="1"/>
        <s v="CPQO1599076" u="1"/>
        <s v="CPQO1470398" u="1"/>
        <s v="CPQO1596544" u="1"/>
        <s v="CPQO1524949" u="1"/>
        <s v="CPQO1595625" u="1"/>
        <s v="CPQO1461052" u="1"/>
        <s v="CPQO1480039" u="1"/>
        <s v="CPQO1538361" u="1"/>
        <s v="CPQO1460014" u="1"/>
        <s v="CPQO1536764" u="1"/>
        <s v="CPQO1578361" u="1"/>
        <s v="CPQO1597348" u="1"/>
        <s v="CPQO1490240" u="1"/>
        <s v="CPQO1528258" u="1"/>
        <s v="CPQO1568497" u="1"/>
        <s v="CPQO1585857" u="1"/>
        <s v="CPQO1506994" u="1"/>
        <s v="CPQO1558017" u="1"/>
        <s v="CPQO1586523" u="1"/>
        <s v="CPQO1577217" u="1"/>
        <s v="CPQO1480002" u="1"/>
        <s v="CPQO1461150" u="1"/>
        <s v="CPQO1470350" u="1"/>
        <s v="CPQO1596885" u="1"/>
        <s v="CPQO1506408" u="1"/>
        <s v="CPQO1594819" u="1"/>
        <s v="CPQO1596404" u="1"/>
        <s v="CPQO1588231" u="1"/>
        <s v="CPQO1481059" u="1"/>
        <s v="CPQO1492099" u="1"/>
        <s v="CPQO1599165" u="1"/>
        <s v="CPQO1549033" u="1"/>
        <s v="CPQO1597432" u="1"/>
        <s v="CPQO1518009" u="1"/>
        <s v="CPQO1575728" u="1"/>
        <s v="CPQO1396764" u="1"/>
        <s v="CPQO1595700" u="1"/>
        <s v="CPQO1460249" u="1"/>
        <s v="CPQO1490581" u="1"/>
        <s v="CPQO1519130" u="1"/>
        <s v="CPQO1549157" u="1"/>
        <s v="CPQO1470356" u="1"/>
        <s v="CPQO1472182" u="1"/>
        <s v="CPQO1599396" u="1"/>
        <s v="CPQO1518452" u="1"/>
        <s v="CPQO1567771" u="1"/>
        <s v="CPQO1587770" u="1"/>
        <s v="CPQO1526506" u="1"/>
        <s v="CPQO1482198" u="1"/>
        <s v="CPQO1535948" u="1"/>
        <s v="CPQO1588210" u="1"/>
        <s v="CPQO1490571" u="1"/>
        <s v="CPQO1598238" u="1"/>
        <s v="CPQO1461039" u="1"/>
        <s v="CPQO1535921" u="1"/>
        <s v="CPQO1595826" u="1"/>
        <s v="CPQO1480225" u="1"/>
        <s v="CPQO1567774" u="1"/>
        <s v="CPQO1450333" u="1"/>
        <s v="CPQO1565920" u="1"/>
        <s v="CPQO1378236" u="1"/>
        <s v="CPQO1599386" u="1"/>
        <s v="CPQO1598693" u="1"/>
        <s v="CPQO1508790" u="1"/>
        <s v="CPQO1586613" u="1"/>
        <s v="CPQO1597412" u="1"/>
        <s v="CPQO1442295" u="1"/>
        <s v="CPQO1568589" u="1"/>
        <s v="CPQO1440349" u="1"/>
        <s v="CPQO1431135" u="1"/>
        <s v="CPQO1452295" u="1"/>
        <s v="CPQO1471027" u="1"/>
        <s v="CPQO1568455" u="1"/>
        <s v="CPQO1529590" u="1"/>
        <s v="CPQO1567429" u="1"/>
        <s v="CPQO1515939" u="1"/>
        <s v="CPQO1396504" u="1"/>
        <s v="CPQO1491027" u="1"/>
        <s v="CPQO1527659" u="1"/>
        <s v="CPQO1518445" u="1"/>
        <s v="CPQO1559378" u="1"/>
        <s v="CPQO1587657" u="1"/>
        <s v="CPQO1480443" u="1"/>
        <s v="CPQO1548431" u="1"/>
        <s v="CPQO1491136" u="1"/>
        <s v="CPQO1367776" u="1"/>
        <s v="CPQO1549019" u="1"/>
        <s v="CPQO1516849" u="1"/>
        <s v="CPQO1491471" u="1"/>
        <s v="CPQO1598218" u="1"/>
        <s v="CPQO1525809" u="1"/>
        <s v="CPQO1548448" u="1"/>
        <s v="CPQO1453073" u="1"/>
        <s v="CPQO1443180" u="1"/>
        <s v="CPQO1578447" u="1"/>
        <s v="CPQO1588312" u="1"/>
        <s v="CPQO1557876" u="1"/>
        <s v="CPQO1450782" u="1"/>
        <s v="CPQO1529222" u="1"/>
        <s v="CPQO1519330" u="1"/>
        <s v="CPQO1558558" u="1"/>
        <s v="CPQO1505908" u="1"/>
        <s v="CPQO1481237" u="1"/>
        <s v="CPQO1509227" u="1"/>
        <s v="CPQO1538667" u="1"/>
        <s v="CPQO1517734" u="1"/>
        <s v="CPQO1509589" u="1"/>
        <s v="CPQO1518789" u="1"/>
        <s v="CPQO1527748" u="1"/>
        <s v="CPQO1529347" u="1"/>
        <s v="CPQO1481344" u="1"/>
        <s v="CPQO1472386" u="1"/>
        <s v="CPQO1450760" u="1"/>
        <s v="CPQO1568788" u="1"/>
        <s v="CPQO1568307" u="1"/>
        <s v="CPQO1481467" u="1"/>
        <s v="CPQO1587613" u="1"/>
        <s v="CPQO1529684" u="1"/>
        <s v="CPQO1451321" u="1"/>
        <s v="CPQO1529670" u="1"/>
        <s v="CPQO1451215" u="1"/>
        <s v="CPQO1559578" u="1"/>
        <s v="CPQO1452002" u="1"/>
        <s v="CPQO1480899" u="1"/>
        <s v="CPQO1548405" u="1"/>
        <s v="CPQO1507714" u="1"/>
        <s v="CPQO1472017" u="1"/>
        <s v="CPQO1558873" u="1"/>
        <s v="CPQO1518755" u="1"/>
        <s v="CPQO1539207" u="1"/>
        <s v="CPQO1599325" u="1"/>
        <s v="CPQO1527836" u="1"/>
        <s v="CPQO1588994" u="1"/>
        <s v="CPQO1588980" u="1"/>
        <s v="CPQO1470860" u="1"/>
        <s v="CPQO1481567" u="1"/>
        <s v="CPQO1483166" u="1"/>
        <s v="CPQO1490512" u="1"/>
        <s v="CPQO1558500" u="1"/>
        <s v="CPQO1548515" u="1"/>
        <s v="CPQO1472474" u="1"/>
        <s v="CPQO1567729" u="1"/>
        <s v="CPQO1470769" u="1"/>
        <s v="CPQO1589554" u="1"/>
        <s v="CPQO1440743" u="1"/>
        <s v="CPQO1568877" u="1"/>
        <s v="CPQO1430744" u="1"/>
        <s v="CPQO1529771" u="1"/>
        <s v="CPQO1568970" u="1"/>
        <s v="CPQO1568878" u="1"/>
        <s v="CPQO1598983" u="1"/>
        <s v="CPQO1369433" u="1"/>
        <s v="CPQO1588970" u="1"/>
        <s v="CPQO1482009" u="1"/>
        <s v="CPQO1481798" u="1"/>
        <s v="CPQO1434171" u="1"/>
        <s v="CPQO1451651" u="1"/>
        <s v="CPQO1598878" u="1"/>
        <s v="CPQO1432239" u="1"/>
        <s v="CPQO1538867" u="1"/>
        <s v="CPQO1568972" u="1"/>
        <s v="CPQO1481303" u="1"/>
        <s v="CPQO1368997" u="1"/>
        <s v="CPQO1481665" u="1"/>
        <s v="CPQO1508735" u="1"/>
        <s v="CPQO1483385" u="1"/>
        <s v="CPQO1529520" u="1"/>
        <s v="CPQO1494185" u="1"/>
        <s v="CPQO1508857" u="1"/>
        <s v="CPQO1378878" u="1"/>
        <s v="CPQO1434040" u="1"/>
        <s v="CPQO1444295" u="1"/>
        <s v="CPQO1484052" u="1"/>
        <s v="CPQO1548509" u="1"/>
        <s v="CPQO1452469" u="1"/>
        <s v="CPQO1460721" u="1"/>
        <s v="CPQO1461882" u="1"/>
        <s v="CPQO1529659" u="1"/>
        <s v="CPQO1423365" u="1"/>
        <s v="CPQO1442203" u="1"/>
        <s v="CPQO1368989" u="1"/>
        <s v="CPQO1587818" u="1"/>
        <s v="CPQO1481885" u="1"/>
        <s v="CPQO1568967" u="1"/>
        <s v="CPQO1484391" u="1"/>
        <s v="CPQO1484179" u="1"/>
        <s v="CPQO1569874" u="1"/>
        <s v="CPQO1433595" u="1"/>
        <s v="CPQO1484151" u="1"/>
        <s v="CPQO1451981" u="1"/>
        <s v="CPQO1379657" u="1"/>
        <s v="CPQO1529756" u="1"/>
        <s v="CPQO1589512" u="1"/>
        <s v="CPQO1481980" u="1"/>
        <s v="CPQO1492312" u="1"/>
        <s v="CPQO1450701" u="1"/>
        <s v="CPQO1483580" u="1"/>
        <s v="CPQO1450836" u="1"/>
        <s v="CPQO1599407" u="1"/>
        <s v="CPQO1539744" u="1"/>
        <s v="CPQO1579501" u="1"/>
        <s v="CPQO1484140" u="1"/>
        <s v="CPQO1472557" u="1"/>
        <s v="CPQO1444385" u="1"/>
        <s v="CPQO1598717" u="1"/>
        <s v="CPQO1529988" u="1"/>
        <s v="CPQO1460719" u="1"/>
        <s v="CPQO1548706" u="1"/>
        <s v="CPQO1493102" u="1"/>
        <s v="CPQO1359998" u="1"/>
        <s v="CPQO1473345" u="1"/>
        <s v="CPQO1423348" u="1"/>
        <s v="CPQO1529735" u="1"/>
        <s v="CPQO1484251" u="1"/>
        <s v="CPQO1549855" u="1"/>
        <s v="CPQO1483346" u="1"/>
        <s v="CPQO1549615" u="1"/>
        <s v="CPQO1599868" u="1"/>
        <s v="CPQO1518804" u="1"/>
        <s v="CPQO1484027" u="1"/>
        <s v="CPQO1559616" u="1"/>
        <s v="CPQO1433323" u="1"/>
        <s v="CPQO1480922" u="1"/>
        <s v="CPQO1481963" u="1"/>
        <s v="CPQO1495175" u="1"/>
        <s v="CPQO1472523" u="1"/>
        <s v="CPQO1493442" u="1"/>
        <s v="CPQO1483699" u="1"/>
      </sharedItems>
    </cacheField>
    <cacheField name="Transaction Type" numFmtId="0">
      <sharedItems containsBlank="1"/>
    </cacheField>
    <cacheField name="Doc Source 2" numFmtId="0">
      <sharedItems containsBlank="1"/>
    </cacheField>
    <cacheField name="EU Global Entity Name" numFmtId="0">
      <sharedItems/>
    </cacheField>
    <cacheField name="EU Global Entity Identifier" numFmtId="0">
      <sharedItems containsSemiMixedTypes="0" containsString="0" containsNumber="1" containsInteger="1" minValue="225219963" maxValue="896271863"/>
    </cacheField>
    <cacheField name="CXDX Quote Number 2" numFmtId="0">
      <sharedItems containsSemiMixedTypes="0" containsString="0" containsNumber="1" containsInteger="1" minValue="1005381549" maxValue="1005932061"/>
    </cacheField>
    <cacheField name="Order Source" numFmtId="0">
      <sharedItems/>
    </cacheField>
    <cacheField name="Quantity" numFmtId="0">
      <sharedItems containsSemiMixedTypes="0" containsString="0" containsNumber="1" minValue="-5000" maxValue="5000"/>
    </cacheField>
    <cacheField name="Sales Channel Code" numFmtId="0">
      <sharedItems/>
    </cacheField>
    <cacheField name="Order Reason Desc" numFmtId="0">
      <sharedItems/>
    </cacheField>
    <cacheField name="Partner Account" numFmtId="0">
      <sharedItems/>
    </cacheField>
    <cacheField name="Partner Type" numFmtId="0">
      <sharedItems containsBlank="1"/>
    </cacheField>
    <cacheField name="Partner Programs" numFmtId="0">
      <sharedItems containsBlank="1"/>
    </cacheField>
    <cacheField name="Customer Channel Type" numFmtId="0">
      <sharedItems/>
    </cacheField>
    <cacheField name="Ordered Date" numFmtId="14">
      <sharedItems containsSemiMixedTypes="0" containsNonDate="0" containsDate="1" containsString="0" minDate="2013-10-18T00:00:00" maxDate="2014-02-01T00:00:00"/>
    </cacheField>
    <cacheField name="Roll Up Book Date" numFmtId="14">
      <sharedItems containsSemiMixedTypes="0" containsNonDate="0" containsDate="1" containsString="0" minDate="2014-01-03T00:00:00" maxDate="2014-02-01T00:00:00"/>
    </cacheField>
    <cacheField name="Roll Up TRX Date" numFmtId="14">
      <sharedItems containsSemiMixedTypes="0" containsNonDate="0" containsDate="1" containsString="0" minDate="2014-01-02T00:00:00" maxDate="2014-02-01T00:00:00"/>
    </cacheField>
    <cacheField name="Month" numFmtId="0">
      <sharedItems containsSemiMixedTypes="0" containsString="0" containsNumber="1" containsInteger="1" minValue="1" maxValue="1"/>
    </cacheField>
    <cacheField name="Segment 1" numFmtId="0">
      <sharedItems containsNonDate="0" containsString="0" containsBlank="1"/>
    </cacheField>
    <cacheField name="Segment 2" numFmtId="0">
      <sharedItems containsNonDate="0" containsString="0" containsBlank="1"/>
    </cacheField>
    <cacheField name="Segment 3" numFmtId="0">
      <sharedItems containsNonDate="0" containsString="0" containsBlank="1"/>
    </cacheField>
    <cacheField name="Sale Booking Revenue" numFmtId="172">
      <sharedItems containsSemiMixedTypes="0" containsString="0" containsNumber="1" minValue="-596197.88" maxValue="596197.88"/>
    </cacheField>
    <cacheField name="Description" numFmtId="0">
      <sharedItems/>
    </cacheField>
    <cacheField name="EU EMC Sub Industry" numFmtId="0">
      <sharedItems/>
    </cacheField>
    <cacheField name="EU EMC Major Industry" numFmtId="0">
      <sharedItems/>
    </cacheField>
    <cacheField name="Country &amp; Bucket" numFmtId="0">
      <sharedItems/>
    </cacheField>
    <cacheField name="QTR" numFmtId="172">
      <sharedItems/>
    </cacheField>
    <cacheField name="sumif" numFmtId="0">
      <sharedItems containsMixedTypes="1" containsNumber="1" containsInteger="1" minValue="0" maxValue="0"/>
    </cacheField>
    <cacheField name="Bookings Type" numFmtId="0">
      <sharedItems count="3">
        <s v="BOOKINGS"/>
        <e v="#N/A" u="1"/>
        <s v="OnDeman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EMC" refreshedDate="41677.793173611113" createdVersion="3" refreshedVersion="4" minRefreshableVersion="3" recordCount="123">
  <cacheSource type="worksheet">
    <worksheetSource ref="A2:AY19968" sheet="Bookings Data"/>
  </cacheSource>
  <cacheFields count="51">
    <cacheField name="Sales District" numFmtId="0">
      <sharedItems containsBlank="1" count="17">
        <s v="Middle East"/>
        <s v="Austria/EE"/>
        <m/>
        <s v="Germany" u="1"/>
        <s v="UK&amp;I" u="1"/>
        <s v="Nordics" u="1"/>
        <s v="Switzerland" u="1"/>
        <s v="France" u="1"/>
        <s v="Benelux" u="1"/>
        <s v="Italy" u="1"/>
        <e v="#N/A" u="1"/>
        <s v="Iberia" u="1"/>
        <s v="Hedge" u="1"/>
        <s v="Other" u="1"/>
        <s v="Russia CIS" u="1"/>
        <s v="South Africa" u="1"/>
        <s v="EMED &amp; Africa" u="1"/>
      </sharedItems>
    </cacheField>
    <cacheField name="Sales Region" numFmtId="0">
      <sharedItems containsBlank="1" count="13">
        <s v="EMEA EAST"/>
        <m/>
        <s v="Germany" u="1"/>
        <s v="UK&amp;I" u="1"/>
        <s v="FRANCE" u="1"/>
        <s v="EMEA WEST" u="1"/>
        <s v="EMEA SOUTH" u="1"/>
        <s v="ITALY" u="1"/>
        <s v="EMEA NORTH" u="1"/>
        <e v="#N/A" u="1"/>
        <s v="Hedge" u="1"/>
        <s v="EMEA EMERGING" u="1"/>
        <s v="OTHER" u="1"/>
      </sharedItems>
    </cacheField>
    <cacheField name="Family" numFmtId="0">
      <sharedItems containsBlank="1"/>
    </cacheField>
    <cacheField name="Recon Item" numFmtId="0">
      <sharedItems containsBlank="1" count="55">
        <s v="CCMG THIRD PARTY"/>
        <s v="SYNC THIRD PARTY"/>
        <s v="CCMG CAPTURE"/>
        <s v="CCMG CLIENTS AND APPS"/>
        <s v="CCMG GOVERNANCE"/>
        <s v="CCMG SAAS SOLUTIONS"/>
        <m/>
        <s v="CLIENTS AND APPS" u="1"/>
        <s v="SYMMETRIX DMX4" u="1"/>
        <s v="CCMG PLATFORM" u="1"/>
        <s v="EMC SELECT RIVERBED" u="1"/>
        <s v="CCMG INTEG-EXTN" u="1"/>
        <s v="SELECT PARTS" u="1"/>
        <s v="DOCSCI SW" u="1"/>
        <s v="OTHER IIG" u="1"/>
        <s v="CCMG COMPLIANCE" u="1"/>
        <s v="CONNECTORS" u="1"/>
        <s v="CAPTURE HW" u="1"/>
        <s v="CCMG SYNCPLICITY" u="1"/>
        <s v="CCMG CONNECTORS" u="1"/>
        <s v="THIRD PARTY CCMG" u="1"/>
        <s v="CCMG XCP FRAMEWORK" u="1"/>
        <s v="HEALTHCARE" u="1"/>
        <s v="SOLUTIONS" u="1"/>
        <s v="COMPLIANCE" u="1"/>
        <s v="COMMON-VERSION" u="1"/>
        <s v="XCP FRAMEWORK" u="1"/>
        <s v="INTEG-EXTN" u="1"/>
        <s v="CCMG ADJUST" u="1"/>
        <s v="STOR MGMT PERF MGMT" u="1"/>
        <s v="CCMG KAZEON" u="1"/>
        <s v="IIG SOLUTIONS" u="1"/>
        <s v="DOC SCI" u="1"/>
        <s v="CCMG DOC SCI" u="1"/>
        <s v="CCMG SOLUTIONS" u="1"/>
        <s v="LEGACY ITEMS" u="1"/>
        <s v="CONNECTRIX CISCO" u="1"/>
        <s v="CELERRA PRODUCT" u="1"/>
        <s v="ADJUST" u="1"/>
        <s v="OTHER" u="1"/>
        <s v="THIRD PARTY" u="1"/>
        <s v="VMWRSL PARTS" u="1"/>
        <s v="GS-PROF SERVICES" u="1"/>
        <s v="CCMG LEGACY ITEMS" u="1"/>
        <s v="PS-RESIDENCY" u="1"/>
        <s v="ONDEMAND ADJUST" u="1"/>
        <s v="KAZEON" u="1"/>
        <s v="OnDemand" u="1"/>
        <s v="THCARE" u="1"/>
        <s v="CCMG OTHER" u="1"/>
        <s v="CAPTURE" u="1"/>
        <s v="DKTM RUSSIA" u="1"/>
        <s v="KAZEON HW" u="1"/>
        <s v="PLATFORM" u="1"/>
        <s v="GOVERNANCE" u="1"/>
      </sharedItems>
    </cacheField>
    <cacheField name="BRM Item" numFmtId="0">
      <sharedItems containsBlank="1"/>
    </cacheField>
    <cacheField name="IIG - STD Product" numFmtId="0">
      <sharedItems containsBlank="1"/>
    </cacheField>
    <cacheField name="Item Number" numFmtId="0">
      <sharedItems containsBlank="1"/>
    </cacheField>
    <cacheField name="Sales Area Name" numFmtId="0">
      <sharedItems containsBlank="1"/>
    </cacheField>
    <cacheField name="District Name" numFmtId="0">
      <sharedItems containsBlank="1"/>
    </cacheField>
    <cacheField name="Sales Area Manager" numFmtId="0">
      <sharedItems containsBlank="1"/>
    </cacheField>
    <cacheField name="Sales District Manager" numFmtId="0">
      <sharedItems containsBlank="1"/>
    </cacheField>
    <cacheField name="Sales Division Name" numFmtId="0">
      <sharedItems containsBlank="1"/>
    </cacheField>
    <cacheField name="Sales Rep Name" numFmtId="0">
      <sharedItems containsBlank="1"/>
    </cacheField>
    <cacheField name="Employee Id" numFmtId="0">
      <sharedItems containsString="0" containsBlank="1" containsNumber="1" containsInteger="1" minValue="83884" maxValue="117230"/>
    </cacheField>
    <cacheField name="BT Party Name" numFmtId="0">
      <sharedItems containsBlank="1"/>
    </cacheField>
    <cacheField name="ST Party Name" numFmtId="0">
      <sharedItems containsBlank="1"/>
    </cacheField>
    <cacheField name="EU Party Name" numFmtId="0">
      <sharedItems containsBlank="1"/>
    </cacheField>
    <cacheField name="IA Party Country" numFmtId="0">
      <sharedItems containsBlank="1"/>
    </cacheField>
    <cacheField name="EU Party Country" numFmtId="0">
      <sharedItems containsBlank="1"/>
    </cacheField>
    <cacheField name="Order Type" numFmtId="0">
      <sharedItems containsBlank="1"/>
    </cacheField>
    <cacheField name="Doc Type" numFmtId="0">
      <sharedItems containsBlank="1"/>
    </cacheField>
    <cacheField name="Opportunity Number" numFmtId="0">
      <sharedItems containsString="0" containsBlank="1" containsNumber="1" containsInteger="1" minValue="1968003" maxValue="3226675"/>
    </cacheField>
    <cacheField name="Transaction Number" numFmtId="0">
      <sharedItems containsBlank="1"/>
    </cacheField>
    <cacheField name="Order Number" numFmtId="0">
      <sharedItems containsString="0" containsBlank="1" containsNumber="1" containsInteger="1" minValue="30308144" maxValue="30329617"/>
    </cacheField>
    <cacheField name="Deal Number" numFmtId="0">
      <sharedItems containsBlank="1" containsMixedTypes="1" containsNumber="1" containsInteger="1" minValue="61472509" maxValue="61472509" count="9">
        <s v="CPQO1606233"/>
        <s v="CPQO1596562"/>
        <s v="CPQO1599952"/>
        <s v="CPQO1601321"/>
        <s v="CPQO1602514"/>
        <s v="CPQO1601093"/>
        <s v="CPQO1607234"/>
        <m/>
        <n v="61472509" u="1"/>
      </sharedItems>
    </cacheField>
    <cacheField name="Transaction Type" numFmtId="0">
      <sharedItems containsBlank="1"/>
    </cacheField>
    <cacheField name="Doc Source 2" numFmtId="0">
      <sharedItems containsBlank="1"/>
    </cacheField>
    <cacheField name="EU Global Entity Name" numFmtId="0">
      <sharedItems containsBlank="1"/>
    </cacheField>
    <cacheField name="EU Global Entity Identifier" numFmtId="0">
      <sharedItems containsString="0" containsBlank="1" containsNumber="1" containsInteger="1" minValue="366817854" maxValue="864314781"/>
    </cacheField>
    <cacheField name="CXDX Quote Number 2" numFmtId="0">
      <sharedItems containsString="0" containsBlank="1" containsNumber="1" containsInteger="1" minValue="1005576290" maxValue="1005896792"/>
    </cacheField>
    <cacheField name="Order Source" numFmtId="0">
      <sharedItems containsBlank="1"/>
    </cacheField>
    <cacheField name="Quantity" numFmtId="0">
      <sharedItems containsString="0" containsBlank="1" containsNumber="1" containsInteger="1" minValue="-50" maxValue="3000"/>
    </cacheField>
    <cacheField name="Sales Channel Code" numFmtId="0">
      <sharedItems containsBlank="1"/>
    </cacheField>
    <cacheField name="Order Reason Desc" numFmtId="0">
      <sharedItems containsBlank="1"/>
    </cacheField>
    <cacheField name="Partner Account" numFmtId="0">
      <sharedItems containsBlank="1"/>
    </cacheField>
    <cacheField name="Partner Type" numFmtId="0">
      <sharedItems containsBlank="1"/>
    </cacheField>
    <cacheField name="Partner Programs" numFmtId="0">
      <sharedItems containsBlank="1"/>
    </cacheField>
    <cacheField name="Customer Channel Type" numFmtId="0">
      <sharedItems containsBlank="1"/>
    </cacheField>
    <cacheField name="Ordered Date" numFmtId="0">
      <sharedItems containsNonDate="0" containsDate="1" containsString="0" containsBlank="1" minDate="2013-12-27T00:00:00" maxDate="2014-01-31T00:00:00"/>
    </cacheField>
    <cacheField name="Roll Up Book Date" numFmtId="0">
      <sharedItems containsNonDate="0" containsDate="1" containsString="0" containsBlank="1" minDate="2014-01-03T00:00:00" maxDate="2014-01-31T00:00:00"/>
    </cacheField>
    <cacheField name="Roll Up TRX Date" numFmtId="0">
      <sharedItems containsNonDate="0" containsDate="1" containsString="0" containsBlank="1" minDate="2014-01-03T00:00:00" maxDate="2014-01-31T00:00:00"/>
    </cacheField>
    <cacheField name="Month" numFmtId="0">
      <sharedItems containsString="0" containsBlank="1" containsNumber="1" containsInteger="1" minValue="1" maxValue="1"/>
    </cacheField>
    <cacheField name="Segment 1" numFmtId="0">
      <sharedItems containsNonDate="0" containsString="0" containsBlank="1"/>
    </cacheField>
    <cacheField name="Segment 2" numFmtId="0">
      <sharedItems containsNonDate="0" containsString="0" containsBlank="1"/>
    </cacheField>
    <cacheField name="Segment 3" numFmtId="0">
      <sharedItems containsNonDate="0" containsString="0" containsBlank="1"/>
    </cacheField>
    <cacheField name="Sale Booking Revenue" numFmtId="172">
      <sharedItems containsString="0" containsBlank="1" containsNumber="1" minValue="-25357" maxValue="60000"/>
    </cacheField>
    <cacheField name="Description" numFmtId="0">
      <sharedItems containsBlank="1" containsMixedTypes="1" containsNumber="1" containsInteger="1" minValue="-1" maxValue="-1" count="3">
        <s v="BOOKINGS"/>
        <m/>
        <n v="-1" u="1"/>
      </sharedItems>
    </cacheField>
    <cacheField name="EU EMC Sub Industry" numFmtId="0">
      <sharedItems containsBlank="1"/>
    </cacheField>
    <cacheField name="EU EMC Major Industry" numFmtId="0">
      <sharedItems containsBlank="1"/>
    </cacheField>
    <cacheField name="Country &amp; Bucket" numFmtId="0">
      <sharedItems containsBlank="1"/>
    </cacheField>
    <cacheField name="QTR" numFmtId="172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x v="0"/>
    <x v="0"/>
    <s v="CONTENT AND CASE MGMT"/>
    <s v="CCMG THIRD PARTY"/>
    <s v="ENCHOICE-SVC"/>
    <s v="zTBD"/>
    <s v="CYHB-ADDDBMNT"/>
    <s v="IIG EMEA FRANCE AREA"/>
    <s v="IIG EMEA FRANCE 1 DISTRICT"/>
    <s v="STEPHANE BARBERET"/>
    <s v="JACQUES PADIOLEAU"/>
    <s v="IIG EMEA SOUTH DIVISION"/>
    <x v="0"/>
    <n v="44066"/>
    <x v="0"/>
    <x v="0"/>
    <x v="0"/>
    <s v="France"/>
    <s v="France"/>
    <x v="0"/>
    <s v="ZOR"/>
    <n v="3228220"/>
    <m/>
    <x v="0"/>
    <x v="0"/>
    <m/>
    <m/>
    <s v="TOTAL SA"/>
    <n v="275137164"/>
    <x v="0"/>
    <s v="DXP"/>
    <n v="102"/>
    <s v="Direct"/>
    <s v="EMC Sale"/>
    <s v="N"/>
    <m/>
    <m/>
    <s v="DIRECT"/>
    <d v="2014-01-24T00:00:00"/>
    <x v="0"/>
    <d v="2014-01-24T00:00:00"/>
    <n v="1"/>
    <m/>
    <m/>
    <m/>
    <n v="85044.92"/>
    <x v="0"/>
    <s v="ENERGY"/>
    <s v="ENERGY -- OIL &amp; GAS"/>
    <s v="FranceBOOKINGS"/>
    <s v="Q12014"/>
    <s v="France"/>
    <x v="0"/>
  </r>
  <r>
    <x v="0"/>
    <x v="0"/>
    <s v="CONTENT AND CASE MGMT"/>
    <s v="CCMG THIRD PARTY"/>
    <s v="ENCHOICE-SVC"/>
    <s v="zTBD"/>
    <s v="CYHB-SRVMNT"/>
    <s v="IIG EMEA FRANCE AREA"/>
    <s v="IIG EMEA FRANCE 1 DISTRICT"/>
    <s v="STEPHANE BARBERET"/>
    <s v="JACQUES PADIOLEAU"/>
    <s v="IIG EMEA SOUTH DIVISION"/>
    <x v="0"/>
    <n v="44066"/>
    <x v="0"/>
    <x v="0"/>
    <x v="0"/>
    <s v="France"/>
    <s v="France"/>
    <x v="0"/>
    <s v="ZOR"/>
    <n v="3228220"/>
    <m/>
    <x v="0"/>
    <x v="0"/>
    <m/>
    <m/>
    <s v="TOTAL SA"/>
    <n v="275137164"/>
    <x v="0"/>
    <s v="DXP"/>
    <n v="3"/>
    <s v="Direct"/>
    <s v="EMC Sale"/>
    <s v="N"/>
    <m/>
    <m/>
    <s v="DIRECT"/>
    <d v="2014-01-24T00:00:00"/>
    <x v="0"/>
    <d v="2014-01-24T00:00:00"/>
    <n v="1"/>
    <m/>
    <m/>
    <m/>
    <n v="6010.76"/>
    <x v="0"/>
    <s v="ENERGY"/>
    <s v="ENERGY -- OIL &amp; GAS"/>
    <s v="FranceBOOKINGS"/>
    <s v="Q12014"/>
    <s v="France"/>
    <x v="0"/>
  </r>
  <r>
    <x v="0"/>
    <x v="0"/>
    <s v="CONTENT AND CASE MGMT"/>
    <s v="CCMG THIRD PARTY"/>
    <s v="ENCHOICE-SW"/>
    <s v="zTBD"/>
    <s v="CYHB-ADDDBASE"/>
    <s v="IIG EMEA FRANCE AREA"/>
    <s v="IIG EMEA FRANCE 1 DISTRICT"/>
    <s v="STEPHANE BARBERET"/>
    <s v="JACQUES PADIOLEAU"/>
    <s v="IIG EMEA SOUTH DIVISION"/>
    <x v="0"/>
    <n v="44066"/>
    <x v="0"/>
    <x v="0"/>
    <x v="0"/>
    <s v="France"/>
    <s v="France"/>
    <x v="0"/>
    <s v="ZOR"/>
    <n v="3228220"/>
    <m/>
    <x v="0"/>
    <x v="0"/>
    <m/>
    <m/>
    <s v="TOTAL SA"/>
    <n v="275137164"/>
    <x v="0"/>
    <s v="DXP"/>
    <n v="34"/>
    <s v="Direct"/>
    <s v="EMC Sale"/>
    <s v="N"/>
    <m/>
    <m/>
    <s v="DIRECT"/>
    <d v="2014-01-24T00:00:00"/>
    <x v="0"/>
    <d v="2014-01-24T00:00:00"/>
    <n v="1"/>
    <m/>
    <m/>
    <m/>
    <n v="177184.59"/>
    <x v="0"/>
    <s v="ENERGY"/>
    <s v="ENERGY -- OIL &amp; GAS"/>
    <s v="FranceBOOKINGS"/>
    <s v="Q12014"/>
    <s v="France"/>
    <x v="0"/>
  </r>
  <r>
    <x v="0"/>
    <x v="0"/>
    <s v="CONTENT AND CASE MGMT"/>
    <s v="CCMG THIRD PARTY"/>
    <s v="ENCHOICE-SW"/>
    <s v="zTBD"/>
    <s v="CYHB-SRV"/>
    <s v="IIG EMEA FRANCE AREA"/>
    <s v="IIG EMEA FRANCE 1 DISTRICT"/>
    <s v="STEPHANE BARBERET"/>
    <s v="JACQUES PADIOLEAU"/>
    <s v="IIG EMEA SOUTH DIVISION"/>
    <x v="0"/>
    <n v="44066"/>
    <x v="0"/>
    <x v="0"/>
    <x v="0"/>
    <s v="France"/>
    <s v="France"/>
    <x v="0"/>
    <s v="ZOR"/>
    <n v="3228220"/>
    <m/>
    <x v="0"/>
    <x v="0"/>
    <m/>
    <m/>
    <s v="TOTAL SA"/>
    <n v="275137164"/>
    <x v="0"/>
    <s v="DXP"/>
    <n v="1"/>
    <s v="Direct"/>
    <s v="EMC Sale"/>
    <s v="N"/>
    <m/>
    <m/>
    <s v="DIRECT"/>
    <d v="2014-01-24T00:00:00"/>
    <x v="0"/>
    <d v="2014-01-24T00:00:00"/>
    <n v="1"/>
    <m/>
    <m/>
    <m/>
    <n v="12514.74"/>
    <x v="0"/>
    <s v="ENERGY"/>
    <s v="ENERGY -- OIL &amp; GAS"/>
    <s v="FranceBOOKINGS"/>
    <s v="Q12014"/>
    <s v="France"/>
    <x v="0"/>
  </r>
  <r>
    <x v="1"/>
    <x v="0"/>
    <s v="CONTENT AND CASE MGMT"/>
    <s v="CCMG THIRD PARTY"/>
    <s v="ENCHOICE-SW"/>
    <s v="zTBD"/>
    <s v="ESEL-MISC-ENC"/>
    <s v="IIG EMEA IBERIA AREA"/>
    <s v="IIG EMEA SPAIN 1 DISTRICT"/>
    <s v="STEPHANE BARBERET"/>
    <s v="JORGE MARTINEZ MANSO"/>
    <s v="IIG EMEA SOUTH DIVISION"/>
    <x v="1"/>
    <n v="85030"/>
    <x v="1"/>
    <x v="1"/>
    <x v="1"/>
    <s v="Spain"/>
    <s v="Spain"/>
    <x v="0"/>
    <s v="ZOR"/>
    <n v="3213817"/>
    <s v="ZR01 - Brokerage Purchases"/>
    <x v="1"/>
    <x v="1"/>
    <s v="HARD REDIRECTS"/>
    <s v="ZR01 - Brokerage Purchases"/>
    <s v="MINISTERIO DE HACIENDA Y ADMINISTRACIONES PUBLICAS"/>
    <n v="467461823"/>
    <x v="1"/>
    <s v="DXP"/>
    <n v="0"/>
    <s v="Indirect"/>
    <s v="EMC Sale"/>
    <s v="Y"/>
    <s v="Direct Reseller"/>
    <s v="Alliances"/>
    <s v="OTHER CHANNEL"/>
    <d v="2014-01-08T00:00:00"/>
    <x v="1"/>
    <d v="2014-01-10T00:00:00"/>
    <n v="1"/>
    <m/>
    <m/>
    <m/>
    <n v="-4385.6000000000004"/>
    <x v="0"/>
    <s v="GOVT"/>
    <s v="GOVT -- CENTRAL"/>
    <s v="IberiaBOOKINGS"/>
    <s v="Q12014"/>
    <n v="0"/>
    <x v="0"/>
  </r>
  <r>
    <x v="1"/>
    <x v="0"/>
    <s v="CONTENT AND CASE MGMT"/>
    <s v="CCMG THIRD PARTY"/>
    <s v="ENCHOICE-SW"/>
    <s v="zTBD"/>
    <s v="ESEL-MISC-ENC"/>
    <s v="IIG EMEA IBERIA AREA"/>
    <s v="IIG EMEA SPAIN 1 DISTRICT"/>
    <s v="STEPHANE BARBERET"/>
    <s v="JORGE MARTINEZ MANSO"/>
    <s v="IIG EMEA SOUTH DIVISION"/>
    <x v="1"/>
    <n v="85030"/>
    <x v="1"/>
    <x v="1"/>
    <x v="1"/>
    <s v="Spain"/>
    <s v="Spain"/>
    <x v="0"/>
    <s v="ZOR"/>
    <n v="3213817"/>
    <m/>
    <x v="1"/>
    <x v="1"/>
    <m/>
    <m/>
    <s v="MINISTERIO DE HACIENDA Y ADMINISTRACIONES PUBLICAS"/>
    <n v="467461823"/>
    <x v="1"/>
    <s v="DXP"/>
    <n v="1"/>
    <s v="Indirect"/>
    <s v="EMC Sale"/>
    <s v="Y"/>
    <s v="Direct Reseller"/>
    <s v="Alliances"/>
    <s v="OTHER CHANNEL"/>
    <d v="2014-01-08T00:00:00"/>
    <x v="2"/>
    <d v="2014-01-08T00:00:00"/>
    <n v="1"/>
    <m/>
    <m/>
    <m/>
    <n v="4394"/>
    <x v="0"/>
    <s v="GOVT"/>
    <s v="GOVT -- CENTRAL"/>
    <s v="IberiaBOOKINGS"/>
    <s v="Q12014"/>
    <n v="0"/>
    <x v="0"/>
  </r>
  <r>
    <x v="2"/>
    <x v="1"/>
    <s v="CONTENT AND CASE MGMT"/>
    <s v="CCMG THIRD PARTY"/>
    <s v="INFOGRAPHIC-SVC"/>
    <s v="Other CCMG"/>
    <s v="BP-XCPI-M-A"/>
    <s v="IIG EMEA TURKEY, MIDDLE EAST, AFRICAN CONTINENT AREA"/>
    <s v="IIG EMEA MIDDLE EAST 1 DISTRICT"/>
    <s v="ALESSIO GALLO"/>
    <s v="MAHMOUD MOUNIR"/>
    <s v="IIG EMEA EMERGING DIVISION"/>
    <x v="2"/>
    <n v="83884"/>
    <x v="2"/>
    <x v="2"/>
    <x v="2"/>
    <s v="United Arab Emirates"/>
    <s v="United Arab Emirates"/>
    <x v="0"/>
    <s v="ZOR"/>
    <n v="3226675"/>
    <m/>
    <x v="2"/>
    <x v="2"/>
    <m/>
    <m/>
    <s v="GOVERNMENT OF ABU DHABI"/>
    <n v="864314781"/>
    <x v="2"/>
    <s v="DXP"/>
    <n v="30"/>
    <s v="Indirect"/>
    <s v="EMC Sale"/>
    <s v="N"/>
    <m/>
    <m/>
    <s v="DIRECT"/>
    <d v="2014-01-28T00:00:00"/>
    <x v="3"/>
    <d v="2014-01-28T00:00:00"/>
    <n v="1"/>
    <m/>
    <m/>
    <m/>
    <n v="390"/>
    <x v="0"/>
    <s v="GOVT"/>
    <s v="GOVT -- CENTRAL"/>
    <s v="Middle EastBOOKINGS"/>
    <s v="Q12014"/>
    <n v="0"/>
    <x v="0"/>
  </r>
  <r>
    <x v="2"/>
    <x v="1"/>
    <s v="CONTENT AND CASE MGMT"/>
    <s v="SYNC THIRD PARTY"/>
    <s v="SYNC-SW"/>
    <s v="zTBD"/>
    <s v="SYNC-T1-CD-1Y"/>
    <s v="IIG EMEA TURKEY, MIDDLE EAST, AFRICAN CONTINENT AREA"/>
    <s v="IIG EMEA MIDDLE EAST 1 DISTRICT"/>
    <s v="ALESSIO GALLO"/>
    <s v="MAHMOUD MOUNIR"/>
    <s v="IIG EMEA EMERGING DIVISION"/>
    <x v="2"/>
    <n v="83884"/>
    <x v="3"/>
    <x v="3"/>
    <x v="3"/>
    <s v="United Arab Emirates"/>
    <s v="United Arab Emirates"/>
    <x v="0"/>
    <s v="ZOR"/>
    <n v="3117607"/>
    <m/>
    <x v="3"/>
    <x v="3"/>
    <m/>
    <m/>
    <s v="ETIHAD RAIL COMPANY P J S C"/>
    <n v="851212896"/>
    <x v="3"/>
    <s v="DXP"/>
    <n v="-50"/>
    <s v="Direct"/>
    <s v="EMC Sale"/>
    <s v="N"/>
    <m/>
    <m/>
    <s v="DIRECT"/>
    <d v="2013-12-29T00:00:00"/>
    <x v="4"/>
    <d v="2014-01-16T00:00:00"/>
    <n v="1"/>
    <m/>
    <m/>
    <m/>
    <n v="-10800"/>
    <x v="0"/>
    <s v="TRANSPORTATION"/>
    <s v="TRANSPORTATION -- GENERAL"/>
    <s v="Middle EastBOOKINGS"/>
    <s v="Q12014"/>
    <n v="0"/>
    <x v="0"/>
  </r>
  <r>
    <x v="3"/>
    <x v="2"/>
    <s v="CONTENT AND CASE MGMT"/>
    <s v="SYNC THIRD PARTY"/>
    <s v="SYNC-SW"/>
    <s v="zTBD"/>
    <s v="SYNC-T1-CD-1Y"/>
    <s v="IIG EMEA UK/IRELAND AREA"/>
    <s v="IIG EMEA UK/IRELAND ENTERPRISE DISTRICT"/>
    <s v="MARK RATTLEY"/>
    <s v="OWEN KILBANE"/>
    <s v="IIG EMEA NORTH DIVISION"/>
    <x v="3"/>
    <n v="100878"/>
    <x v="4"/>
    <x v="4"/>
    <x v="4"/>
    <s v="United Kingdom"/>
    <s v="United Kingdom"/>
    <x v="0"/>
    <s v="ZOR"/>
    <m/>
    <s v="R24 - SaleOPS-Misc REV ADJ"/>
    <x v="4"/>
    <x v="4"/>
    <s v="RFBU - G/L Account Document"/>
    <s v="R24 - SaleOPS-Misc REV ADJ"/>
    <s v="COMPAGNIE FINANCIERE RICHEMONT SA"/>
    <n v="482040540"/>
    <x v="4"/>
    <s v="CXP"/>
    <n v="0"/>
    <s v="Indirect"/>
    <s v="EMC Sale"/>
    <s v="Y"/>
    <s v="Distributor"/>
    <s v="Information Intelligence Reseller"/>
    <s v="OTHER CHANNEL"/>
    <d v="2013-12-06T00:00:00"/>
    <x v="5"/>
    <d v="2014-01-22T00:00:00"/>
    <n v="1"/>
    <m/>
    <m/>
    <m/>
    <n v="-3435.5"/>
    <x v="0"/>
    <s v="RETAIL"/>
    <s v="RETAIL -- OTHER"/>
    <s v="UK&amp;IBOOKINGS"/>
    <s v="Q12014"/>
    <s v="UK&amp;I"/>
    <x v="0"/>
  </r>
  <r>
    <x v="3"/>
    <x v="2"/>
    <s v="CONTENT AND CASE MGMT"/>
    <s v="SYNC THIRD PARTY"/>
    <s v="SYNC-SW"/>
    <s v="zTBD"/>
    <s v="SYNC-T1-CD-1Y"/>
    <s v="IIG EMEA UK/IRELAND AREA"/>
    <s v="IIG EMEA UK/IRELAND ENTERPRISE DISTRICT"/>
    <s v="MARK RATTLEY"/>
    <s v="OWEN KILBANE"/>
    <s v="IIG EMEA NORTH DIVISION"/>
    <x v="3"/>
    <n v="100878"/>
    <x v="4"/>
    <x v="4"/>
    <x v="4"/>
    <s v="United Kingdom"/>
    <s v="United Kingdom"/>
    <x v="0"/>
    <s v="ZOR"/>
    <m/>
    <m/>
    <x v="4"/>
    <x v="4"/>
    <m/>
    <m/>
    <s v="COMPAGNIE FINANCIERE RICHEMONT SA"/>
    <n v="482040540"/>
    <x v="4"/>
    <s v="CXP"/>
    <n v="25"/>
    <s v="Indirect"/>
    <s v="EMC Sale"/>
    <s v="Y"/>
    <s v="Distributor"/>
    <s v="Information Intelligence Reseller"/>
    <s v="OTHER CHANNEL"/>
    <d v="2013-12-06T00:00:00"/>
    <x v="5"/>
    <d v="2014-01-22T00:00:00"/>
    <n v="1"/>
    <m/>
    <m/>
    <m/>
    <n v="3836.26"/>
    <x v="0"/>
    <s v="RETAIL"/>
    <s v="RETAIL -- OTHER"/>
    <s v="UK&amp;IBOOKINGS"/>
    <s v="Q12014"/>
    <s v="UK&amp;I"/>
    <x v="0"/>
  </r>
  <r>
    <x v="3"/>
    <x v="2"/>
    <s v="CONTENT AND CASE MGMT"/>
    <s v="SYNC THIRD PARTY"/>
    <s v="SYNC-SW"/>
    <s v="zTBD"/>
    <s v="SYNC-T1-CD-1Y"/>
    <s v="IIG EMEA UK/IRELAND AREA"/>
    <s v="IIG EMEA UK/IRELAND ENTERPRISE DISTRICT"/>
    <s v="MARK RATTLEY"/>
    <s v="OWEN KILBANE"/>
    <s v="IIG EMEA NORTH DIVISION"/>
    <x v="4"/>
    <n v="50322"/>
    <x v="4"/>
    <x v="4"/>
    <x v="4"/>
    <s v="United Kingdom"/>
    <s v="United Kingdom"/>
    <x v="0"/>
    <s v="ZOR"/>
    <m/>
    <s v="R24 - SaleOPS-Misc REV ADJ"/>
    <x v="4"/>
    <x v="4"/>
    <s v="RFBU - G/L Account Document"/>
    <s v="R24 - SaleOPS-Misc REV ADJ"/>
    <s v="COMPAGNIE FINANCIERE RICHEMONT SA"/>
    <n v="482040540"/>
    <x v="4"/>
    <s v="CXP"/>
    <n v="0"/>
    <s v="Indirect"/>
    <s v="EMC Sale"/>
    <s v="Y"/>
    <s v="Distributor"/>
    <s v="Information Intelligence Reseller"/>
    <s v="OTHER CHANNEL"/>
    <d v="2013-12-06T00:00:00"/>
    <x v="5"/>
    <d v="2014-01-22T00:00:00"/>
    <n v="1"/>
    <m/>
    <m/>
    <m/>
    <n v="3435.5"/>
    <x v="0"/>
    <s v="RETAIL"/>
    <s v="RETAIL -- OTHER"/>
    <s v="UK&amp;IBOOKINGS"/>
    <s v="Q12014"/>
    <s v="UK&amp;I"/>
    <x v="0"/>
  </r>
  <r>
    <x v="3"/>
    <x v="2"/>
    <s v="CONTENT AND CASE MGMT"/>
    <s v="SYNC THIRD PARTY"/>
    <s v="SYNC-SW"/>
    <s v="zTBD"/>
    <s v="SYNC-T1-CD-1Y"/>
    <s v="IIG EMEA UK/IRELAND AREA"/>
    <s v="IIG EMEA UK/IRELAND ENTERPRISE DISTRICT"/>
    <s v="MARK RATTLEY"/>
    <s v="OWEN KILBANE"/>
    <s v="IIG EMEA NORTH DIVISION"/>
    <x v="4"/>
    <n v="50322"/>
    <x v="4"/>
    <x v="4"/>
    <x v="4"/>
    <s v="United Kingdom"/>
    <s v="United Kingdom"/>
    <x v="0"/>
    <s v="ZOR"/>
    <m/>
    <m/>
    <x v="4"/>
    <x v="4"/>
    <m/>
    <m/>
    <s v="COMPAGNIE FINANCIERE RICHEMONT SA"/>
    <n v="482040540"/>
    <x v="4"/>
    <s v="CXP"/>
    <n v="-25"/>
    <s v="Indirect"/>
    <s v="EMC Sale"/>
    <s v="Y"/>
    <s v="Distributor"/>
    <s v="Information Intelligence Reseller"/>
    <s v="OTHER CHANNEL"/>
    <d v="2013-12-06T00:00:00"/>
    <x v="5"/>
    <d v="2014-01-22T00:00:00"/>
    <n v="1"/>
    <m/>
    <m/>
    <m/>
    <n v="-3836.26"/>
    <x v="0"/>
    <s v="RETAIL"/>
    <s v="RETAIL -- OTHER"/>
    <s v="UK&amp;IBOOKINGS"/>
    <s v="Q12014"/>
    <s v="UK&amp;I"/>
    <x v="0"/>
  </r>
  <r>
    <x v="3"/>
    <x v="2"/>
    <s v="CONTENT AND CASE MGMT"/>
    <s v="CCMG SAAS SOLUTIONS"/>
    <s v="SYNCPLICITY"/>
    <s v="SyncP"/>
    <s v="SYNCH-SAAS-JE"/>
    <s v="IIG EMEA UK/IRELAND AREA"/>
    <s v="IIG EMEA UK/IRELAND ENTERPRISE DISTRICT"/>
    <s v="MARK RATTLEY"/>
    <s v="OWEN KILBANE"/>
    <s v="IIG EMEA NORTH DIVISION"/>
    <x v="3"/>
    <n v="100878"/>
    <x v="4"/>
    <x v="4"/>
    <x v="4"/>
    <s v="United Kingdom"/>
    <s v="United Kingdom"/>
    <x v="0"/>
    <s v="ZOR"/>
    <m/>
    <s v="R31 - Service Reclass"/>
    <x v="4"/>
    <x v="4"/>
    <s v="RFBU - G/L Account Document"/>
    <s v="R31 - Service Reclass"/>
    <s v="COMPAGNIE FINANCIERE RICHEMONT SA"/>
    <n v="482040540"/>
    <x v="4"/>
    <s v="CXP"/>
    <n v="0"/>
    <s v="Indirect"/>
    <s v="EMC Sale"/>
    <s v="Y"/>
    <s v="Distributor"/>
    <s v="Information Intelligence Reseller"/>
    <s v="OTHER CHANNEL"/>
    <d v="2013-12-06T00:00:00"/>
    <x v="5"/>
    <d v="2014-01-22T00:00:00"/>
    <n v="1"/>
    <m/>
    <m/>
    <m/>
    <n v="3384.5"/>
    <x v="0"/>
    <s v="RETAIL"/>
    <s v="RETAIL -- OTHER"/>
    <s v="UK&amp;IBOOKINGS"/>
    <s v="Q12014"/>
    <s v="UK&amp;I"/>
    <x v="0"/>
  </r>
  <r>
    <x v="3"/>
    <x v="2"/>
    <s v="CONTENT AND CASE MGMT"/>
    <s v="CCMG SAAS SOLUTIONS"/>
    <s v="SYNCPLICITY"/>
    <s v="SyncP"/>
    <s v="SYNCH-SAAS-JE"/>
    <s v="IIG EMEA UK/IRELAND AREA"/>
    <s v="IIG EMEA UK/IRELAND ENTERPRISE DISTRICT"/>
    <s v="MARK RATTLEY"/>
    <s v="OWEN KILBANE"/>
    <s v="IIG EMEA NORTH DIVISION"/>
    <x v="4"/>
    <n v="50322"/>
    <x v="4"/>
    <x v="4"/>
    <x v="4"/>
    <s v="United Kingdom"/>
    <s v="United Kingdom"/>
    <x v="0"/>
    <s v="ZOR"/>
    <m/>
    <s v="R31 - Service Reclass"/>
    <x v="4"/>
    <x v="4"/>
    <s v="RFBU - G/L Account Document"/>
    <s v="R31 - Service Reclass"/>
    <s v="COMPAGNIE FINANCIERE RICHEMONT SA"/>
    <n v="482040540"/>
    <x v="4"/>
    <s v="CXP"/>
    <n v="0"/>
    <s v="Indirect"/>
    <s v="EMC Sale"/>
    <s v="Y"/>
    <s v="Distributor"/>
    <s v="Information Intelligence Reseller"/>
    <s v="OTHER CHANNEL"/>
    <d v="2013-12-06T00:00:00"/>
    <x v="5"/>
    <d v="2014-01-22T00:00:00"/>
    <n v="1"/>
    <m/>
    <m/>
    <m/>
    <n v="-3384.5"/>
    <x v="0"/>
    <s v="RETAIL"/>
    <s v="RETAIL -- OTHER"/>
    <s v="UK&amp;IBOOKINGS"/>
    <s v="Q12014"/>
    <s v="UK&amp;I"/>
    <x v="0"/>
  </r>
  <r>
    <x v="1"/>
    <x v="0"/>
    <s v="CONTENT AND CASE MGMT"/>
    <s v="CCMG CAPTURE"/>
    <s v="CPTV-CLIENTS"/>
    <s v="zTBD"/>
    <s v="456-102-275"/>
    <s v="IIG EMEA IBERIA AREA"/>
    <s v="IIG EMEA PORTUGAL 1 DISTRICT"/>
    <s v="STEPHANE BARBERET"/>
    <s v="JORGE MARTINEZ MANSO"/>
    <s v="IIG EMEA SOUTH DIVISION"/>
    <x v="1"/>
    <n v="85030"/>
    <x v="5"/>
    <x v="5"/>
    <x v="5"/>
    <s v="Portugal"/>
    <s v="Portugal"/>
    <x v="0"/>
    <s v="ZOR"/>
    <n v="3143879"/>
    <m/>
    <x v="5"/>
    <x v="5"/>
    <m/>
    <m/>
    <s v="INSTITUTO DA CONSERVAÇÃO DA NATUREZA E DAS FLORESTAS, I.P."/>
    <n v="449140134"/>
    <x v="5"/>
    <s v="DXP"/>
    <n v="1"/>
    <s v="Indirect"/>
    <s v="EMC Sale"/>
    <s v="Y"/>
    <s v="OEM;Direct Reseller"/>
    <s v="Authorized Reseller"/>
    <s v="OTHER CHANNEL"/>
    <d v="2014-01-09T00:00:00"/>
    <x v="6"/>
    <d v="2014-01-09T00:00:00"/>
    <n v="1"/>
    <m/>
    <m/>
    <m/>
    <n v="1820"/>
    <x v="0"/>
    <s v="GOVT"/>
    <s v="GOVT -- CENTRAL"/>
    <s v="IberiaBOOKINGS"/>
    <s v="Q12014"/>
    <n v="0"/>
    <x v="0"/>
  </r>
  <r>
    <x v="1"/>
    <x v="0"/>
    <s v="CONTENT AND CASE MGMT"/>
    <s v="CCMG CAPTURE"/>
    <s v="CPTV-PAGE-VOLUME"/>
    <s v="zTBD"/>
    <s v="456-102-264"/>
    <s v="IIG EMEA IBERIA AREA"/>
    <s v="IIG EMEA PORTUGAL 1 DISTRICT"/>
    <s v="STEPHANE BARBERET"/>
    <s v="JORGE MARTINEZ MANSO"/>
    <s v="IIG EMEA SOUTH DIVISION"/>
    <x v="1"/>
    <n v="85030"/>
    <x v="6"/>
    <x v="6"/>
    <x v="6"/>
    <s v="Portugal"/>
    <s v="Portugal"/>
    <x v="0"/>
    <s v="ZOR"/>
    <n v="3219701"/>
    <m/>
    <x v="6"/>
    <x v="6"/>
    <m/>
    <m/>
    <s v="Ministerio Da Saude"/>
    <n v="455223156"/>
    <x v="6"/>
    <s v="DXP"/>
    <n v="444"/>
    <s v="Indirect"/>
    <s v="EMC Sale"/>
    <s v="N"/>
    <s v="Systems Integrator"/>
    <s v="Alliances"/>
    <s v="OTHER CHANNEL"/>
    <d v="2014-01-13T00:00:00"/>
    <x v="7"/>
    <d v="2014-01-13T00:00:00"/>
    <n v="1"/>
    <m/>
    <m/>
    <m/>
    <n v="80616.800000000003"/>
    <x v="0"/>
    <s v="HEALTHCARE"/>
    <s v="HEALTHCARE -- GOVERNMENT"/>
    <s v="IberiaBOOKINGS"/>
    <s v="Q12014"/>
    <n v="0"/>
    <x v="0"/>
  </r>
  <r>
    <x v="4"/>
    <x v="3"/>
    <s v="CONTENT AND CASE MGMT"/>
    <s v="CCMG CAPTURE"/>
    <s v="CPTV-PAGE-VOLUME"/>
    <s v="zTBD"/>
    <s v="456-102-266"/>
    <s v="IIG EMEA GERMANY AREA"/>
    <s v="IIG EMEA GERMANY 1 DISTRICT"/>
    <s v="STEPHANE BARBERET"/>
    <s v="ULRICH WENZ"/>
    <s v="IIG EMEA SOUTH DIVISION"/>
    <x v="5"/>
    <n v="123674"/>
    <x v="7"/>
    <x v="7"/>
    <x v="7"/>
    <s v="Germany"/>
    <s v="Germany"/>
    <x v="0"/>
    <s v="ZOR"/>
    <n v="3111425"/>
    <m/>
    <x v="7"/>
    <x v="7"/>
    <m/>
    <m/>
    <s v="Landesbank Baden-Württemberg"/>
    <n v="321094120"/>
    <x v="7"/>
    <s v="DXP"/>
    <n v="5"/>
    <s v="Indirect"/>
    <s v="EMC Sale"/>
    <s v="Y"/>
    <s v="Systems Integrator;Direct Reseller;Distribution VAR"/>
    <s v="Authorized Reseller;Information Intelligence Reseller"/>
    <s v="OTHER CHANNEL"/>
    <d v="2014-01-18T00:00:00"/>
    <x v="8"/>
    <d v="2014-01-18T00:00:00"/>
    <n v="1"/>
    <m/>
    <m/>
    <m/>
    <n v="11842.66"/>
    <x v="0"/>
    <s v="FINSERV"/>
    <s v="FINSERV -- BANKING"/>
    <s v="GermanyBOOKINGS"/>
    <s v="Q12014"/>
    <s v="Germany"/>
    <x v="0"/>
  </r>
  <r>
    <x v="5"/>
    <x v="0"/>
    <s v="CONTENT AND CASE MGMT"/>
    <s v="CCMG CAPTURE"/>
    <s v="CPTV-SERVER"/>
    <s v="zTBD"/>
    <s v="456-102-262"/>
    <s v="IIG EMEA SWITZERLAND AREA"/>
    <s v="IIG EMEA SWITZERLAND 1 DISTRICT"/>
    <s v="STEPHANE BARBERET"/>
    <s v="ROMAN HOHL"/>
    <s v="IIG EMEA SOUTH DIVISION"/>
    <x v="6"/>
    <n v="145418"/>
    <x v="8"/>
    <x v="8"/>
    <x v="8"/>
    <s v="Switzerland"/>
    <s v="Switzerland"/>
    <x v="0"/>
    <s v="ZOR"/>
    <n v="3186897"/>
    <m/>
    <x v="8"/>
    <x v="8"/>
    <m/>
    <m/>
    <s v="UBP CIS HOLDING S.A."/>
    <n v="484733923"/>
    <x v="8"/>
    <s v="DXP"/>
    <n v="4"/>
    <s v="Indirect"/>
    <s v="EMC Sale"/>
    <s v="Y"/>
    <s v="Direct Reseller"/>
    <s v="Information Intelligence Reseller"/>
    <s v="OTHER CHANNEL"/>
    <d v="2014-01-08T00:00:00"/>
    <x v="2"/>
    <d v="2014-01-08T00:00:00"/>
    <n v="1"/>
    <m/>
    <m/>
    <m/>
    <n v="7087"/>
    <x v="0"/>
    <s v="FINSERV"/>
    <s v="FINSERV -- OTHER"/>
    <s v="SwitzerlandBOOKINGS"/>
    <s v="Q12014"/>
    <s v="Switzerland"/>
    <x v="0"/>
  </r>
  <r>
    <x v="4"/>
    <x v="3"/>
    <s v="CONTENT AND CASE MGMT"/>
    <s v="CCMG CAPTURE"/>
    <s v="CPTV-SERVER"/>
    <s v="zTBD"/>
    <s v="456-102-288"/>
    <s v="IIG EMEA GERMANY AREA"/>
    <s v="IIG EMEA GERMANY 1 DISTRICT"/>
    <s v="STEPHANE BARBERET"/>
    <s v="ULRICH WENZ"/>
    <s v="IIG EMEA SOUTH DIVISION"/>
    <x v="5"/>
    <n v="123674"/>
    <x v="7"/>
    <x v="7"/>
    <x v="7"/>
    <s v="Germany"/>
    <s v="Germany"/>
    <x v="0"/>
    <s v="ZOR"/>
    <n v="3111425"/>
    <m/>
    <x v="7"/>
    <x v="7"/>
    <m/>
    <m/>
    <s v="Landesbank Baden-Württemberg"/>
    <n v="321094120"/>
    <x v="7"/>
    <s v="DXP"/>
    <n v="1"/>
    <s v="Indirect"/>
    <s v="EMC Sale"/>
    <s v="Y"/>
    <s v="Systems Integrator;Direct Reseller;Distribution VAR"/>
    <s v="Authorized Reseller;Information Intelligence Reseller"/>
    <s v="OTHER CHANNEL"/>
    <d v="2014-01-18T00:00:00"/>
    <x v="8"/>
    <d v="2014-01-18T00:00:00"/>
    <n v="1"/>
    <m/>
    <m/>
    <m/>
    <n v="6148.97"/>
    <x v="0"/>
    <s v="FINSERV"/>
    <s v="FINSERV -- BANKING"/>
    <s v="GermanyBOOKINGS"/>
    <s v="Q12014"/>
    <s v="Germany"/>
    <x v="0"/>
  </r>
  <r>
    <x v="4"/>
    <x v="3"/>
    <s v="CONTENT AND CASE MGMT"/>
    <s v="CCMG CAPTURE"/>
    <s v="CPTV-SERVER"/>
    <s v="zTBD"/>
    <s v="456-103-717"/>
    <s v="IIG EMEA GERMANY AREA"/>
    <s v="IIG EMEA GERMANY 1 DISTRICT"/>
    <s v="STEPHANE BARBERET"/>
    <s v="ULRICH WENZ"/>
    <s v="IIG EMEA SOUTH DIVISION"/>
    <x v="5"/>
    <n v="123674"/>
    <x v="7"/>
    <x v="7"/>
    <x v="7"/>
    <s v="Germany"/>
    <s v="Germany"/>
    <x v="0"/>
    <s v="ZOR"/>
    <n v="3111425"/>
    <m/>
    <x v="7"/>
    <x v="7"/>
    <m/>
    <m/>
    <s v="Landesbank Baden-Württemberg"/>
    <n v="321094120"/>
    <x v="7"/>
    <s v="DXP"/>
    <n v="1"/>
    <s v="Indirect"/>
    <s v="EMC Sale"/>
    <s v="Y"/>
    <s v="Systems Integrator;Direct Reseller;Distribution VAR"/>
    <s v="Authorized Reseller;Information Intelligence Reseller"/>
    <s v="OTHER CHANNEL"/>
    <d v="2014-01-18T00:00:00"/>
    <x v="8"/>
    <d v="2014-01-18T00:00:00"/>
    <n v="1"/>
    <m/>
    <m/>
    <m/>
    <n v="1537.92"/>
    <x v="0"/>
    <s v="FINSERV"/>
    <s v="FINSERV -- BANKING"/>
    <s v="GermanyBOOKINGS"/>
    <s v="Q12014"/>
    <s v="Germany"/>
    <x v="0"/>
  </r>
  <r>
    <x v="1"/>
    <x v="0"/>
    <s v="CONTENT AND CASE MGMT"/>
    <s v="CCMG CAPTURE"/>
    <s v="CPTV-SERVER"/>
    <s v="zTBD"/>
    <s v="457-100-444"/>
    <s v="IIG EMEA IBERIA AREA"/>
    <s v="IIG EMEA PORTUGAL 1 DISTRICT"/>
    <s v="STEPHANE BARBERET"/>
    <s v="JORGE MARTINEZ MANSO"/>
    <s v="IIG EMEA SOUTH DIVISION"/>
    <x v="1"/>
    <n v="85030"/>
    <x v="5"/>
    <x v="5"/>
    <x v="5"/>
    <s v="Portugal"/>
    <s v="Portugal"/>
    <x v="0"/>
    <s v="ZOR"/>
    <n v="3143879"/>
    <m/>
    <x v="5"/>
    <x v="5"/>
    <m/>
    <m/>
    <s v="INSTITUTO DA CONSERVAÇÃO DA NATUREZA E DAS FLORESTAS, I.P."/>
    <n v="449140134"/>
    <x v="5"/>
    <s v="DXP"/>
    <n v="1"/>
    <s v="Indirect"/>
    <s v="EMC Sale"/>
    <s v="Y"/>
    <s v="OEM;Direct Reseller"/>
    <s v="Authorized Reseller"/>
    <s v="OTHER CHANNEL"/>
    <d v="2014-01-09T00:00:00"/>
    <x v="6"/>
    <d v="2014-01-09T00:00:00"/>
    <n v="1"/>
    <m/>
    <m/>
    <m/>
    <n v="3120"/>
    <x v="0"/>
    <s v="GOVT"/>
    <s v="GOVT -- CENTRAL"/>
    <s v="IberiaBOOKINGS"/>
    <s v="Q12014"/>
    <n v="0"/>
    <x v="0"/>
  </r>
  <r>
    <x v="5"/>
    <x v="0"/>
    <s v="CONTENT AND CASE MGMT"/>
    <s v="CCMG CAPTURE"/>
    <s v="CPTV-SERVER"/>
    <s v="zTBD"/>
    <s v="457-100-444"/>
    <s v="IIG EMEA SWITZERLAND AREA"/>
    <s v="IIG EMEA SWITZERLAND 1 DISTRICT"/>
    <s v="STEPHANE BARBERET"/>
    <s v="ROMAN HOHL"/>
    <s v="IIG EMEA SOUTH DIVISION"/>
    <x v="6"/>
    <n v="145418"/>
    <x v="8"/>
    <x v="8"/>
    <x v="8"/>
    <s v="Switzerland"/>
    <s v="Switzerland"/>
    <x v="0"/>
    <s v="ZOR"/>
    <n v="3186897"/>
    <m/>
    <x v="8"/>
    <x v="8"/>
    <m/>
    <m/>
    <s v="UBP CIS HOLDING S.A."/>
    <n v="484733923"/>
    <x v="8"/>
    <s v="DXP"/>
    <n v="2"/>
    <s v="Indirect"/>
    <s v="EMC Sale"/>
    <s v="Y"/>
    <s v="Direct Reseller"/>
    <s v="Information Intelligence Reseller"/>
    <s v="OTHER CHANNEL"/>
    <d v="2014-01-08T00:00:00"/>
    <x v="2"/>
    <d v="2014-01-08T00:00:00"/>
    <n v="1"/>
    <m/>
    <m/>
    <m/>
    <n v="8984.2000000000007"/>
    <x v="0"/>
    <s v="FINSERV"/>
    <s v="FINSERV -- OTHER"/>
    <s v="SwitzerlandBOOKINGS"/>
    <s v="Q12014"/>
    <s v="Switzerland"/>
    <x v="0"/>
  </r>
  <r>
    <x v="4"/>
    <x v="3"/>
    <s v="CONTENT AND CASE MGMT"/>
    <s v="CCMG CAPTURE"/>
    <s v="CPTV-SERVER"/>
    <s v="zTBD"/>
    <s v="457-100-446"/>
    <s v="IIG EMEA GERMANY AREA"/>
    <s v="IIG EMEA GERMANY 1 DISTRICT"/>
    <s v="STEPHANE BARBERET"/>
    <s v="ULRICH WENZ"/>
    <s v="IIG EMEA SOUTH DIVISION"/>
    <x v="5"/>
    <n v="123674"/>
    <x v="7"/>
    <x v="7"/>
    <x v="7"/>
    <s v="Germany"/>
    <s v="Germany"/>
    <x v="0"/>
    <s v="ZOR"/>
    <n v="3111425"/>
    <m/>
    <x v="7"/>
    <x v="7"/>
    <m/>
    <m/>
    <s v="Landesbank Baden-Württemberg"/>
    <n v="321094120"/>
    <x v="7"/>
    <s v="DXP"/>
    <n v="1"/>
    <s v="Indirect"/>
    <s v="EMC Sale"/>
    <s v="Y"/>
    <s v="Systems Integrator;Direct Reseller;Distribution VAR"/>
    <s v="Authorized Reseller;Information Intelligence Reseller"/>
    <s v="OTHER CHANNEL"/>
    <d v="2014-01-18T00:00:00"/>
    <x v="8"/>
    <d v="2014-01-18T00:00:00"/>
    <n v="1"/>
    <m/>
    <m/>
    <m/>
    <n v="18448.259999999998"/>
    <x v="0"/>
    <s v="FINSERV"/>
    <s v="FINSERV -- BANKING"/>
    <s v="GermanyBOOKINGS"/>
    <s v="Q12014"/>
    <s v="Germany"/>
    <x v="0"/>
  </r>
  <r>
    <x v="6"/>
    <x v="0"/>
    <s v="CONTENT AND CASE MGMT"/>
    <s v="CCMG CAPTURE"/>
    <s v="PIXEL-ISIS"/>
    <s v="zTBD"/>
    <s v="456-100-089"/>
    <s v="IIG EMEA BUS DEV AREA"/>
    <s v="IIG EMEA CAPTIVA PIXEL DISTRICT"/>
    <m/>
    <m/>
    <s v="IIG EMEA BUS DEV DIVISION"/>
    <x v="7"/>
    <n v="117230"/>
    <x v="9"/>
    <x v="9"/>
    <x v="9"/>
    <s v="Italy"/>
    <s v="Italy"/>
    <x v="0"/>
    <s v="ZOR"/>
    <m/>
    <m/>
    <x v="9"/>
    <x v="9"/>
    <m/>
    <m/>
    <s v="AZIENDA TERRITORIALE PER L'EDILIZIA RESIDENZIALE PUBBLICA (ATER)"/>
    <n v="439965406"/>
    <x v="9"/>
    <s v="CXP"/>
    <n v="1"/>
    <s v="Indirect"/>
    <s v="EMC Sale"/>
    <s v="Y"/>
    <s v="Distributor"/>
    <s v="VSPEX;Services Implement;Solution Provider"/>
    <s v="OTHER CHANNEL"/>
    <d v="2013-12-30T00:00:00"/>
    <x v="5"/>
    <d v="2014-01-22T00:00:00"/>
    <n v="1"/>
    <m/>
    <m/>
    <m/>
    <n v="271.7"/>
    <x v="0"/>
    <s v="FINSERV"/>
    <s v="FINSERV -- ARCHITECTURE ENGINEERING &amp; CONSTRUCTION"/>
    <s v="ItalyBOOKINGS"/>
    <s v="Q12014"/>
    <n v="0"/>
    <x v="0"/>
  </r>
  <r>
    <x v="7"/>
    <x v="1"/>
    <s v="CONTENT AND CASE MGMT"/>
    <s v="CCMG CAPTURE"/>
    <s v="PIXEL-ISIS"/>
    <s v="zTBD"/>
    <s v="456-100-089"/>
    <s v="IIG EMEA BUS DEV AREA"/>
    <s v="IIG EMEA CAPTIVA PIXEL DISTRICT"/>
    <m/>
    <m/>
    <s v="IIG EMEA BUS DEV DIVISION"/>
    <x v="7"/>
    <n v="117230"/>
    <x v="10"/>
    <x v="10"/>
    <x v="10"/>
    <s v="Poland"/>
    <s v="Poland"/>
    <x v="0"/>
    <s v="ZOR"/>
    <n v="3214461"/>
    <m/>
    <x v="10"/>
    <x v="10"/>
    <m/>
    <m/>
    <s v="SUNCODE S C"/>
    <n v="422143698"/>
    <x v="10"/>
    <s v="DXP"/>
    <n v="2"/>
    <s v="Indirect"/>
    <s v="EMC Sale"/>
    <s v="N"/>
    <m/>
    <m/>
    <s v="DIRECT"/>
    <d v="2014-01-03T00:00:00"/>
    <x v="9"/>
    <d v="2014-01-03T00:00:00"/>
    <n v="1"/>
    <m/>
    <m/>
    <m/>
    <n v="742.5"/>
    <x v="0"/>
    <s v="NOT DEFINED"/>
    <s v="NOT DEFINED"/>
    <s v="Austria/EEBOOKINGS"/>
    <s v="Q12014"/>
    <n v="0"/>
    <x v="0"/>
  </r>
  <r>
    <x v="7"/>
    <x v="1"/>
    <s v="CONTENT AND CASE MGMT"/>
    <s v="CCMG CAPTURE"/>
    <s v="PIXEL-ISIS"/>
    <s v="zTBD"/>
    <s v="456-100-089"/>
    <s v="IIG EMEA BUS DEV AREA"/>
    <s v="IIG EMEA CAPTIVA PIXEL DISTRICT"/>
    <m/>
    <m/>
    <s v="IIG EMEA BUS DEV DIVISION"/>
    <x v="7"/>
    <n v="117230"/>
    <x v="10"/>
    <x v="10"/>
    <x v="10"/>
    <s v="Poland"/>
    <s v="Poland"/>
    <x v="0"/>
    <s v="ZOR"/>
    <n v="3220010"/>
    <m/>
    <x v="11"/>
    <x v="11"/>
    <m/>
    <m/>
    <s v="SUNCODE S C"/>
    <n v="422143698"/>
    <x v="11"/>
    <s v="DXP"/>
    <n v="3"/>
    <s v="Indirect"/>
    <s v="EMC Sale"/>
    <s v="N"/>
    <m/>
    <m/>
    <s v="DIRECT"/>
    <d v="2014-01-10T00:00:00"/>
    <x v="1"/>
    <d v="2014-01-10T00:00:00"/>
    <n v="1"/>
    <m/>
    <m/>
    <m/>
    <n v="1113.75"/>
    <x v="0"/>
    <s v="NOT DEFINED"/>
    <s v="NOT DEFINED"/>
    <s v="Austria/EEBOOKINGS"/>
    <s v="Q12014"/>
    <n v="0"/>
    <x v="0"/>
  </r>
  <r>
    <x v="7"/>
    <x v="1"/>
    <s v="CONTENT AND CASE MGMT"/>
    <s v="CCMG CAPTURE"/>
    <s v="PIXEL-ISIS"/>
    <s v="zTBD"/>
    <s v="456-100-089"/>
    <s v="IIG EMEA BUS DEV AREA"/>
    <s v="IIG EMEA CAPTIVA PIXEL DISTRICT"/>
    <m/>
    <m/>
    <s v="IIG EMEA BUS DEV DIVISION"/>
    <x v="7"/>
    <n v="117230"/>
    <x v="10"/>
    <x v="10"/>
    <x v="10"/>
    <s v="Poland"/>
    <s v="Poland"/>
    <x v="0"/>
    <s v="ZOR"/>
    <n v="3222909"/>
    <m/>
    <x v="12"/>
    <x v="12"/>
    <m/>
    <m/>
    <s v="SUNCODE S C"/>
    <n v="422143698"/>
    <x v="12"/>
    <s v="DXP"/>
    <n v="1"/>
    <s v="Indirect"/>
    <s v="EMC Sale"/>
    <s v="N"/>
    <m/>
    <m/>
    <s v="DIRECT"/>
    <d v="2014-01-15T00:00:00"/>
    <x v="10"/>
    <d v="2014-01-15T00:00:00"/>
    <n v="1"/>
    <m/>
    <m/>
    <m/>
    <n v="371.25"/>
    <x v="0"/>
    <s v="NOT DEFINED"/>
    <s v="NOT DEFINED"/>
    <s v="Austria/EEBOOKINGS"/>
    <s v="Q12014"/>
    <n v="0"/>
    <x v="0"/>
  </r>
  <r>
    <x v="0"/>
    <x v="0"/>
    <s v="CONTENT AND CASE MGMT"/>
    <s v="CCMG CAPTURE"/>
    <s v="PIXEL-ISIS"/>
    <s v="zTBD"/>
    <s v="456-100-089"/>
    <s v="IIG EMEA FRANCE AREA"/>
    <s v="IIG EMEA FRANCE 1 DISTRICT"/>
    <s v="STEPHANE BARBERET"/>
    <s v="JACQUES PADIOLEAU"/>
    <s v="IIG EMEA SOUTH DIVISION"/>
    <x v="8"/>
    <n v="110504"/>
    <x v="11"/>
    <x v="11"/>
    <x v="11"/>
    <s v="France"/>
    <s v="France"/>
    <x v="0"/>
    <s v="ZOR"/>
    <n v="3243342"/>
    <m/>
    <x v="13"/>
    <x v="13"/>
    <m/>
    <m/>
    <s v="SPIGRAPH"/>
    <n v="896271863"/>
    <x v="13"/>
    <s v="DXP"/>
    <n v="1"/>
    <s v="Direct"/>
    <s v="EMC Sale"/>
    <s v="N"/>
    <m/>
    <m/>
    <s v="DIRECT"/>
    <d v="2014-01-31T00:00:00"/>
    <x v="11"/>
    <d v="2014-01-31T00:00:00"/>
    <n v="1"/>
    <m/>
    <m/>
    <m/>
    <n v="315.70999999999998"/>
    <x v="0"/>
    <s v="WHOLESALE"/>
    <s v="WHOLESALE -- EQUIPMENT MANUFATURING"/>
    <s v="FranceBOOKINGS"/>
    <s v="Q12014"/>
    <s v="France"/>
    <x v="0"/>
  </r>
  <r>
    <x v="4"/>
    <x v="3"/>
    <s v="CONTENT AND CASE MGMT"/>
    <s v="CCMG CAPTURE"/>
    <s v="PIXEL-ISIS"/>
    <s v="zTBD"/>
    <s v="456-100-089"/>
    <s v="IIG EMEA GERMANY AREA"/>
    <s v="IIG EMEA GERMANY 1 DISTRICT"/>
    <s v="STEPHANE BARBERET"/>
    <s v="ULRICH WENZ"/>
    <s v="IIG EMEA SOUTH DIVISION"/>
    <x v="9"/>
    <n v="68840"/>
    <x v="12"/>
    <x v="12"/>
    <x v="12"/>
    <s v="Germany"/>
    <s v="Germany"/>
    <x v="0"/>
    <s v="ZOR"/>
    <m/>
    <m/>
    <x v="14"/>
    <x v="14"/>
    <m/>
    <m/>
    <s v="Datapool GmbH Beratung, Dienstleistung und Vermittlung im EDV-,"/>
    <n v="330123860"/>
    <x v="14"/>
    <s v="DXP"/>
    <n v="1"/>
    <s v="Direct"/>
    <s v="EMC Sale"/>
    <s v="N"/>
    <m/>
    <m/>
    <s v="DIRECT"/>
    <d v="2014-01-30T00:00:00"/>
    <x v="12"/>
    <d v="2014-01-30T00:00:00"/>
    <n v="1"/>
    <m/>
    <m/>
    <m/>
    <n v="304.87"/>
    <x v="0"/>
    <s v="SERVICES"/>
    <s v="SERVICES -- CONSULTING"/>
    <s v="GermanyBOOKINGS"/>
    <s v="Q12014"/>
    <s v="Germany"/>
    <x v="0"/>
  </r>
  <r>
    <x v="6"/>
    <x v="0"/>
    <s v="CONTENT AND CASE MGMT"/>
    <s v="CCMG CAPTURE"/>
    <s v="PIXEL-ISIS"/>
    <s v="zTBD"/>
    <s v="456-100-089"/>
    <s v="IIG EMEA ITALY AREA"/>
    <s v="IIG EMEA ITALY DISTRICT"/>
    <s v="STEPHANE BARBERET"/>
    <s v="FRANCESCO ISABELLI"/>
    <s v="IIG EMEA SOUTH DIVISION"/>
    <x v="10"/>
    <n v="104508"/>
    <x v="13"/>
    <x v="13"/>
    <x v="13"/>
    <s v="Italy"/>
    <s v="Italy"/>
    <x v="0"/>
    <s v="ZOR"/>
    <n v="3218142"/>
    <m/>
    <x v="15"/>
    <x v="15"/>
    <m/>
    <m/>
    <s v="GR INFORMATICA SRL"/>
    <n v="435782974"/>
    <x v="15"/>
    <s v="DXP"/>
    <n v="1"/>
    <s v="Indirect"/>
    <s v="EMC Sale"/>
    <s v="N"/>
    <m/>
    <m/>
    <s v="DIRECT"/>
    <d v="2014-01-09T00:00:00"/>
    <x v="6"/>
    <d v="2014-01-09T00:00:00"/>
    <n v="1"/>
    <m/>
    <m/>
    <m/>
    <n v="302.89999999999998"/>
    <x v="0"/>
    <s v="WHOLESALE"/>
    <s v="WHOLESALE -- EQUIPMENT MANUFATURING"/>
    <s v="ItalyBOOKINGS"/>
    <s v="Q12014"/>
    <s v="Italy"/>
    <x v="0"/>
  </r>
  <r>
    <x v="6"/>
    <x v="0"/>
    <s v="CONTENT AND CASE MGMT"/>
    <s v="CCMG CAPTURE"/>
    <s v="PIXEL-ISIS"/>
    <s v="zTBD"/>
    <s v="456-100-089"/>
    <s v="IIG EMEA ITALY AREA"/>
    <s v="IIG EMEA ITALY DISTRICT"/>
    <s v="STEPHANE BARBERET"/>
    <s v="FRANCESCO ISABELLI"/>
    <s v="IIG EMEA SOUTH DIVISION"/>
    <x v="11"/>
    <s v="D01736"/>
    <x v="9"/>
    <x v="9"/>
    <x v="9"/>
    <s v="Italy"/>
    <s v="Italy"/>
    <x v="0"/>
    <s v="ZOR"/>
    <m/>
    <m/>
    <x v="9"/>
    <x v="9"/>
    <m/>
    <m/>
    <s v="AZIENDA TERRITORIALE PER L'EDILIZIA RESIDENZIALE PUBBLICA (ATER)"/>
    <n v="439965406"/>
    <x v="9"/>
    <s v="CXP"/>
    <n v="-1"/>
    <s v="Indirect"/>
    <s v="EMC Sale"/>
    <s v="Y"/>
    <s v="Distributor"/>
    <s v="VSPEX;Services Implement;Solution Provider"/>
    <s v="OTHER CHANNEL"/>
    <d v="2013-12-30T00:00:00"/>
    <x v="5"/>
    <d v="2014-01-22T00:00:00"/>
    <n v="1"/>
    <m/>
    <m/>
    <m/>
    <n v="-271.7"/>
    <x v="0"/>
    <s v="FINSERV"/>
    <s v="FINSERV -- ARCHITECTURE ENGINEERING &amp; CONSTRUCTION"/>
    <s v="ItalyBOOKINGS"/>
    <s v="Q12014"/>
    <s v="Italy"/>
    <x v="0"/>
  </r>
  <r>
    <x v="3"/>
    <x v="2"/>
    <s v="CONTENT AND CASE MGMT"/>
    <s v="CCMG CAPTURE"/>
    <s v="PIXEL-ISIS"/>
    <s v="zTBD"/>
    <s v="456-100-090"/>
    <s v="IIG EMEA BUS DEV AREA"/>
    <s v="IIG EMEA CAPTIVA PIXEL DISTRICT"/>
    <m/>
    <m/>
    <s v="IIG EMEA BUS DEV DIVISION"/>
    <x v="7"/>
    <n v="117230"/>
    <x v="4"/>
    <x v="14"/>
    <x v="14"/>
    <s v="United Kingdom"/>
    <s v="United Kingdom"/>
    <x v="0"/>
    <s v="ZOR"/>
    <m/>
    <m/>
    <x v="16"/>
    <x v="16"/>
    <m/>
    <m/>
    <s v="UNIVERSITY OF CAMBRIDGE"/>
    <n v="226552610"/>
    <x v="16"/>
    <s v="CXP"/>
    <n v="1"/>
    <s v="Indirect"/>
    <s v="EMC Sale"/>
    <s v="Y"/>
    <s v="Distributor"/>
    <s v="Information Intelligence Reseller"/>
    <s v="OTHER CHANNEL"/>
    <d v="2014-01-15T00:00:00"/>
    <x v="3"/>
    <d v="2014-01-28T00:00:00"/>
    <n v="1"/>
    <m/>
    <m/>
    <m/>
    <n v="576.20000000000005"/>
    <x v="0"/>
    <s v="EDUCATION"/>
    <s v="EDUCATION -- HIGHER EDUCATION"/>
    <s v="UK&amp;IBOOKINGS"/>
    <s v="Q12014"/>
    <n v="0"/>
    <x v="0"/>
  </r>
  <r>
    <x v="8"/>
    <x v="0"/>
    <s v="CONTENT AND CASE MGMT"/>
    <s v="CCMG CAPTURE"/>
    <s v="PIXEL-ISIS"/>
    <s v="zTBD"/>
    <s v="456-100-091"/>
    <s v="IIG EMEA BENELUX AREA"/>
    <s v="IIG EMEA BELGIUM 1 DISTRICT"/>
    <s v="MARK RATTLEY"/>
    <s v="JOOST DE BOT"/>
    <s v="IIG EMEA NORTH DIVISION"/>
    <x v="12"/>
    <s v="D01721"/>
    <x v="4"/>
    <x v="15"/>
    <x v="15"/>
    <s v="Belgium"/>
    <s v="Belgium"/>
    <x v="0"/>
    <s v="ZOR"/>
    <n v="3150340"/>
    <m/>
    <x v="17"/>
    <x v="17"/>
    <m/>
    <m/>
    <s v="JAN DE NUL-DREDGING NV"/>
    <n v="283406437"/>
    <x v="17"/>
    <s v="DXP"/>
    <n v="-1"/>
    <s v="Indirect"/>
    <s v="EMC Sale"/>
    <s v="Y"/>
    <s v="Distributor"/>
    <s v="Information Intelligence Reseller"/>
    <s v="OTHER CHANNEL"/>
    <d v="2013-11-19T00:00:00"/>
    <x v="3"/>
    <d v="2014-01-28T00:00:00"/>
    <n v="1"/>
    <m/>
    <m/>
    <m/>
    <n v="-848"/>
    <x v="0"/>
    <s v="CONSTRUCTION"/>
    <s v="CONSTRUCTION -- ARCHITECTURE ENGINEERING &amp; CONSTRUCTION"/>
    <s v="BeneluxBOOKINGS"/>
    <s v="Q12014"/>
    <n v="0"/>
    <x v="0"/>
  </r>
  <r>
    <x v="4"/>
    <x v="3"/>
    <s v="CONTENT AND CASE MGMT"/>
    <s v="CCMG CAPTURE"/>
    <s v="PIXEL-ISIS"/>
    <s v="zTBD"/>
    <s v="456-100-091"/>
    <s v="IIG EMEA BUS DEV AREA"/>
    <s v="IIG EMEA CAPTIVA PIXEL DISTRICT"/>
    <m/>
    <m/>
    <s v="IIG EMEA BUS DEV DIVISION"/>
    <x v="7"/>
    <n v="117230"/>
    <x v="4"/>
    <x v="16"/>
    <x v="16"/>
    <s v="Germany"/>
    <s v="Germany"/>
    <x v="0"/>
    <s v="ZOR"/>
    <m/>
    <m/>
    <x v="18"/>
    <x v="18"/>
    <m/>
    <m/>
    <s v="Landkreis Garmisch-Partenkirchen"/>
    <n v="551502453"/>
    <x v="18"/>
    <s v="DXP"/>
    <n v="1"/>
    <s v="Indirect"/>
    <s v="EMC Sale"/>
    <s v="Y"/>
    <s v="Distributor"/>
    <s v="Information Intelligence Reseller"/>
    <s v="OTHER CHANNEL"/>
    <d v="2013-12-18T00:00:00"/>
    <x v="13"/>
    <d v="2014-01-21T00:00:00"/>
    <n v="1"/>
    <m/>
    <m/>
    <m/>
    <n v="1058.2"/>
    <x v="0"/>
    <s v="HEALTHCARE"/>
    <s v="HEALTHCARE -- GENERAL"/>
    <s v="GermanyBOOKINGS"/>
    <s v="Q12014"/>
    <n v="0"/>
    <x v="0"/>
  </r>
  <r>
    <x v="4"/>
    <x v="3"/>
    <s v="CONTENT AND CASE MGMT"/>
    <s v="CCMG CAPTURE"/>
    <s v="PIXEL-ISIS"/>
    <s v="zTBD"/>
    <s v="456-100-091"/>
    <s v="IIG EMEA BUS DEV AREA"/>
    <s v="IIG EMEA CAPTIVA PIXEL DISTRICT"/>
    <m/>
    <m/>
    <s v="IIG EMEA BUS DEV DIVISION"/>
    <x v="7"/>
    <n v="117230"/>
    <x v="4"/>
    <x v="16"/>
    <x v="17"/>
    <s v="Germany"/>
    <s v="Germany"/>
    <x v="0"/>
    <s v="ZOR"/>
    <m/>
    <m/>
    <x v="19"/>
    <x v="19"/>
    <m/>
    <m/>
    <s v="Klinikum Landsberg am Lech"/>
    <n v="325614456"/>
    <x v="19"/>
    <s v="DXP"/>
    <n v="1"/>
    <s v="Indirect"/>
    <s v="EMC Sale"/>
    <s v="Y"/>
    <s v="Distributor"/>
    <s v="Information Intelligence Reseller"/>
    <s v="OTHER CHANNEL"/>
    <d v="2013-12-17T00:00:00"/>
    <x v="13"/>
    <d v="2014-01-21T00:00:00"/>
    <n v="1"/>
    <m/>
    <m/>
    <m/>
    <n v="1058.2"/>
    <x v="0"/>
    <s v="HEALTHCARE"/>
    <s v="HEALTHCARE -- GENERAL"/>
    <s v="GermanyBOOKINGS"/>
    <s v="Q12014"/>
    <n v="0"/>
    <x v="0"/>
  </r>
  <r>
    <x v="4"/>
    <x v="3"/>
    <s v="CONTENT AND CASE MGMT"/>
    <s v="CCMG CAPTURE"/>
    <s v="PIXEL-ISIS"/>
    <s v="zTBD"/>
    <s v="456-100-091"/>
    <s v="IIG EMEA BUS DEV AREA"/>
    <s v="IIG EMEA CAPTIVA PIXEL DISTRICT"/>
    <m/>
    <m/>
    <s v="IIG EMEA BUS DEV DIVISION"/>
    <x v="7"/>
    <n v="117230"/>
    <x v="4"/>
    <x v="16"/>
    <x v="18"/>
    <s v="Germany"/>
    <s v="Germany"/>
    <x v="0"/>
    <s v="ZOR"/>
    <m/>
    <m/>
    <x v="20"/>
    <x v="20"/>
    <m/>
    <m/>
    <s v="Genossenschaft der barmherzigen Schwestern vom hl. Vincenz von P"/>
    <n v="342693720"/>
    <x v="20"/>
    <s v="DXP"/>
    <n v="1"/>
    <s v="Indirect"/>
    <s v="EMC Sale"/>
    <s v="Y"/>
    <s v="Distributor"/>
    <s v="Information Intelligence Reseller"/>
    <s v="OTHER CHANNEL"/>
    <d v="2014-01-22T00:00:00"/>
    <x v="14"/>
    <d v="2014-01-29T00:00:00"/>
    <n v="1"/>
    <m/>
    <m/>
    <m/>
    <n v="1102.42"/>
    <x v="0"/>
    <s v="HEALTHCARE"/>
    <s v="HEALTHCARE -- GENERAL"/>
    <s v="GermanyBOOKINGS"/>
    <s v="Q12014"/>
    <n v="0"/>
    <x v="0"/>
  </r>
  <r>
    <x v="4"/>
    <x v="3"/>
    <s v="CONTENT AND CASE MGMT"/>
    <s v="CCMG CAPTURE"/>
    <s v="PIXEL-ISIS"/>
    <s v="zTBD"/>
    <s v="456-100-091"/>
    <s v="IIG EMEA BUS DEV AREA"/>
    <s v="IIG EMEA CAPTIVA PIXEL DISTRICT"/>
    <m/>
    <m/>
    <s v="IIG EMEA BUS DEV DIVISION"/>
    <x v="7"/>
    <n v="117230"/>
    <x v="14"/>
    <x v="17"/>
    <x v="19"/>
    <s v="Germany"/>
    <s v="Germany"/>
    <x v="0"/>
    <s v="ZOR"/>
    <n v="3218641"/>
    <m/>
    <x v="21"/>
    <x v="21"/>
    <m/>
    <m/>
    <s v="Peek &amp; Cloppenburg KG"/>
    <n v="315139022"/>
    <x v="21"/>
    <s v="DXP"/>
    <n v="1"/>
    <s v="Indirect"/>
    <s v="EMC Sale"/>
    <s v="N"/>
    <m/>
    <m/>
    <s v="DIRECT"/>
    <d v="2014-01-09T00:00:00"/>
    <x v="6"/>
    <d v="2014-01-09T00:00:00"/>
    <n v="1"/>
    <m/>
    <m/>
    <m/>
    <n v="1293.5"/>
    <x v="0"/>
    <s v="RETAIL"/>
    <s v="RETAIL -- CLOTHING/APPAREL"/>
    <s v="GermanyBOOKINGS"/>
    <s v="Q12014"/>
    <n v="0"/>
    <x v="0"/>
  </r>
  <r>
    <x v="3"/>
    <x v="2"/>
    <s v="CONTENT AND CASE MGMT"/>
    <s v="CCMG CAPTURE"/>
    <s v="PIXEL-ISIS"/>
    <s v="zTBD"/>
    <s v="456-100-091"/>
    <s v="IIG EMEA UK/IRELAND AREA"/>
    <s v="IIG EMEA UK/IRELAND ENTERPRISE DISTRICT"/>
    <s v="MARK RATTLEY"/>
    <s v="OWEN KILBANE"/>
    <s v="IIG EMEA NORTH DIVISION"/>
    <x v="3"/>
    <n v="100878"/>
    <x v="4"/>
    <x v="15"/>
    <x v="15"/>
    <s v="Belgium"/>
    <s v="Belgium"/>
    <x v="0"/>
    <s v="ZOR"/>
    <n v="3150340"/>
    <m/>
    <x v="17"/>
    <x v="17"/>
    <m/>
    <m/>
    <s v="JAN DE NUL-DREDGING NV"/>
    <n v="283406437"/>
    <x v="17"/>
    <s v="DXP"/>
    <n v="1"/>
    <s v="Indirect"/>
    <s v="EMC Sale"/>
    <s v="Y"/>
    <s v="Distributor"/>
    <s v="Information Intelligence Reseller"/>
    <s v="OTHER CHANNEL"/>
    <d v="2013-11-19T00:00:00"/>
    <x v="3"/>
    <d v="2014-01-28T00:00:00"/>
    <n v="1"/>
    <m/>
    <m/>
    <m/>
    <n v="848"/>
    <x v="0"/>
    <s v="CONSTRUCTION"/>
    <s v="CONSTRUCTION -- ARCHITECTURE ENGINEERING &amp; CONSTRUCTION"/>
    <s v="UK&amp;IBOOKINGS"/>
    <s v="Q12014"/>
    <s v="UK&amp;I"/>
    <x v="0"/>
  </r>
  <r>
    <x v="3"/>
    <x v="2"/>
    <s v="CONTENT AND CASE MGMT"/>
    <s v="CCMG CAPTURE"/>
    <s v="PIXEL-ISIS"/>
    <s v="zTBD"/>
    <s v="456-100-091"/>
    <s v="IIG EMEA UK/IRELAND AREA"/>
    <s v="IIG EMEA UK/IRELAND ENTERPRISE DISTRICT"/>
    <s v="MARK RATTLEY"/>
    <s v="OWEN KILBANE"/>
    <s v="IIG EMEA NORTH DIVISION"/>
    <x v="3"/>
    <n v="100878"/>
    <x v="4"/>
    <x v="15"/>
    <x v="15"/>
    <s v="Belgium"/>
    <s v="Belgium"/>
    <x v="0"/>
    <s v="ZOR"/>
    <m/>
    <m/>
    <x v="22"/>
    <x v="22"/>
    <m/>
    <m/>
    <s v="JAN DE NUL-DREDGING NV"/>
    <n v="283406437"/>
    <x v="22"/>
    <s v="DXP"/>
    <n v="1"/>
    <s v="Indirect"/>
    <s v="EMC Sale"/>
    <s v="Y"/>
    <s v="Distributor"/>
    <s v="Information Intelligence Reseller"/>
    <s v="OTHER CHANNEL"/>
    <d v="2014-01-30T00:00:00"/>
    <x v="12"/>
    <d v="2014-01-30T00:00:00"/>
    <n v="1"/>
    <m/>
    <m/>
    <m/>
    <n v="847.5"/>
    <x v="0"/>
    <s v="CONSTRUCTION"/>
    <s v="CONSTRUCTION -- ARCHITECTURE ENGINEERING &amp; CONSTRUCTION"/>
    <s v="UK&amp;IBOOKINGS"/>
    <s v="Q12014"/>
    <s v="UK&amp;I"/>
    <x v="0"/>
  </r>
  <r>
    <x v="3"/>
    <x v="2"/>
    <s v="CONTENT AND CASE MGMT"/>
    <s v="CCMG CAPTURE"/>
    <s v="PIXEL-ISIS"/>
    <s v="zTBD"/>
    <s v="456-100-091"/>
    <s v="IIG EMEA UK/IRELAND AREA"/>
    <s v="IIG EMEA UK/IRELAND ENTERPRISE DISTRICT"/>
    <s v="MARK RATTLEY"/>
    <s v="OWEN KILBANE"/>
    <s v="IIG EMEA NORTH DIVISION"/>
    <x v="3"/>
    <n v="100878"/>
    <x v="4"/>
    <x v="15"/>
    <x v="15"/>
    <s v="Belgium"/>
    <s v="Belgium"/>
    <x v="0"/>
    <s v="ZOR"/>
    <m/>
    <m/>
    <x v="23"/>
    <x v="23"/>
    <m/>
    <m/>
    <s v="JAN DE NUL-DREDGING NV"/>
    <n v="283406437"/>
    <x v="23"/>
    <s v="DXP"/>
    <n v="1"/>
    <s v="Indirect"/>
    <s v="EMC Sale"/>
    <s v="Y"/>
    <s v="Distributor"/>
    <s v="Information Intelligence Reseller"/>
    <s v="OTHER CHANNEL"/>
    <d v="2014-01-30T00:00:00"/>
    <x v="12"/>
    <d v="2014-01-30T00:00:00"/>
    <n v="1"/>
    <m/>
    <m/>
    <m/>
    <n v="847.5"/>
    <x v="0"/>
    <s v="CONSTRUCTION"/>
    <s v="CONSTRUCTION -- ARCHITECTURE ENGINEERING &amp; CONSTRUCTION"/>
    <s v="UK&amp;IBOOKINGS"/>
    <s v="Q12014"/>
    <s v="UK&amp;I"/>
    <x v="0"/>
  </r>
  <r>
    <x v="9"/>
    <x v="0"/>
    <s v="CONTENT AND CASE MGMT"/>
    <s v="CCMG CAPTURE"/>
    <s v="PIXEL-ISIS"/>
    <s v="zTBD"/>
    <s v="PIX-ROY-1YR"/>
    <s v="IIG EMEA BUS DEV AREA"/>
    <s v="IIG EMEA CAPTIVA PIXEL DISTRICT"/>
    <m/>
    <m/>
    <s v="IIG EMEA BUS DEV DIVISION"/>
    <x v="7"/>
    <n v="117230"/>
    <x v="15"/>
    <x v="18"/>
    <x v="20"/>
    <s v="Denmark"/>
    <s v="Denmark"/>
    <x v="0"/>
    <s v="ZOR"/>
    <n v="3217278"/>
    <m/>
    <x v="24"/>
    <x v="24"/>
    <m/>
    <m/>
    <s v="EVRY DANMARK A/S"/>
    <n v="306146726"/>
    <x v="24"/>
    <s v="DXP"/>
    <n v="250"/>
    <s v="Indirect"/>
    <s v="EMC Sale"/>
    <s v="N"/>
    <m/>
    <m/>
    <s v="DIRECT"/>
    <d v="2014-01-08T00:00:00"/>
    <x v="2"/>
    <d v="2014-01-08T00:00:00"/>
    <n v="1"/>
    <m/>
    <m/>
    <m/>
    <n v="9500"/>
    <x v="0"/>
    <s v="NOT DEFINED"/>
    <s v="NOT DEFINED"/>
    <s v="NordicsBOOKINGS"/>
    <s v="Q12014"/>
    <n v="0"/>
    <x v="0"/>
  </r>
  <r>
    <x v="4"/>
    <x v="3"/>
    <s v="CONTENT AND CASE MGMT"/>
    <s v="CCMG CAPTURE"/>
    <s v="PIXEL-ISIS"/>
    <s v="zTBD"/>
    <s v="PIX-ROY-1YR"/>
    <s v="IIG EMEA BUS DEV AREA"/>
    <s v="IIG EMEA CAPTIVA PIXEL DISTRICT"/>
    <m/>
    <m/>
    <s v="IIG EMEA BUS DEV DIVISION"/>
    <x v="7"/>
    <n v="117230"/>
    <x v="16"/>
    <x v="19"/>
    <x v="21"/>
    <s v="Germany"/>
    <s v="Germany"/>
    <x v="0"/>
    <s v="ZOR"/>
    <n v="3243691"/>
    <m/>
    <x v="25"/>
    <x v="25"/>
    <m/>
    <m/>
    <s v="Mediaform Informationssysteme GmbH"/>
    <n v="537396145"/>
    <x v="25"/>
    <s v="DXP"/>
    <n v="20"/>
    <s v="Indirect"/>
    <s v="EMC Sale"/>
    <s v="N"/>
    <m/>
    <m/>
    <s v="DIRECT"/>
    <d v="2014-01-31T00:00:00"/>
    <x v="11"/>
    <d v="2014-01-31T00:00:00"/>
    <n v="1"/>
    <m/>
    <m/>
    <m/>
    <n v="1500"/>
    <x v="0"/>
    <s v="SERVICES"/>
    <s v="SERVICES -- CONSULTING"/>
    <s v="GermanyBOOKINGS"/>
    <s v="Q12014"/>
    <n v="0"/>
    <x v="0"/>
  </r>
  <r>
    <x v="3"/>
    <x v="2"/>
    <s v="CONTENT AND CASE MGMT"/>
    <s v="CCMG CAPTURE"/>
    <s v="PIXEL-ISIS"/>
    <s v="zTBD"/>
    <s v="PIX-ROY-1YR"/>
    <s v="IIG EMEA BUS DEV AREA"/>
    <s v="IIG EMEA CAPTIVA PIXEL DISTRICT"/>
    <m/>
    <m/>
    <s v="IIG EMEA BUS DEV DIVISION"/>
    <x v="7"/>
    <n v="117230"/>
    <x v="17"/>
    <x v="20"/>
    <x v="22"/>
    <s v="United Kingdom"/>
    <s v="United Kingdom"/>
    <x v="0"/>
    <s v="ZOR"/>
    <n v="3237024"/>
    <m/>
    <x v="26"/>
    <x v="26"/>
    <m/>
    <m/>
    <s v="SNAP SURVEYS LTD"/>
    <n v="225219963"/>
    <x v="26"/>
    <s v="DXP"/>
    <n v="100"/>
    <s v="Indirect"/>
    <s v="EMC Sale"/>
    <s v="N"/>
    <m/>
    <m/>
    <s v="DIRECT"/>
    <d v="2014-01-27T00:00:00"/>
    <x v="15"/>
    <d v="2014-01-27T00:00:00"/>
    <n v="1"/>
    <m/>
    <m/>
    <m/>
    <n v="5000"/>
    <x v="0"/>
    <s v="SERVICES"/>
    <s v="SERVICES -- CONSULTING"/>
    <s v="UK&amp;IBOOKINGS"/>
    <s v="Q12014"/>
    <n v="0"/>
    <x v="0"/>
  </r>
  <r>
    <x v="7"/>
    <x v="1"/>
    <s v="CONTENT AND CASE MGMT"/>
    <s v="CCMG CAPTURE"/>
    <s v="PIXEL-ISIS"/>
    <s v="zTBD"/>
    <s v="SELL-PIXL-LIC"/>
    <s v="IIG EMEA BUS DEV AREA"/>
    <s v="IIG EMEA CAPTIVA PIXEL DISTRICT"/>
    <m/>
    <m/>
    <s v="IIG EMEA BUS DEV DIVISION"/>
    <x v="7"/>
    <n v="117230"/>
    <x v="18"/>
    <x v="21"/>
    <x v="23"/>
    <s v="Hungary"/>
    <s v="Hungary"/>
    <x v="0"/>
    <s v="ZOR"/>
    <n v="3218733"/>
    <m/>
    <x v="27"/>
    <x v="27"/>
    <m/>
    <m/>
    <s v="INFINITY SOLUTIONS INFORMATIKAI Tanacsado Korlatolt Felelossegu"/>
    <n v="366817854"/>
    <x v="27"/>
    <s v="DXP"/>
    <n v="2"/>
    <s v="Indirect"/>
    <s v="EMC Sale"/>
    <s v="Y"/>
    <s v="Distribution VAR"/>
    <s v="Authorized Reseller"/>
    <s v="OTHER CHANNEL"/>
    <d v="2014-01-09T00:00:00"/>
    <x v="6"/>
    <d v="2014-01-09T00:00:00"/>
    <n v="1"/>
    <m/>
    <m/>
    <m/>
    <n v="712"/>
    <x v="0"/>
    <s v="SERVICES"/>
    <s v="SERVICES -- CONSULTING"/>
    <s v="Austria/EEBOOKINGS"/>
    <s v="Q12014"/>
    <n v="0"/>
    <x v="0"/>
  </r>
  <r>
    <x v="4"/>
    <x v="3"/>
    <s v="CONTENT AND CASE MGMT"/>
    <s v="CCMG CAPTURE"/>
    <s v="PIXEL-ISIS"/>
    <s v="zTBD"/>
    <s v="SELL-PIXL-LIC"/>
    <s v="IIG EMEA BUS DEV AREA"/>
    <s v="IIG EMEA CAPTIVA PIXEL DISTRICT"/>
    <m/>
    <m/>
    <s v="IIG EMEA BUS DEV DIVISION"/>
    <x v="7"/>
    <n v="117230"/>
    <x v="14"/>
    <x v="17"/>
    <x v="24"/>
    <s v="Germany"/>
    <s v="Germany"/>
    <x v="0"/>
    <s v="ZOR"/>
    <n v="3217448"/>
    <m/>
    <x v="28"/>
    <x v="28"/>
    <m/>
    <m/>
    <s v="OCR Systeme GmbH"/>
    <n v="330480898"/>
    <x v="28"/>
    <s v="DXP"/>
    <n v="16"/>
    <s v="Indirect"/>
    <s v="EMC Sale"/>
    <s v="N"/>
    <m/>
    <m/>
    <s v="DIRECT"/>
    <d v="2014-01-07T00:00:00"/>
    <x v="16"/>
    <d v="2014-01-07T00:00:00"/>
    <n v="1"/>
    <m/>
    <m/>
    <m/>
    <n v="1200"/>
    <x v="0"/>
    <s v="HIGHTECH"/>
    <s v="HIGHTECH -- COMMERCIAL MACHINERY &amp; COMPUTER EQUIPMENT"/>
    <s v="GermanyBOOKINGS"/>
    <s v="Q12014"/>
    <n v="0"/>
    <x v="0"/>
  </r>
  <r>
    <x v="4"/>
    <x v="3"/>
    <s v="CONTENT AND CASE MGMT"/>
    <s v="CCMG CAPTURE"/>
    <s v="PIXEL-ISIS"/>
    <s v="zTBD"/>
    <s v="SELL-PIXL-LIC"/>
    <s v="IIG EMEA BUS DEV AREA"/>
    <s v="IIG EMEA CAPTIVA PIXEL DISTRICT"/>
    <m/>
    <m/>
    <s v="IIG EMEA BUS DEV DIVISION"/>
    <x v="7"/>
    <n v="117230"/>
    <x v="19"/>
    <x v="22"/>
    <x v="25"/>
    <s v="Germany"/>
    <s v="Germany"/>
    <x v="0"/>
    <s v="ZOR"/>
    <n v="3227298"/>
    <m/>
    <x v="29"/>
    <x v="29"/>
    <m/>
    <m/>
    <s v="SER Holding Europe GmbH"/>
    <n v="332064745"/>
    <x v="29"/>
    <s v="DXP"/>
    <n v="25"/>
    <s v="Indirect"/>
    <s v="EMC Sale"/>
    <s v="N"/>
    <m/>
    <m/>
    <s v="DIRECT"/>
    <d v="2014-01-17T00:00:00"/>
    <x v="17"/>
    <d v="2014-01-17T00:00:00"/>
    <n v="1"/>
    <m/>
    <m/>
    <m/>
    <n v="1875"/>
    <x v="0"/>
    <s v="FINSERV"/>
    <s v="FINSERV -- BANKING"/>
    <s v="GermanyBOOKINGS"/>
    <s v="Q12014"/>
    <n v="0"/>
    <x v="0"/>
  </r>
  <r>
    <x v="4"/>
    <x v="3"/>
    <s v="CONTENT AND CASE MGMT"/>
    <s v="CCMG CAPTURE"/>
    <s v="PIXEL-ISIS"/>
    <s v="zTBD"/>
    <s v="SELL-PIXL-LIC"/>
    <s v="IIG EMEA BUS DEV AREA"/>
    <s v="IIG EMEA CAPTIVA PIXEL DISTRICT"/>
    <m/>
    <m/>
    <s v="IIG EMEA BUS DEV DIVISION"/>
    <x v="7"/>
    <n v="117230"/>
    <x v="20"/>
    <x v="23"/>
    <x v="26"/>
    <s v="Germany"/>
    <s v="Germany"/>
    <x v="0"/>
    <s v="ZOR"/>
    <n v="3238774"/>
    <m/>
    <x v="30"/>
    <x v="30"/>
    <m/>
    <m/>
    <s v="Spielberg Solutions GmbH"/>
    <n v="314807525"/>
    <x v="30"/>
    <s v="DXP"/>
    <n v="5"/>
    <s v="Indirect"/>
    <s v="EMC Sale"/>
    <s v="N"/>
    <m/>
    <m/>
    <s v="DIRECT"/>
    <d v="2014-01-28T00:00:00"/>
    <x v="3"/>
    <d v="2014-01-28T00:00:00"/>
    <n v="1"/>
    <m/>
    <m/>
    <m/>
    <n v="450"/>
    <x v="0"/>
    <s v="SERVICES"/>
    <s v="SERVICES -- CONSULTING"/>
    <s v="GermanyBOOKINGS"/>
    <s v="Q12014"/>
    <n v="0"/>
    <x v="0"/>
  </r>
  <r>
    <x v="3"/>
    <x v="2"/>
    <s v="CONTENT AND CASE MGMT"/>
    <s v="CCMG CAPTURE"/>
    <s v="PIXEL-ISIS"/>
    <s v="zTBD"/>
    <s v="SELL-PIXL-LIC"/>
    <s v="IIG EMEA BUS DEV AREA"/>
    <s v="IIG EMEA CAPTIVA PIXEL DISTRICT"/>
    <m/>
    <m/>
    <s v="IIG EMEA BUS DEV DIVISION"/>
    <x v="7"/>
    <n v="117230"/>
    <x v="21"/>
    <x v="24"/>
    <x v="27"/>
    <s v="United Kingdom"/>
    <s v="United Kingdom"/>
    <x v="0"/>
    <s v="ZOR"/>
    <n v="3217410"/>
    <m/>
    <x v="31"/>
    <x v="31"/>
    <m/>
    <m/>
    <s v="Wolters Kluwer N.V."/>
    <n v="403310154"/>
    <x v="31"/>
    <s v="DXP"/>
    <n v="33"/>
    <s v="Indirect"/>
    <s v="EMC Sale"/>
    <s v="N"/>
    <m/>
    <m/>
    <s v="DIRECT"/>
    <d v="2014-01-08T00:00:00"/>
    <x v="2"/>
    <d v="2014-01-08T00:00:00"/>
    <n v="1"/>
    <m/>
    <m/>
    <m/>
    <n v="2404.0500000000002"/>
    <x v="0"/>
    <s v="TME"/>
    <s v="TME -- PUBLISHING"/>
    <s v="UK&amp;IBOOKINGS"/>
    <s v="Q12014"/>
    <n v="0"/>
    <x v="0"/>
  </r>
  <r>
    <x v="6"/>
    <x v="0"/>
    <s v="CONTENT AND CASE MGMT"/>
    <s v="CCMG CLIENTS AND APPS"/>
    <s v="CUSTOM-CLIENT"/>
    <s v="Other CCMG"/>
    <s v="456-104-997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02T00:00:00"/>
    <n v="1"/>
    <m/>
    <m/>
    <m/>
    <n v="-1672.5293999999999"/>
    <x v="0"/>
    <s v="GOVT"/>
    <s v="GOVT -- CENTRAL"/>
    <s v="ItalyBOOKINGS"/>
    <s v="Q12014"/>
    <s v="Italy"/>
    <x v="0"/>
  </r>
  <r>
    <x v="6"/>
    <x v="0"/>
    <s v="CONTENT AND CASE MGMT"/>
    <s v="CCMG CLIENTS AND APPS"/>
    <s v="CUSTOM-CLIENT"/>
    <s v="Other CCMG"/>
    <s v="456-104-997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23T00:00:00"/>
    <n v="1"/>
    <m/>
    <m/>
    <m/>
    <n v="3345.0590000000002"/>
    <x v="0"/>
    <s v="GOVT"/>
    <s v="GOVT -- CENTRAL"/>
    <s v="ItalyBOOKINGS"/>
    <s v="Q12014"/>
    <s v="Italy"/>
    <x v="0"/>
  </r>
  <r>
    <x v="6"/>
    <x v="0"/>
    <s v="CONTENT AND CASE MGMT"/>
    <s v="CCMG CLIENTS AND APPS"/>
    <s v="CUSTOM-CLIENT"/>
    <s v="Other CCMG"/>
    <s v="457-101-121"/>
    <s v="IIG EMEA ITALY AREA"/>
    <s v="IIG EMEA ITALY DISTRICT"/>
    <s v="STEPHANE BARBERET"/>
    <s v="FRANCESCO ISABELLI"/>
    <s v="IIG EMEA SOUTH DIVISION"/>
    <x v="14"/>
    <n v="117985"/>
    <x v="23"/>
    <x v="26"/>
    <x v="29"/>
    <s v="France"/>
    <s v="France"/>
    <x v="1"/>
    <s v="ZCR"/>
    <n v="2378675"/>
    <m/>
    <x v="33"/>
    <x v="33"/>
    <m/>
    <m/>
    <s v="BNP PARIBAS"/>
    <n v="276676939"/>
    <x v="33"/>
    <s v="DXP"/>
    <n v="-5000"/>
    <s v="Direct"/>
    <s v="BOOKINGS IMPACTING"/>
    <s v="N"/>
    <m/>
    <m/>
    <s v="DIRECT"/>
    <d v="2014-01-21T00:00:00"/>
    <x v="13"/>
    <d v="2014-01-21T00:00:00"/>
    <n v="1"/>
    <m/>
    <m/>
    <m/>
    <n v="-47424.83"/>
    <x v="0"/>
    <s v="FINSERV"/>
    <s v="FINSERV -- SPECIALTY FINANCIAL"/>
    <s v="ItalyBOOKINGS"/>
    <s v="Q12014"/>
    <s v="Italy"/>
    <x v="0"/>
  </r>
  <r>
    <x v="6"/>
    <x v="0"/>
    <s v="CONTENT AND CASE MGMT"/>
    <s v="CCMG CLIENTS AND APPS"/>
    <s v="CUSTOM-CLIENT"/>
    <s v="Other CCMG"/>
    <s v="457-101-121"/>
    <s v="IIG EMEA ITALY AREA"/>
    <s v="IIG EMEA ITALY DISTRICT"/>
    <s v="STEPHANE BARBERET"/>
    <s v="FRANCESCO ISABELLI"/>
    <s v="IIG EMEA SOUTH DIVISION"/>
    <x v="14"/>
    <n v="117985"/>
    <x v="23"/>
    <x v="26"/>
    <x v="29"/>
    <s v="France"/>
    <s v="France"/>
    <x v="2"/>
    <s v="ZDR"/>
    <n v="2378675"/>
    <m/>
    <x v="34"/>
    <x v="33"/>
    <m/>
    <m/>
    <s v="BNP PARIBAS"/>
    <n v="276676939"/>
    <x v="33"/>
    <s v="DXP"/>
    <n v="5000"/>
    <s v="Direct"/>
    <s v="BOOKINGS IMPACTING"/>
    <s v="N"/>
    <m/>
    <m/>
    <s v="DIRECT"/>
    <d v="2014-01-21T00:00:00"/>
    <x v="13"/>
    <d v="2014-01-21T00:00:00"/>
    <n v="1"/>
    <m/>
    <m/>
    <m/>
    <n v="47424.83"/>
    <x v="0"/>
    <s v="FINSERV"/>
    <s v="FINSERV -- SPECIALTY FINANCIAL"/>
    <s v="ItalyBOOKINGS"/>
    <s v="Q12014"/>
    <s v="Italy"/>
    <x v="0"/>
  </r>
  <r>
    <x v="6"/>
    <x v="0"/>
    <s v="CONTENT AND CASE MGMT"/>
    <s v="CCMG CLIENTS AND APPS"/>
    <s v="D2"/>
    <s v="D2"/>
    <s v="456-103-919"/>
    <s v="IIG EMEA ITALY AREA"/>
    <s v="IIG EMEA ITALY DISTRICT"/>
    <s v="STEPHANE BARBERET"/>
    <s v="FRANCESCO ISABELLI"/>
    <s v="IIG EMEA SOUTH DIVISION"/>
    <x v="14"/>
    <n v="117985"/>
    <x v="23"/>
    <x v="26"/>
    <x v="29"/>
    <s v="France"/>
    <s v="France"/>
    <x v="1"/>
    <s v="ZCR"/>
    <n v="2378675"/>
    <m/>
    <x v="33"/>
    <x v="33"/>
    <m/>
    <m/>
    <s v="BNP PARIBAS"/>
    <n v="276676939"/>
    <x v="33"/>
    <s v="DXP"/>
    <n v="-250"/>
    <s v="Direct"/>
    <s v="BOOKINGS IMPACTING"/>
    <s v="N"/>
    <m/>
    <m/>
    <s v="DIRECT"/>
    <d v="2014-01-21T00:00:00"/>
    <x v="13"/>
    <d v="2014-01-21T00:00:00"/>
    <n v="1"/>
    <m/>
    <m/>
    <m/>
    <n v="-30148.639999999999"/>
    <x v="0"/>
    <s v="FINSERV"/>
    <s v="FINSERV -- SPECIALTY FINANCIAL"/>
    <s v="ItalyBOOKINGS"/>
    <s v="Q12014"/>
    <s v="Italy"/>
    <x v="0"/>
  </r>
  <r>
    <x v="6"/>
    <x v="0"/>
    <s v="CONTENT AND CASE MGMT"/>
    <s v="CCMG CLIENTS AND APPS"/>
    <s v="D2"/>
    <s v="D2"/>
    <s v="456-103-919"/>
    <s v="IIG EMEA ITALY AREA"/>
    <s v="IIG EMEA ITALY DISTRICT"/>
    <s v="STEPHANE BARBERET"/>
    <s v="FRANCESCO ISABELLI"/>
    <s v="IIG EMEA SOUTH DIVISION"/>
    <x v="14"/>
    <n v="117985"/>
    <x v="23"/>
    <x v="26"/>
    <x v="29"/>
    <s v="France"/>
    <s v="France"/>
    <x v="2"/>
    <s v="ZDR"/>
    <n v="2378675"/>
    <m/>
    <x v="34"/>
    <x v="33"/>
    <m/>
    <m/>
    <s v="BNP PARIBAS"/>
    <n v="276676939"/>
    <x v="33"/>
    <s v="DXP"/>
    <n v="250"/>
    <s v="Direct"/>
    <s v="BOOKINGS IMPACTING"/>
    <s v="N"/>
    <m/>
    <m/>
    <s v="DIRECT"/>
    <d v="2014-01-21T00:00:00"/>
    <x v="13"/>
    <d v="2014-01-21T00:00:00"/>
    <n v="1"/>
    <m/>
    <m/>
    <m/>
    <n v="30148.639999999999"/>
    <x v="0"/>
    <s v="FINSERV"/>
    <s v="FINSERV -- SPECIALTY FINANCIAL"/>
    <s v="ItalyBOOKINGS"/>
    <s v="Q12014"/>
    <s v="Italy"/>
    <x v="0"/>
  </r>
  <r>
    <x v="0"/>
    <x v="0"/>
    <s v="CONTENT AND CASE MGMT"/>
    <s v="CCMG CLIENTS AND APPS"/>
    <s v="D2"/>
    <s v="D2"/>
    <s v="456-103-920"/>
    <s v="IIG EMEA FRANCE AREA"/>
    <s v="IIG EMEA FRANCE 1 DISTRICT"/>
    <s v="STEPHANE BARBERET"/>
    <s v="JACQUES PADIOLEAU"/>
    <s v="IIG EMEA SOUTH DIVISION"/>
    <x v="15"/>
    <n v="46987"/>
    <x v="24"/>
    <x v="27"/>
    <x v="30"/>
    <s v="France"/>
    <s v="France"/>
    <x v="0"/>
    <s v="ZOR"/>
    <n v="2685389"/>
    <m/>
    <x v="35"/>
    <x v="34"/>
    <m/>
    <m/>
    <s v="SANOFI"/>
    <n v="739980787"/>
    <x v="34"/>
    <s v="DXP"/>
    <n v="1000"/>
    <s v="Direct"/>
    <s v="EMC Sale"/>
    <s v="N"/>
    <m/>
    <m/>
    <s v="DIRECT"/>
    <d v="2014-01-30T00:00:00"/>
    <x v="12"/>
    <d v="2014-01-30T00:00:00"/>
    <n v="1"/>
    <m/>
    <m/>
    <m/>
    <n v="85364.7"/>
    <x v="0"/>
    <s v="FINSERV"/>
    <s v="FINSERV -- BANKING"/>
    <s v="FranceBOOKINGS"/>
    <s v="Q12014"/>
    <s v="France"/>
    <x v="0"/>
  </r>
  <r>
    <x v="0"/>
    <x v="0"/>
    <s v="CONTENT AND CASE MGMT"/>
    <s v="CCMG CLIENTS AND APPS"/>
    <s v="D2"/>
    <s v="D2"/>
    <s v="456-103-929"/>
    <s v="IIG EMEA FRANCE AREA"/>
    <s v="IIG EMEA FRANCE 1 DISTRICT"/>
    <s v="STEPHANE BARBERET"/>
    <s v="JACQUES PADIOLEAU"/>
    <s v="IIG EMEA SOUTH DIVISION"/>
    <x v="15"/>
    <n v="46987"/>
    <x v="24"/>
    <x v="27"/>
    <x v="30"/>
    <s v="France"/>
    <s v="France"/>
    <x v="0"/>
    <s v="ZOR"/>
    <n v="2685389"/>
    <m/>
    <x v="35"/>
    <x v="34"/>
    <m/>
    <m/>
    <s v="SANOFI"/>
    <n v="739980787"/>
    <x v="34"/>
    <s v="DXP"/>
    <n v="1000"/>
    <s v="Direct"/>
    <s v="EMC Sale"/>
    <s v="N"/>
    <m/>
    <m/>
    <s v="DIRECT"/>
    <d v="2014-01-30T00:00:00"/>
    <x v="12"/>
    <d v="2014-01-30T00:00:00"/>
    <n v="1"/>
    <m/>
    <m/>
    <m/>
    <n v="20324.93"/>
    <x v="0"/>
    <s v="FINSERV"/>
    <s v="FINSERV -- BANKING"/>
    <s v="FranceBOOKINGS"/>
    <s v="Q12014"/>
    <s v="France"/>
    <x v="0"/>
  </r>
  <r>
    <x v="8"/>
    <x v="0"/>
    <s v="CONTENT AND CASE MGMT"/>
    <s v="CCMG CLIENTS AND APPS"/>
    <s v="EROOM"/>
    <s v="Other CCMG"/>
    <s v="ER-CLIENT"/>
    <s v="IIG EMEA BENELUX AREA"/>
    <s v="IIG EMEA HOLLAND 1 DISTRICT"/>
    <s v="MARK RATTLEY"/>
    <s v="JOOST DE BOT"/>
    <s v="IIG EMEA NORTH DIVISION"/>
    <x v="16"/>
    <s v="D01731"/>
    <x v="25"/>
    <x v="28"/>
    <x v="31"/>
    <s v="Netherlands"/>
    <s v="Netherlands"/>
    <x v="0"/>
    <s v="ZOR"/>
    <n v="3085366"/>
    <m/>
    <x v="36"/>
    <x v="35"/>
    <m/>
    <m/>
    <s v="VAT RESOURCE B.V."/>
    <n v="413317681"/>
    <x v="35"/>
    <s v="DXP"/>
    <n v="-25"/>
    <s v="Indirect"/>
    <s v="EMC Sale"/>
    <s v="N"/>
    <m/>
    <m/>
    <s v="DIRECT"/>
    <d v="2013-10-18T00:00:00"/>
    <x v="5"/>
    <d v="2014-01-22T00:00:00"/>
    <n v="1"/>
    <m/>
    <m/>
    <m/>
    <n v="-2957.5"/>
    <x v="0"/>
    <s v="FINSERV"/>
    <s v="FINSERV -- OTHER"/>
    <s v="BeneluxBOOKINGS"/>
    <s v="Q12014"/>
    <n v="0"/>
    <x v="0"/>
  </r>
  <r>
    <x v="3"/>
    <x v="2"/>
    <s v="CONTENT AND CASE MGMT"/>
    <s v="CCMG CLIENTS AND APPS"/>
    <s v="EROOM"/>
    <s v="Other CCMG"/>
    <s v="ER-CLIENT"/>
    <s v="IIG EMEA UK/IRELAND AREA"/>
    <s v="IIG EMEA UK/IRELAND ENTERPRISE DISTRICT"/>
    <s v="MARK RATTLEY"/>
    <s v="OWEN KILBANE"/>
    <s v="IIG EMEA NORTH DIVISION"/>
    <x v="3"/>
    <n v="100878"/>
    <x v="25"/>
    <x v="28"/>
    <x v="31"/>
    <s v="Netherlands"/>
    <s v="Netherlands"/>
    <x v="0"/>
    <s v="ZOR"/>
    <n v="3085366"/>
    <m/>
    <x v="36"/>
    <x v="35"/>
    <m/>
    <m/>
    <s v="VAT RESOURCE B.V."/>
    <n v="413317681"/>
    <x v="35"/>
    <s v="DXP"/>
    <n v="25"/>
    <s v="Indirect"/>
    <s v="EMC Sale"/>
    <s v="N"/>
    <m/>
    <m/>
    <s v="DIRECT"/>
    <d v="2013-10-18T00:00:00"/>
    <x v="5"/>
    <d v="2014-01-22T00:00:00"/>
    <n v="1"/>
    <m/>
    <m/>
    <m/>
    <n v="2957.5"/>
    <x v="0"/>
    <s v="FINSERV"/>
    <s v="FINSERV -- OTHER"/>
    <s v="UK&amp;IBOOKINGS"/>
    <s v="Q12014"/>
    <s v="UK&amp;I"/>
    <x v="0"/>
  </r>
  <r>
    <x v="8"/>
    <x v="0"/>
    <s v="CONTENT AND CASE MGMT"/>
    <s v="CCMG CLIENTS AND APPS"/>
    <s v="EROOM"/>
    <s v="Other CCMG"/>
    <s v="ERM-SRVR-SQL"/>
    <s v="IIG EMEA BENELUX AREA"/>
    <s v="IIG EMEA HOLLAND 1 DISTRICT"/>
    <s v="MARK RATTLEY"/>
    <s v="JOOST DE BOT"/>
    <s v="IIG EMEA NORTH DIVISION"/>
    <x v="16"/>
    <s v="D01731"/>
    <x v="25"/>
    <x v="28"/>
    <x v="31"/>
    <s v="Netherlands"/>
    <s v="Netherlands"/>
    <x v="0"/>
    <s v="ZOR"/>
    <n v="3085366"/>
    <m/>
    <x v="36"/>
    <x v="35"/>
    <m/>
    <m/>
    <s v="VAT RESOURCE B.V."/>
    <n v="413317681"/>
    <x v="35"/>
    <s v="DXP"/>
    <n v="-25"/>
    <s v="Indirect"/>
    <s v="EMC Sale"/>
    <s v="N"/>
    <m/>
    <m/>
    <s v="DIRECT"/>
    <d v="2013-10-18T00:00:00"/>
    <x v="5"/>
    <d v="2014-01-22T00:00:00"/>
    <n v="1"/>
    <m/>
    <m/>
    <m/>
    <n v="-1105"/>
    <x v="0"/>
    <s v="FINSERV"/>
    <s v="FINSERV -- OTHER"/>
    <s v="BeneluxBOOKINGS"/>
    <s v="Q12014"/>
    <n v="0"/>
    <x v="0"/>
  </r>
  <r>
    <x v="3"/>
    <x v="2"/>
    <s v="CONTENT AND CASE MGMT"/>
    <s v="CCMG CLIENTS AND APPS"/>
    <s v="EROOM"/>
    <s v="Other CCMG"/>
    <s v="ERM-SRVR-SQL"/>
    <s v="IIG EMEA UK/IRELAND AREA"/>
    <s v="IIG EMEA UK/IRELAND ENTERPRISE DISTRICT"/>
    <s v="MARK RATTLEY"/>
    <s v="OWEN KILBANE"/>
    <s v="IIG EMEA NORTH DIVISION"/>
    <x v="3"/>
    <n v="100878"/>
    <x v="25"/>
    <x v="28"/>
    <x v="31"/>
    <s v="Netherlands"/>
    <s v="Netherlands"/>
    <x v="0"/>
    <s v="ZOR"/>
    <n v="3085366"/>
    <m/>
    <x v="36"/>
    <x v="35"/>
    <m/>
    <m/>
    <s v="VAT RESOURCE B.V."/>
    <n v="413317681"/>
    <x v="35"/>
    <s v="DXP"/>
    <n v="25"/>
    <s v="Indirect"/>
    <s v="EMC Sale"/>
    <s v="N"/>
    <m/>
    <m/>
    <s v="DIRECT"/>
    <d v="2013-10-18T00:00:00"/>
    <x v="5"/>
    <d v="2014-01-22T00:00:00"/>
    <n v="1"/>
    <m/>
    <m/>
    <m/>
    <n v="1105"/>
    <x v="0"/>
    <s v="FINSERV"/>
    <s v="FINSERV -- OTHER"/>
    <s v="UK&amp;IBOOKINGS"/>
    <s v="Q12014"/>
    <s v="UK&amp;I"/>
    <x v="0"/>
  </r>
  <r>
    <x v="6"/>
    <x v="0"/>
    <s v="CONTENT AND CASE MGMT"/>
    <s v="CCMG CLIENTS AND APPS"/>
    <s v="WCM"/>
    <s v="Other CCMG"/>
    <s v="IDS-SRC-MC"/>
    <s v="IIG EMEA ITALY AREA"/>
    <s v="IIG EMEA ITALY DISTRICT"/>
    <s v="STEPHANE BARBERET"/>
    <s v="FRANCESCO ISABELLI"/>
    <s v="IIG EMEA SOUTH DIVISION"/>
    <x v="14"/>
    <n v="117985"/>
    <x v="23"/>
    <x v="26"/>
    <x v="29"/>
    <s v="France"/>
    <s v="France"/>
    <x v="1"/>
    <s v="ZCR"/>
    <n v="2378675"/>
    <m/>
    <x v="33"/>
    <x v="33"/>
    <m/>
    <m/>
    <s v="BNP PARIBAS"/>
    <n v="276676939"/>
    <x v="33"/>
    <s v="DXP"/>
    <n v="-2"/>
    <s v="Direct"/>
    <s v="BOOKINGS IMPACTING"/>
    <s v="N"/>
    <m/>
    <m/>
    <s v="DIRECT"/>
    <d v="2014-01-21T00:00:00"/>
    <x v="13"/>
    <d v="2014-01-21T00:00:00"/>
    <n v="1"/>
    <m/>
    <m/>
    <m/>
    <n v="-4743.84"/>
    <x v="0"/>
    <s v="FINSERV"/>
    <s v="FINSERV -- SPECIALTY FINANCIAL"/>
    <s v="ItalyBOOKINGS"/>
    <s v="Q12014"/>
    <s v="Italy"/>
    <x v="0"/>
  </r>
  <r>
    <x v="6"/>
    <x v="0"/>
    <s v="CONTENT AND CASE MGMT"/>
    <s v="CCMG CLIENTS AND APPS"/>
    <s v="WCM"/>
    <s v="Other CCMG"/>
    <s v="IDS-SRC-MC"/>
    <s v="IIG EMEA ITALY AREA"/>
    <s v="IIG EMEA ITALY DISTRICT"/>
    <s v="STEPHANE BARBERET"/>
    <s v="FRANCESCO ISABELLI"/>
    <s v="IIG EMEA SOUTH DIVISION"/>
    <x v="14"/>
    <n v="117985"/>
    <x v="23"/>
    <x v="26"/>
    <x v="29"/>
    <s v="France"/>
    <s v="France"/>
    <x v="2"/>
    <s v="ZDR"/>
    <n v="2378675"/>
    <m/>
    <x v="34"/>
    <x v="33"/>
    <m/>
    <m/>
    <s v="BNP PARIBAS"/>
    <n v="276676939"/>
    <x v="33"/>
    <s v="DXP"/>
    <n v="2"/>
    <s v="Direct"/>
    <s v="BOOKINGS IMPACTING"/>
    <s v="N"/>
    <m/>
    <m/>
    <s v="DIRECT"/>
    <d v="2014-01-21T00:00:00"/>
    <x v="13"/>
    <d v="2014-01-21T00:00:00"/>
    <n v="1"/>
    <m/>
    <m/>
    <m/>
    <n v="4743.84"/>
    <x v="0"/>
    <s v="FINSERV"/>
    <s v="FINSERV -- SPECIALTY FINANCIAL"/>
    <s v="ItalyBOOKINGS"/>
    <s v="Q12014"/>
    <s v="Italy"/>
    <x v="0"/>
  </r>
  <r>
    <x v="6"/>
    <x v="0"/>
    <s v="CONTENT AND CASE MGMT"/>
    <s v="CCMG CLIENTS AND APPS"/>
    <s v="WCM"/>
    <s v="Other CCMG"/>
    <s v="IDS-TAR-MC"/>
    <s v="IIG EMEA ITALY AREA"/>
    <s v="IIG EMEA ITALY DISTRICT"/>
    <s v="STEPHANE BARBERET"/>
    <s v="FRANCESCO ISABELLI"/>
    <s v="IIG EMEA SOUTH DIVISION"/>
    <x v="14"/>
    <n v="117985"/>
    <x v="23"/>
    <x v="26"/>
    <x v="29"/>
    <s v="France"/>
    <s v="France"/>
    <x v="1"/>
    <s v="ZCR"/>
    <n v="2378675"/>
    <m/>
    <x v="33"/>
    <x v="33"/>
    <m/>
    <m/>
    <s v="BNP PARIBAS"/>
    <n v="276676939"/>
    <x v="33"/>
    <s v="DXP"/>
    <n v="-2"/>
    <s v="Direct"/>
    <s v="BOOKINGS IMPACTING"/>
    <s v="N"/>
    <m/>
    <m/>
    <s v="DIRECT"/>
    <d v="2014-01-21T00:00:00"/>
    <x v="13"/>
    <d v="2014-01-21T00:00:00"/>
    <n v="1"/>
    <m/>
    <m/>
    <m/>
    <n v="-2371.2399999999998"/>
    <x v="0"/>
    <s v="FINSERV"/>
    <s v="FINSERV -- SPECIALTY FINANCIAL"/>
    <s v="ItalyBOOKINGS"/>
    <s v="Q12014"/>
    <s v="Italy"/>
    <x v="0"/>
  </r>
  <r>
    <x v="6"/>
    <x v="0"/>
    <s v="CONTENT AND CASE MGMT"/>
    <s v="CCMG CLIENTS AND APPS"/>
    <s v="WCM"/>
    <s v="Other CCMG"/>
    <s v="IDS-TAR-MC"/>
    <s v="IIG EMEA ITALY AREA"/>
    <s v="IIG EMEA ITALY DISTRICT"/>
    <s v="STEPHANE BARBERET"/>
    <s v="FRANCESCO ISABELLI"/>
    <s v="IIG EMEA SOUTH DIVISION"/>
    <x v="14"/>
    <n v="117985"/>
    <x v="23"/>
    <x v="26"/>
    <x v="29"/>
    <s v="France"/>
    <s v="France"/>
    <x v="2"/>
    <s v="ZDR"/>
    <n v="2378675"/>
    <m/>
    <x v="34"/>
    <x v="33"/>
    <m/>
    <m/>
    <s v="BNP PARIBAS"/>
    <n v="276676939"/>
    <x v="33"/>
    <s v="DXP"/>
    <n v="2"/>
    <s v="Direct"/>
    <s v="BOOKINGS IMPACTING"/>
    <s v="N"/>
    <m/>
    <m/>
    <s v="DIRECT"/>
    <d v="2014-01-21T00:00:00"/>
    <x v="13"/>
    <d v="2014-01-21T00:00:00"/>
    <n v="1"/>
    <m/>
    <m/>
    <m/>
    <n v="2371.2399999999998"/>
    <x v="0"/>
    <s v="FINSERV"/>
    <s v="FINSERV -- SPECIALTY FINANCIAL"/>
    <s v="ItalyBOOKINGS"/>
    <s v="Q12014"/>
    <s v="Italy"/>
    <x v="0"/>
  </r>
  <r>
    <x v="6"/>
    <x v="0"/>
    <s v="CONTENT AND CASE MGMT"/>
    <s v="CCMG CLIENTS AND APPS"/>
    <s v="WEBTOP"/>
    <s v="Other CCMG"/>
    <s v="456-104-990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02T00:00:00"/>
    <n v="1"/>
    <m/>
    <m/>
    <m/>
    <n v="-1672.5293999999999"/>
    <x v="0"/>
    <s v="GOVT"/>
    <s v="GOVT -- CENTRAL"/>
    <s v="ItalyBOOKINGS"/>
    <s v="Q12014"/>
    <s v="Italy"/>
    <x v="0"/>
  </r>
  <r>
    <x v="6"/>
    <x v="0"/>
    <s v="CONTENT AND CASE MGMT"/>
    <s v="CCMG CLIENTS AND APPS"/>
    <s v="WEBTOP"/>
    <s v="Other CCMG"/>
    <s v="456-104-990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23T00:00:00"/>
    <n v="1"/>
    <m/>
    <m/>
    <m/>
    <n v="3345.0590000000002"/>
    <x v="0"/>
    <s v="GOVT"/>
    <s v="GOVT -- CENTRAL"/>
    <s v="ItalyBOOKINGS"/>
    <s v="Q12014"/>
    <s v="Italy"/>
    <x v="0"/>
  </r>
  <r>
    <x v="2"/>
    <x v="1"/>
    <s v="CONTENT AND CASE MGMT"/>
    <s v="CCMG CLIENTS AND APPS"/>
    <s v="WEBTOP"/>
    <s v="Other CCMG"/>
    <s v="457-100-431"/>
    <s v="IIG EMEA TURKEY, MIDDLE EAST, AFRICAN CONTINENT AREA"/>
    <s v="IIG EMEA MIDDLE EAST 1 DISTRICT"/>
    <s v="ALESSIO GALLO"/>
    <s v="MAHMOUD MOUNIR"/>
    <s v="IIG EMEA EMERGING DIVISION"/>
    <x v="2"/>
    <n v="83884"/>
    <x v="3"/>
    <x v="3"/>
    <x v="3"/>
    <s v="United Arab Emirates"/>
    <s v="United Arab Emirates"/>
    <x v="0"/>
    <s v="ZOR"/>
    <n v="1968003"/>
    <s v="R24 - SaleOPS-Misc REV ADJ"/>
    <x v="37"/>
    <x v="3"/>
    <s v="RFBU - G/L Account Document"/>
    <s v="R24 - SaleOPS-Misc REV ADJ"/>
    <s v="ETIHAD RAIL COMPANY P J S C"/>
    <n v="851212896"/>
    <x v="36"/>
    <s v="DXP"/>
    <n v="0"/>
    <s v="Direct"/>
    <s v="EMC Sale"/>
    <s v="N"/>
    <m/>
    <m/>
    <s v="DIRECT"/>
    <d v="2013-12-27T00:00:00"/>
    <x v="18"/>
    <d v="2014-01-23T00:00:00"/>
    <n v="1"/>
    <m/>
    <m/>
    <m/>
    <n v="-25357"/>
    <x v="0"/>
    <s v="TRANSPORTATION"/>
    <s v="TRANSPORTATION -- GENERAL"/>
    <s v="Middle EastBOOKINGS"/>
    <s v="Q12014"/>
    <n v="0"/>
    <x v="0"/>
  </r>
  <r>
    <x v="4"/>
    <x v="3"/>
    <s v="CONTENT AND CASE MGMT"/>
    <s v="CCMG GOVERNANCE"/>
    <s v="IRM"/>
    <s v="Other CCMG"/>
    <s v="457-101-229"/>
    <s v="IIG EMEA GERMANY AREA"/>
    <s v="IIG EMEA GERMANY 1 DISTRICT"/>
    <s v="STEPHANE BARBERET"/>
    <s v="ULRICH WENZ"/>
    <s v="IIG EMEA SOUTH DIVISION"/>
    <x v="17"/>
    <n v="130240"/>
    <x v="26"/>
    <x v="29"/>
    <x v="32"/>
    <s v="Germany"/>
    <s v="Germany"/>
    <x v="0"/>
    <s v="ZOR"/>
    <n v="3190326"/>
    <m/>
    <x v="38"/>
    <x v="36"/>
    <m/>
    <m/>
    <s v="LANXESS AG"/>
    <n v="329058502"/>
    <x v="37"/>
    <s v="DXP"/>
    <n v="51"/>
    <s v="Direct"/>
    <s v="EMC Sale"/>
    <s v="N"/>
    <m/>
    <m/>
    <s v="DIRECT"/>
    <d v="2014-01-23T00:00:00"/>
    <x v="18"/>
    <d v="2014-01-23T00:00:00"/>
    <n v="1"/>
    <m/>
    <m/>
    <m/>
    <n v="4699.12"/>
    <x v="0"/>
    <s v="PROCESS MFG"/>
    <s v="PROCESS MFG -- CHEMICALS"/>
    <s v="GermanyBOOKINGS"/>
    <s v="Q12014"/>
    <s v="Germany"/>
    <x v="0"/>
  </r>
  <r>
    <x v="6"/>
    <x v="0"/>
    <s v="CONTENT AND CASE MGMT"/>
    <s v="CCMG GOVERNANCE"/>
    <s v="RECORDS-MGMT"/>
    <s v="Other CCMG"/>
    <s v="456-104-993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02T00:00:00"/>
    <n v="1"/>
    <m/>
    <m/>
    <m/>
    <n v="-7526.3823000000002"/>
    <x v="0"/>
    <s v="GOVT"/>
    <s v="GOVT -- CENTRAL"/>
    <s v="ItalyBOOKINGS"/>
    <s v="Q12014"/>
    <s v="Italy"/>
    <x v="0"/>
  </r>
  <r>
    <x v="6"/>
    <x v="0"/>
    <s v="CONTENT AND CASE MGMT"/>
    <s v="CCMG GOVERNANCE"/>
    <s v="RECORDS-MGMT"/>
    <s v="Other CCMG"/>
    <s v="456-104-993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23T00:00:00"/>
    <n v="1"/>
    <m/>
    <m/>
    <m/>
    <n v="15052.7655"/>
    <x v="0"/>
    <s v="GOVT"/>
    <s v="GOVT -- CENTRAL"/>
    <s v="ItalyBOOKINGS"/>
    <s v="Q12014"/>
    <s v="Italy"/>
    <x v="0"/>
  </r>
  <r>
    <x v="8"/>
    <x v="0"/>
    <s v="CONTENT AND CASE MGMT"/>
    <s v="CCMG GOVERNANCE"/>
    <s v="RECORDS-MGMT"/>
    <s v="Other CCMG"/>
    <s v="457-100-262"/>
    <s v="IIG EMEA BENELUX AREA"/>
    <s v="IIG EMEA BELGIUM 1 DISTRICT"/>
    <s v="MARK RATTLEY"/>
    <s v="JOOST DE BOT"/>
    <s v="IIG EMEA NORTH DIVISION"/>
    <x v="18"/>
    <n v="110701"/>
    <x v="27"/>
    <x v="30"/>
    <x v="33"/>
    <s v="Belgium"/>
    <s v="Belgium"/>
    <x v="0"/>
    <s v="ZOR"/>
    <n v="3181104"/>
    <m/>
    <x v="39"/>
    <x v="37"/>
    <m/>
    <m/>
    <s v="European Commission"/>
    <n v="236916821"/>
    <x v="38"/>
    <s v="DXP"/>
    <n v="10"/>
    <s v="Direct"/>
    <s v="EMC Sale"/>
    <s v="N"/>
    <m/>
    <m/>
    <s v="DIRECT"/>
    <d v="2014-01-23T00:00:00"/>
    <x v="18"/>
    <d v="2014-01-23T00:00:00"/>
    <n v="1"/>
    <m/>
    <m/>
    <m/>
    <n v="4579.88"/>
    <x v="0"/>
    <s v="GOVT"/>
    <s v="GOVT -- CENTRAL"/>
    <s v="BeneluxBOOKINGS"/>
    <s v="Q12014"/>
    <n v="0"/>
    <x v="0"/>
  </r>
  <r>
    <x v="6"/>
    <x v="0"/>
    <s v="CONTENT AND CASE MGMT"/>
    <s v="CCMG GOVERNANCE"/>
    <s v="TRUSTED-CONTENT"/>
    <s v="Other CCMG"/>
    <s v="456-104-995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02T00:00:00"/>
    <n v="1"/>
    <m/>
    <m/>
    <m/>
    <n v="-1672.5293999999999"/>
    <x v="0"/>
    <s v="GOVT"/>
    <s v="GOVT -- CENTRAL"/>
    <s v="ItalyBOOKINGS"/>
    <s v="Q12014"/>
    <s v="Italy"/>
    <x v="0"/>
  </r>
  <r>
    <x v="6"/>
    <x v="0"/>
    <s v="CONTENT AND CASE MGMT"/>
    <s v="CCMG GOVERNANCE"/>
    <s v="TRUSTED-CONTENT"/>
    <s v="Other CCMG"/>
    <s v="456-104-995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23T00:00:00"/>
    <n v="1"/>
    <m/>
    <m/>
    <m/>
    <n v="3345.0590000000002"/>
    <x v="0"/>
    <s v="GOVT"/>
    <s v="GOVT -- CENTRAL"/>
    <s v="ItalyBOOKINGS"/>
    <s v="Q12014"/>
    <s v="Italy"/>
    <x v="0"/>
  </r>
  <r>
    <x v="4"/>
    <x v="3"/>
    <s v="CONTENT AND CASE MGMT"/>
    <s v="CCMG GOVERNANCE"/>
    <s v="TRUSTED-CONTENT"/>
    <s v="Other CCMG"/>
    <s v="457-100-412"/>
    <s v="IIG EMEA GERMANY AREA"/>
    <s v="IIG EMEA GERMANY 1 DISTRICT"/>
    <s v="STEPHANE BARBERET"/>
    <s v="ULRICH WENZ"/>
    <s v="IIG EMEA SOUTH DIVISION"/>
    <x v="17"/>
    <n v="130240"/>
    <x v="26"/>
    <x v="29"/>
    <x v="32"/>
    <s v="Germany"/>
    <s v="Germany"/>
    <x v="0"/>
    <s v="ZOR"/>
    <n v="3196005"/>
    <m/>
    <x v="40"/>
    <x v="38"/>
    <m/>
    <m/>
    <s v="LANXESS AG"/>
    <n v="329058502"/>
    <x v="39"/>
    <s v="DXP"/>
    <n v="60"/>
    <s v="Direct"/>
    <s v="EMC Sale"/>
    <s v="N"/>
    <m/>
    <m/>
    <s v="DIRECT"/>
    <d v="2014-01-23T00:00:00"/>
    <x v="18"/>
    <d v="2014-01-23T00:00:00"/>
    <n v="1"/>
    <m/>
    <m/>
    <m/>
    <n v="5121.88"/>
    <x v="0"/>
    <s v="PROCESS MFG"/>
    <s v="PROCESS MFG -- CHEMICALS"/>
    <s v="GermanyBOOKINGS"/>
    <s v="Q12014"/>
    <s v="Germany"/>
    <x v="0"/>
  </r>
  <r>
    <x v="6"/>
    <x v="0"/>
    <s v="CONTENT AND CASE MGMT"/>
    <s v="CCMG GOVERNANCE"/>
    <s v="TRUSTED-CONTENT"/>
    <s v="Other CCMG"/>
    <s v="457-101-120"/>
    <s v="IIG EMEA ITALY AREA"/>
    <s v="IIG EMEA ITALY DISTRICT"/>
    <s v="STEPHANE BARBERET"/>
    <s v="FRANCESCO ISABELLI"/>
    <s v="IIG EMEA SOUTH DIVISION"/>
    <x v="14"/>
    <n v="117985"/>
    <x v="23"/>
    <x v="26"/>
    <x v="29"/>
    <s v="France"/>
    <s v="France"/>
    <x v="1"/>
    <s v="ZCR"/>
    <n v="2378675"/>
    <m/>
    <x v="33"/>
    <x v="33"/>
    <m/>
    <m/>
    <s v="BNP PARIBAS"/>
    <n v="276676939"/>
    <x v="33"/>
    <s v="DXP"/>
    <n v="-5000"/>
    <s v="Direct"/>
    <s v="BOOKINGS IMPACTING"/>
    <s v="N"/>
    <m/>
    <m/>
    <s v="DIRECT"/>
    <d v="2014-01-21T00:00:00"/>
    <x v="13"/>
    <d v="2014-01-21T00:00:00"/>
    <n v="1"/>
    <m/>
    <m/>
    <m/>
    <n v="-60974.78"/>
    <x v="0"/>
    <s v="FINSERV"/>
    <s v="FINSERV -- SPECIALTY FINANCIAL"/>
    <s v="ItalyBOOKINGS"/>
    <s v="Q12014"/>
    <s v="Italy"/>
    <x v="0"/>
  </r>
  <r>
    <x v="6"/>
    <x v="0"/>
    <s v="CONTENT AND CASE MGMT"/>
    <s v="CCMG GOVERNANCE"/>
    <s v="TRUSTED-CONTENT"/>
    <s v="Other CCMG"/>
    <s v="457-101-120"/>
    <s v="IIG EMEA ITALY AREA"/>
    <s v="IIG EMEA ITALY DISTRICT"/>
    <s v="STEPHANE BARBERET"/>
    <s v="FRANCESCO ISABELLI"/>
    <s v="IIG EMEA SOUTH DIVISION"/>
    <x v="14"/>
    <n v="117985"/>
    <x v="23"/>
    <x v="26"/>
    <x v="29"/>
    <s v="France"/>
    <s v="France"/>
    <x v="2"/>
    <s v="ZDR"/>
    <n v="2378675"/>
    <m/>
    <x v="34"/>
    <x v="33"/>
    <m/>
    <m/>
    <s v="BNP PARIBAS"/>
    <n v="276676939"/>
    <x v="33"/>
    <s v="DXP"/>
    <n v="5000"/>
    <s v="Direct"/>
    <s v="BOOKINGS IMPACTING"/>
    <s v="N"/>
    <m/>
    <m/>
    <s v="DIRECT"/>
    <d v="2014-01-21T00:00:00"/>
    <x v="13"/>
    <d v="2014-01-21T00:00:00"/>
    <n v="1"/>
    <m/>
    <m/>
    <m/>
    <n v="60974.78"/>
    <x v="0"/>
    <s v="FINSERV"/>
    <s v="FINSERV -- SPECIALTY FINANCIAL"/>
    <s v="ItalyBOOKINGS"/>
    <s v="Q12014"/>
    <s v="Italy"/>
    <x v="0"/>
  </r>
  <r>
    <x v="2"/>
    <x v="1"/>
    <s v="CONTENT AND CASE MGMT"/>
    <s v="CCMG GOVERNANCE"/>
    <s v="TRUSTED-CONTENT"/>
    <s v="Other CCMG"/>
    <s v="457-101-222"/>
    <s v="IIG EMEA TURKEY, MIDDLE EAST, AFRICAN CONTINENT AREA"/>
    <s v="IIG EMEA MIDDLE EAST 1 DISTRICT"/>
    <s v="ALESSIO GALLO"/>
    <s v="MAHMOUD MOUNIR"/>
    <s v="IIG EMEA EMERGING DIVISION"/>
    <x v="2"/>
    <n v="83884"/>
    <x v="28"/>
    <x v="31"/>
    <x v="34"/>
    <s v="United Arab Emirates"/>
    <s v="United Arab Emirates"/>
    <x v="0"/>
    <s v="ZOR"/>
    <n v="3167349"/>
    <m/>
    <x v="41"/>
    <x v="39"/>
    <m/>
    <m/>
    <s v="FIRST GULF BANK"/>
    <n v="643840234"/>
    <x v="40"/>
    <s v="DXP"/>
    <n v="3000"/>
    <s v="Indirect"/>
    <s v="EMC Sale"/>
    <s v="N"/>
    <m/>
    <m/>
    <s v="DIRECT"/>
    <d v="2014-01-30T00:00:00"/>
    <x v="12"/>
    <d v="2014-01-30T00:00:00"/>
    <n v="1"/>
    <m/>
    <m/>
    <m/>
    <n v="60000"/>
    <x v="0"/>
    <s v="FINSERV"/>
    <s v="FINSERV -- BANKING"/>
    <s v="Middle EastBOOKINGS"/>
    <s v="Q12014"/>
    <n v="0"/>
    <x v="0"/>
  </r>
  <r>
    <x v="8"/>
    <x v="0"/>
    <s v="CONTENT AND CASE MGMT"/>
    <s v="CCMG INTEG-EXTN"/>
    <s v="MYDCTM"/>
    <s v="Other CCMG"/>
    <s v="MYD-OUTLOOK"/>
    <s v="IIG EMEA BENELUX AREA"/>
    <s v="IIG EMEA BELGIUM 1 DISTRICT"/>
    <s v="MARK RATTLEY"/>
    <s v="JOOST DE BOT"/>
    <s v="IIG EMEA NORTH DIVISION"/>
    <x v="18"/>
    <n v="110701"/>
    <x v="27"/>
    <x v="30"/>
    <x v="33"/>
    <s v="Belgium"/>
    <s v="Belgium"/>
    <x v="0"/>
    <s v="ZOR"/>
    <n v="3181104"/>
    <m/>
    <x v="39"/>
    <x v="37"/>
    <m/>
    <m/>
    <s v="European Commission"/>
    <n v="236916821"/>
    <x v="38"/>
    <s v="DXP"/>
    <n v="10"/>
    <s v="Direct"/>
    <s v="EMC Sale"/>
    <s v="N"/>
    <m/>
    <m/>
    <s v="DIRECT"/>
    <d v="2014-01-23T00:00:00"/>
    <x v="18"/>
    <d v="2014-01-23T00:00:00"/>
    <n v="1"/>
    <m/>
    <m/>
    <m/>
    <n v="433.6"/>
    <x v="0"/>
    <s v="GOVT"/>
    <s v="GOVT -- CENTRAL"/>
    <s v="BeneluxBOOKINGS"/>
    <s v="Q12014"/>
    <n v="0"/>
    <x v="0"/>
  </r>
  <r>
    <x v="3"/>
    <x v="2"/>
    <s v="CONTENT AND CASE MGMT"/>
    <s v="CCMG INTEG-EXTN"/>
    <s v="MYDCTM"/>
    <s v="Other CCMG"/>
    <s v="MYD-OUTLOOK"/>
    <s v="IIG EMEA UK/IRELAND AREA"/>
    <s v="IIG EMEA UK/IRELAND ENTERPRISE DISTRICT"/>
    <s v="MARK RATTLEY"/>
    <s v="OWEN KILBANE"/>
    <s v="IIG EMEA NORTH DIVISION"/>
    <x v="19"/>
    <n v="104254"/>
    <x v="29"/>
    <x v="32"/>
    <x v="35"/>
    <s v="United Kingdom"/>
    <s v="United Kingdom"/>
    <x v="0"/>
    <s v="ZOR"/>
    <n v="3221022"/>
    <m/>
    <x v="42"/>
    <x v="40"/>
    <m/>
    <m/>
    <s v="Government of The Republic of Korea"/>
    <n v="688005487"/>
    <x v="41"/>
    <s v="DXP"/>
    <n v="10"/>
    <s v="Direct"/>
    <s v="EMC Sale"/>
    <s v="N"/>
    <m/>
    <m/>
    <s v="DIRECT"/>
    <d v="2014-01-30T00:00:00"/>
    <x v="12"/>
    <d v="2014-01-30T00:00:00"/>
    <n v="1"/>
    <m/>
    <m/>
    <m/>
    <n v="770.4"/>
    <x v="0"/>
    <s v="GOVT"/>
    <s v="GOVT -- CENTRAL"/>
    <s v="UK&amp;IBOOKINGS"/>
    <s v="Q12014"/>
    <s v="UK&amp;I"/>
    <x v="0"/>
  </r>
  <r>
    <x v="0"/>
    <x v="0"/>
    <s v="CONTENT AND CASE MGMT"/>
    <s v="CCMG OTHER"/>
    <s v="BROKERAGE-OCMA"/>
    <s v="Other CCMG"/>
    <s v="BROKERAGE-CMA"/>
    <s v="IIG EMEA FRANCE AREA"/>
    <s v="IIG EMEA FRANCE 1 DISTRICT"/>
    <s v="STEPHANE BARBERET"/>
    <s v="JACQUES PADIOLEAU"/>
    <s v="IIG EMEA SOUTH DIVISION"/>
    <x v="15"/>
    <n v="46987"/>
    <x v="30"/>
    <x v="33"/>
    <x v="36"/>
    <s v="France"/>
    <s v="France"/>
    <x v="0"/>
    <s v="ZOR"/>
    <n v="3235276"/>
    <m/>
    <x v="43"/>
    <x v="41"/>
    <m/>
    <m/>
    <s v="COMMISSARIAT A ENERGIE ATOMIQUE"/>
    <n v="381625995"/>
    <x v="42"/>
    <s v="DXP"/>
    <n v="11"/>
    <s v="Direct"/>
    <s v="EMC Sale"/>
    <s v="N"/>
    <m/>
    <m/>
    <s v="DIRECT"/>
    <d v="2014-01-24T00:00:00"/>
    <x v="0"/>
    <d v="2014-01-24T00:00:00"/>
    <n v="1"/>
    <m/>
    <m/>
    <m/>
    <n v="366715.89"/>
    <x v="0"/>
    <s v="FINSERV"/>
    <s v="FINSERV -- OTHER"/>
    <s v="FranceBOOKINGS"/>
    <s v="Q12014"/>
    <s v="France"/>
    <x v="0"/>
  </r>
  <r>
    <x v="0"/>
    <x v="0"/>
    <s v="CONTENT AND CASE MGMT"/>
    <s v="CCMG OTHER"/>
    <s v="BROKERAGE-OCMA"/>
    <s v="Other CCMG"/>
    <s v="BROKERAGE-CMA"/>
    <s v="IIG EMEA FRANCE AREA"/>
    <s v="IIG EMEA FRANCE 1 DISTRICT"/>
    <s v="STEPHANE BARBERET"/>
    <s v="JACQUES PADIOLEAU"/>
    <s v="IIG EMEA SOUTH DIVISION"/>
    <x v="15"/>
    <n v="46987"/>
    <x v="30"/>
    <x v="33"/>
    <x v="36"/>
    <s v="France"/>
    <s v="France"/>
    <x v="0"/>
    <s v="ZOR"/>
    <n v="3235276"/>
    <m/>
    <x v="43"/>
    <x v="41"/>
    <m/>
    <m/>
    <s v="COMMISSARIAT A ENERGIE ATOMIQUE"/>
    <n v="381625995"/>
    <x v="42"/>
    <s v="DXP"/>
    <n v="-11"/>
    <s v="Direct"/>
    <s v="EMC Sale"/>
    <s v="N"/>
    <m/>
    <m/>
    <s v="DIRECT"/>
    <d v="2014-01-24T00:00:00"/>
    <x v="15"/>
    <d v="2014-01-27T00:00:00"/>
    <n v="1"/>
    <m/>
    <m/>
    <m/>
    <n v="-366715.89"/>
    <x v="0"/>
    <s v="FINSERV"/>
    <s v="FINSERV -- OTHER"/>
    <s v="FranceBOOKINGS"/>
    <s v="Q12014"/>
    <s v="France"/>
    <x v="0"/>
  </r>
  <r>
    <x v="6"/>
    <x v="0"/>
    <s v="CONTENT AND CASE MGMT"/>
    <s v="CCMG PLATFORM"/>
    <s v="CORE-PLATFORM"/>
    <s v="Other CCMG"/>
    <s v="456-104-988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02T00:00:00"/>
    <n v="1"/>
    <m/>
    <m/>
    <m/>
    <n v="-10871.4411"/>
    <x v="0"/>
    <s v="GOVT"/>
    <s v="GOVT -- CENTRAL"/>
    <s v="ItalyBOOKINGS"/>
    <s v="Q12014"/>
    <s v="Italy"/>
    <x v="0"/>
  </r>
  <r>
    <x v="6"/>
    <x v="0"/>
    <s v="CONTENT AND CASE MGMT"/>
    <s v="CCMG PLATFORM"/>
    <s v="CORE-PLATFORM"/>
    <s v="Other CCMG"/>
    <s v="456-104-988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23T00:00:00"/>
    <n v="1"/>
    <m/>
    <m/>
    <m/>
    <n v="21742.8835"/>
    <x v="0"/>
    <s v="GOVT"/>
    <s v="GOVT -- CENTRAL"/>
    <s v="ItalyBOOKINGS"/>
    <s v="Q12014"/>
    <s v="Italy"/>
    <x v="0"/>
  </r>
  <r>
    <x v="6"/>
    <x v="0"/>
    <s v="CONTENT AND CASE MGMT"/>
    <s v="CCMG PLATFORM"/>
    <s v="CORE-PLATFORM"/>
    <s v="Other CCMG"/>
    <s v="456-104-989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02T00:00:00"/>
    <n v="1"/>
    <m/>
    <m/>
    <m/>
    <n v="-836.26469999999995"/>
    <x v="0"/>
    <s v="GOVT"/>
    <s v="GOVT -- CENTRAL"/>
    <s v="ItalyBOOKINGS"/>
    <s v="Q12014"/>
    <s v="Italy"/>
    <x v="0"/>
  </r>
  <r>
    <x v="6"/>
    <x v="0"/>
    <s v="CONTENT AND CASE MGMT"/>
    <s v="CCMG PLATFORM"/>
    <s v="CORE-PLATFORM"/>
    <s v="Other CCMG"/>
    <s v="456-104-989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23T00:00:00"/>
    <n v="1"/>
    <m/>
    <m/>
    <m/>
    <n v="1672.5295000000001"/>
    <x v="0"/>
    <s v="GOVT"/>
    <s v="GOVT -- CENTRAL"/>
    <s v="ItalyBOOKINGS"/>
    <s v="Q12014"/>
    <s v="Italy"/>
    <x v="0"/>
  </r>
  <r>
    <x v="6"/>
    <x v="0"/>
    <s v="CONTENT AND CASE MGMT"/>
    <s v="CCMG PLATFORM"/>
    <s v="CORE-PLATFORM"/>
    <s v="Other CCMG"/>
    <s v="456-104-992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02T00:00:00"/>
    <n v="1"/>
    <m/>
    <m/>
    <m/>
    <n v="-836.26469999999995"/>
    <x v="0"/>
    <s v="GOVT"/>
    <s v="GOVT -- CENTRAL"/>
    <s v="ItalyBOOKINGS"/>
    <s v="Q12014"/>
    <s v="Italy"/>
    <x v="0"/>
  </r>
  <r>
    <x v="6"/>
    <x v="0"/>
    <s v="CONTENT AND CASE MGMT"/>
    <s v="CCMG PLATFORM"/>
    <s v="CORE-PLATFORM"/>
    <s v="Other CCMG"/>
    <s v="456-104-992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23T00:00:00"/>
    <n v="1"/>
    <m/>
    <m/>
    <m/>
    <n v="1672.5295000000001"/>
    <x v="0"/>
    <s v="GOVT"/>
    <s v="GOVT -- CENTRAL"/>
    <s v="ItalyBOOKINGS"/>
    <s v="Q12014"/>
    <s v="Italy"/>
    <x v="0"/>
  </r>
  <r>
    <x v="6"/>
    <x v="0"/>
    <s v="CONTENT AND CASE MGMT"/>
    <s v="CCMG PLATFORM"/>
    <s v="CORE-PLATFORM"/>
    <s v="Other CCMG"/>
    <s v="456-104-996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02T00:00:00"/>
    <n v="1"/>
    <m/>
    <m/>
    <m/>
    <n v="-836.26469999999995"/>
    <x v="0"/>
    <s v="GOVT"/>
    <s v="GOVT -- CENTRAL"/>
    <s v="ItalyBOOKINGS"/>
    <s v="Q12014"/>
    <s v="Italy"/>
    <x v="0"/>
  </r>
  <r>
    <x v="6"/>
    <x v="0"/>
    <s v="CONTENT AND CASE MGMT"/>
    <s v="CCMG PLATFORM"/>
    <s v="CORE-PLATFORM"/>
    <s v="Other CCMG"/>
    <s v="456-104-996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23T00:00:00"/>
    <n v="1"/>
    <m/>
    <m/>
    <m/>
    <n v="1672.5295000000001"/>
    <x v="0"/>
    <s v="GOVT"/>
    <s v="GOVT -- CENTRAL"/>
    <s v="ItalyBOOKINGS"/>
    <s v="Q12014"/>
    <s v="Italy"/>
    <x v="0"/>
  </r>
  <r>
    <x v="6"/>
    <x v="0"/>
    <s v="CONTENT AND CASE MGMT"/>
    <s v="CCMG PLATFORM"/>
    <s v="CORE-PLATFORM"/>
    <s v="Other CCMG"/>
    <s v="457-101-118"/>
    <s v="IIG EMEA ITALY AREA"/>
    <s v="IIG EMEA ITALY DISTRICT"/>
    <s v="STEPHANE BARBERET"/>
    <s v="FRANCESCO ISABELLI"/>
    <s v="IIG EMEA SOUTH DIVISION"/>
    <x v="14"/>
    <n v="117985"/>
    <x v="23"/>
    <x v="26"/>
    <x v="29"/>
    <s v="France"/>
    <s v="France"/>
    <x v="1"/>
    <s v="ZCR"/>
    <n v="2378675"/>
    <m/>
    <x v="33"/>
    <x v="33"/>
    <m/>
    <m/>
    <s v="BNP PARIBAS"/>
    <n v="276676939"/>
    <x v="33"/>
    <s v="DXP"/>
    <n v="-5000"/>
    <s v="Direct"/>
    <s v="BOOKINGS IMPACTING"/>
    <s v="N"/>
    <m/>
    <m/>
    <s v="DIRECT"/>
    <d v="2014-01-21T00:00:00"/>
    <x v="13"/>
    <d v="2014-01-21T00:00:00"/>
    <n v="1"/>
    <m/>
    <m/>
    <m/>
    <n v="-596197.88"/>
    <x v="0"/>
    <s v="FINSERV"/>
    <s v="FINSERV -- SPECIALTY FINANCIAL"/>
    <s v="ItalyBOOKINGS"/>
    <s v="Q12014"/>
    <s v="Italy"/>
    <x v="0"/>
  </r>
  <r>
    <x v="6"/>
    <x v="0"/>
    <s v="CONTENT AND CASE MGMT"/>
    <s v="CCMG PLATFORM"/>
    <s v="CORE-PLATFORM"/>
    <s v="Other CCMG"/>
    <s v="457-101-118"/>
    <s v="IIG EMEA ITALY AREA"/>
    <s v="IIG EMEA ITALY DISTRICT"/>
    <s v="STEPHANE BARBERET"/>
    <s v="FRANCESCO ISABELLI"/>
    <s v="IIG EMEA SOUTH DIVISION"/>
    <x v="14"/>
    <n v="117985"/>
    <x v="23"/>
    <x v="26"/>
    <x v="29"/>
    <s v="France"/>
    <s v="France"/>
    <x v="2"/>
    <s v="ZDR"/>
    <n v="2378675"/>
    <m/>
    <x v="34"/>
    <x v="33"/>
    <m/>
    <m/>
    <s v="BNP PARIBAS"/>
    <n v="276676939"/>
    <x v="33"/>
    <s v="DXP"/>
    <n v="5000"/>
    <s v="Direct"/>
    <s v="BOOKINGS IMPACTING"/>
    <s v="N"/>
    <m/>
    <m/>
    <s v="DIRECT"/>
    <d v="2014-01-21T00:00:00"/>
    <x v="13"/>
    <d v="2014-01-21T00:00:00"/>
    <n v="1"/>
    <m/>
    <m/>
    <m/>
    <n v="596197.88"/>
    <x v="0"/>
    <s v="FINSERV"/>
    <s v="FINSERV -- SPECIALTY FINANCIAL"/>
    <s v="ItalyBOOKINGS"/>
    <s v="Q12014"/>
    <s v="Italy"/>
    <x v="0"/>
  </r>
  <r>
    <x v="6"/>
    <x v="0"/>
    <s v="CONTENT AND CASE MGMT"/>
    <s v="CCMG PLATFORM"/>
    <s v="PLATFORM-EXTNS"/>
    <s v="Other CCMG"/>
    <s v="456-104-991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02T00:00:00"/>
    <n v="1"/>
    <m/>
    <m/>
    <m/>
    <n v="-5853.8528999999999"/>
    <x v="0"/>
    <s v="GOVT"/>
    <s v="GOVT -- CENTRAL"/>
    <s v="ItalyBOOKINGS"/>
    <s v="Q12014"/>
    <s v="Italy"/>
    <x v="0"/>
  </r>
  <r>
    <x v="6"/>
    <x v="0"/>
    <s v="CONTENT AND CASE MGMT"/>
    <s v="CCMG PLATFORM"/>
    <s v="PLATFORM-EXTNS"/>
    <s v="Other CCMG"/>
    <s v="456-104-991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23T00:00:00"/>
    <n v="1"/>
    <m/>
    <m/>
    <m/>
    <n v="11707.7065"/>
    <x v="0"/>
    <s v="GOVT"/>
    <s v="GOVT -- CENTRAL"/>
    <s v="ItalyBOOKINGS"/>
    <s v="Q12014"/>
    <s v="Italy"/>
    <x v="0"/>
  </r>
  <r>
    <x v="6"/>
    <x v="0"/>
    <s v="CONTENT AND CASE MGMT"/>
    <s v="CCMG PLATFORM"/>
    <s v="PLATFORM-EXTNS"/>
    <s v="Other CCMG"/>
    <s v="457-101-119"/>
    <s v="IIG EMEA ITALY AREA"/>
    <s v="IIG EMEA ITALY DISTRICT"/>
    <s v="STEPHANE BARBERET"/>
    <s v="FRANCESCO ISABELLI"/>
    <s v="IIG EMEA SOUTH DIVISION"/>
    <x v="14"/>
    <n v="117985"/>
    <x v="23"/>
    <x v="26"/>
    <x v="29"/>
    <s v="France"/>
    <s v="France"/>
    <x v="1"/>
    <s v="ZCR"/>
    <n v="2378675"/>
    <m/>
    <x v="33"/>
    <x v="33"/>
    <m/>
    <m/>
    <s v="BNP PARIBAS"/>
    <n v="276676939"/>
    <x v="33"/>
    <s v="DXP"/>
    <n v="-5000"/>
    <s v="Direct"/>
    <s v="BOOKINGS IMPACTING"/>
    <s v="N"/>
    <m/>
    <m/>
    <s v="DIRECT"/>
    <d v="2014-01-21T00:00:00"/>
    <x v="13"/>
    <d v="2014-01-21T00:00:00"/>
    <n v="1"/>
    <m/>
    <m/>
    <m/>
    <n v="-88074.69"/>
    <x v="0"/>
    <s v="FINSERV"/>
    <s v="FINSERV -- SPECIALTY FINANCIAL"/>
    <s v="ItalyBOOKINGS"/>
    <s v="Q12014"/>
    <s v="Italy"/>
    <x v="0"/>
  </r>
  <r>
    <x v="6"/>
    <x v="0"/>
    <s v="CONTENT AND CASE MGMT"/>
    <s v="CCMG PLATFORM"/>
    <s v="PLATFORM-EXTNS"/>
    <s v="Other CCMG"/>
    <s v="457-101-119"/>
    <s v="IIG EMEA ITALY AREA"/>
    <s v="IIG EMEA ITALY DISTRICT"/>
    <s v="STEPHANE BARBERET"/>
    <s v="FRANCESCO ISABELLI"/>
    <s v="IIG EMEA SOUTH DIVISION"/>
    <x v="14"/>
    <n v="117985"/>
    <x v="23"/>
    <x v="26"/>
    <x v="29"/>
    <s v="France"/>
    <s v="France"/>
    <x v="2"/>
    <s v="ZDR"/>
    <n v="2378675"/>
    <m/>
    <x v="34"/>
    <x v="33"/>
    <m/>
    <m/>
    <s v="BNP PARIBAS"/>
    <n v="276676939"/>
    <x v="33"/>
    <s v="DXP"/>
    <n v="5000"/>
    <s v="Direct"/>
    <s v="BOOKINGS IMPACTING"/>
    <s v="N"/>
    <m/>
    <m/>
    <s v="DIRECT"/>
    <d v="2014-01-21T00:00:00"/>
    <x v="13"/>
    <d v="2014-01-21T00:00:00"/>
    <n v="1"/>
    <m/>
    <m/>
    <m/>
    <n v="88074.69"/>
    <x v="0"/>
    <s v="FINSERV"/>
    <s v="FINSERV -- SPECIALTY FINANCIAL"/>
    <s v="ItalyBOOKINGS"/>
    <s v="Q12014"/>
    <s v="Italy"/>
    <x v="0"/>
  </r>
  <r>
    <x v="6"/>
    <x v="0"/>
    <s v="CONTENT AND CASE MGMT"/>
    <s v="CCMG PLATFORM"/>
    <s v="TRANSFORMATION"/>
    <s v="Other CCMG"/>
    <s v="457-100-578"/>
    <s v="IIG EMEA ITALY AREA"/>
    <s v="IIG EMEA ITALY DISTRICT"/>
    <s v="STEPHANE BARBERET"/>
    <s v="FRANCESCO ISABELLI"/>
    <s v="IIG EMEA SOUTH DIVISION"/>
    <x v="14"/>
    <n v="117985"/>
    <x v="23"/>
    <x v="26"/>
    <x v="29"/>
    <s v="France"/>
    <s v="France"/>
    <x v="1"/>
    <s v="ZCR"/>
    <n v="2378675"/>
    <m/>
    <x v="33"/>
    <x v="33"/>
    <m/>
    <m/>
    <s v="BNP PARIBAS"/>
    <n v="276676939"/>
    <x v="33"/>
    <s v="DXP"/>
    <n v="-2"/>
    <s v="Direct"/>
    <s v="BOOKINGS IMPACTING"/>
    <s v="N"/>
    <m/>
    <m/>
    <s v="DIRECT"/>
    <d v="2014-01-21T00:00:00"/>
    <x v="13"/>
    <d v="2014-01-21T00:00:00"/>
    <n v="1"/>
    <m/>
    <m/>
    <m/>
    <n v="-11671.93"/>
    <x v="0"/>
    <s v="FINSERV"/>
    <s v="FINSERV -- SPECIALTY FINANCIAL"/>
    <s v="ItalyBOOKINGS"/>
    <s v="Q12014"/>
    <s v="Italy"/>
    <x v="0"/>
  </r>
  <r>
    <x v="6"/>
    <x v="0"/>
    <s v="CONTENT AND CASE MGMT"/>
    <s v="CCMG PLATFORM"/>
    <s v="TRANSFORMATION"/>
    <s v="Other CCMG"/>
    <s v="457-100-578"/>
    <s v="IIG EMEA ITALY AREA"/>
    <s v="IIG EMEA ITALY DISTRICT"/>
    <s v="STEPHANE BARBERET"/>
    <s v="FRANCESCO ISABELLI"/>
    <s v="IIG EMEA SOUTH DIVISION"/>
    <x v="14"/>
    <n v="117985"/>
    <x v="23"/>
    <x v="26"/>
    <x v="29"/>
    <s v="France"/>
    <s v="France"/>
    <x v="2"/>
    <s v="ZDR"/>
    <n v="2378675"/>
    <m/>
    <x v="34"/>
    <x v="33"/>
    <m/>
    <m/>
    <s v="BNP PARIBAS"/>
    <n v="276676939"/>
    <x v="33"/>
    <s v="DXP"/>
    <n v="2"/>
    <s v="Direct"/>
    <s v="BOOKINGS IMPACTING"/>
    <s v="N"/>
    <m/>
    <m/>
    <s v="DIRECT"/>
    <d v="2014-01-21T00:00:00"/>
    <x v="13"/>
    <d v="2014-01-21T00:00:00"/>
    <n v="1"/>
    <m/>
    <m/>
    <m/>
    <n v="11671.93"/>
    <x v="0"/>
    <s v="FINSERV"/>
    <s v="FINSERV -- SPECIALTY FINANCIAL"/>
    <s v="ItalyBOOKINGS"/>
    <s v="Q12014"/>
    <s v="Italy"/>
    <x v="0"/>
  </r>
  <r>
    <x v="6"/>
    <x v="0"/>
    <s v="CONTENT AND CASE MGMT"/>
    <s v="CCMG PLATFORM"/>
    <s v="XDB"/>
    <s v="Other CCMG"/>
    <s v="456-105-005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02T00:00:00"/>
    <n v="1"/>
    <m/>
    <m/>
    <m/>
    <n v="-1945.32"/>
    <x v="0"/>
    <s v="GOVT"/>
    <s v="GOVT -- CENTRAL"/>
    <s v="ItalyBOOKINGS"/>
    <s v="Q12014"/>
    <s v="Italy"/>
    <x v="0"/>
  </r>
  <r>
    <x v="6"/>
    <x v="0"/>
    <s v="CONTENT AND CASE MGMT"/>
    <s v="CCMG PLATFORM"/>
    <s v="XDB"/>
    <s v="Other CCMG"/>
    <s v="456-105-005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23T00:00:00"/>
    <n v="1"/>
    <m/>
    <m/>
    <m/>
    <n v="3890.6419999999998"/>
    <x v="0"/>
    <s v="GOVT"/>
    <s v="GOVT -- CENTRAL"/>
    <s v="ItalyBOOKINGS"/>
    <s v="Q12014"/>
    <s v="Italy"/>
    <x v="0"/>
  </r>
  <r>
    <x v="2"/>
    <x v="1"/>
    <s v="CONTENT AND CASE MGMT"/>
    <s v="CCMG SAAS SOLUTIONS"/>
    <s v="SYNCPLICITY"/>
    <s v="SyncP"/>
    <s v="SYNC-MISC-SW"/>
    <s v="IIG EMEA TURKEY, MIDDLE EAST, AFRICAN CONTINENT AREA"/>
    <s v="IIG EMEA MIDDLE EAST 1 DISTRICT"/>
    <s v="ALESSIO GALLO"/>
    <s v="MAHMOUD MOUNIR"/>
    <s v="IIG EMEA EMERGING DIVISION"/>
    <x v="2"/>
    <n v="83884"/>
    <x v="3"/>
    <x v="3"/>
    <x v="3"/>
    <s v="United Arab Emirates"/>
    <s v="United Arab Emirates"/>
    <x v="0"/>
    <s v="ZOR"/>
    <n v="3117607"/>
    <s v="ZR01 - Brokerage Purchases"/>
    <x v="3"/>
    <x v="3"/>
    <s v="HARD REDIRECTS"/>
    <s v="ZR01 - Brokerage Purchases"/>
    <s v="ETIHAD RAIL COMPANY P J S C"/>
    <n v="851212896"/>
    <x v="3"/>
    <s v="DXP"/>
    <n v="0"/>
    <s v="Direct"/>
    <s v="EMC Sale"/>
    <s v="N"/>
    <m/>
    <m/>
    <s v="DIRECT"/>
    <d v="2013-12-29T00:00:00"/>
    <x v="19"/>
    <d v="2014-01-20T00:00:00"/>
    <n v="1"/>
    <m/>
    <m/>
    <m/>
    <n v="-3758"/>
    <x v="0"/>
    <s v="TRANSPORTATION"/>
    <s v="TRANSPORTATION -- GENERAL"/>
    <s v="Middle EastBOOKINGS"/>
    <s v="Q12014"/>
    <n v="0"/>
    <x v="0"/>
  </r>
  <r>
    <x v="2"/>
    <x v="1"/>
    <s v="CONTENT AND CASE MGMT"/>
    <s v="CCMG SAAS SOLUTIONS"/>
    <s v="SYNCPLICITY"/>
    <s v="SyncP"/>
    <s v="SYNC-MISC-SW"/>
    <s v="IIG EMEA TURKEY, MIDDLE EAST, AFRICAN CONTINENT AREA"/>
    <s v="IIG EMEA MIDDLE EAST 1 DISTRICT"/>
    <s v="ALESSIO GALLO"/>
    <s v="MAHMOUD MOUNIR"/>
    <s v="IIG EMEA EMERGING DIVISION"/>
    <x v="2"/>
    <n v="83884"/>
    <x v="3"/>
    <x v="3"/>
    <x v="3"/>
    <s v="United Arab Emirates"/>
    <s v="United Arab Emirates"/>
    <x v="0"/>
    <s v="ZOR"/>
    <n v="3117607"/>
    <m/>
    <x v="3"/>
    <x v="3"/>
    <m/>
    <m/>
    <s v="ETIHAD RAIL COMPANY P J S C"/>
    <n v="851212896"/>
    <x v="3"/>
    <s v="DXP"/>
    <n v="50"/>
    <s v="Direct"/>
    <s v="EMC Sale"/>
    <s v="N"/>
    <m/>
    <m/>
    <s v="DIRECT"/>
    <d v="2013-12-29T00:00:00"/>
    <x v="4"/>
    <d v="2014-01-16T00:00:00"/>
    <n v="1"/>
    <m/>
    <m/>
    <m/>
    <n v="3758"/>
    <x v="0"/>
    <s v="TRANSPORTATION"/>
    <s v="TRANSPORTATION -- GENERAL"/>
    <s v="Middle EastBOOKINGS"/>
    <s v="Q12014"/>
    <n v="0"/>
    <x v="0"/>
  </r>
  <r>
    <x v="6"/>
    <x v="0"/>
    <s v="CONTENT AND CASE MGMT"/>
    <s v="CCMG SOLUTIONS"/>
    <s v="HEALTHCARE"/>
    <s v="zTBD"/>
    <s v="456-104-987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02T00:00:00"/>
    <n v="1"/>
    <m/>
    <m/>
    <m/>
    <n v="-1672.5293999999999"/>
    <x v="0"/>
    <s v="GOVT"/>
    <s v="GOVT -- CENTRAL"/>
    <s v="ItalyBOOKINGS"/>
    <s v="Q12014"/>
    <s v="Italy"/>
    <x v="0"/>
  </r>
  <r>
    <x v="6"/>
    <x v="0"/>
    <s v="CONTENT AND CASE MGMT"/>
    <s v="CCMG SOLUTIONS"/>
    <s v="HEALTHCARE"/>
    <s v="zTBD"/>
    <s v="456-104-987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23T00:00:00"/>
    <n v="1"/>
    <m/>
    <m/>
    <m/>
    <n v="3345.0590000000002"/>
    <x v="0"/>
    <s v="GOVT"/>
    <s v="GOVT -- CENTRAL"/>
    <s v="ItalyBOOKINGS"/>
    <s v="Q12014"/>
    <s v="Italy"/>
    <x v="0"/>
  </r>
  <r>
    <x v="6"/>
    <x v="0"/>
    <s v="CONTENT AND CASE MGMT"/>
    <s v="CCMG SOLUTIONS"/>
    <s v="HEALTHCARE"/>
    <s v="zTBD"/>
    <s v="456-104-998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02T00:00:00"/>
    <n v="1"/>
    <m/>
    <m/>
    <m/>
    <n v="-16725.294000000002"/>
    <x v="0"/>
    <s v="GOVT"/>
    <s v="GOVT -- CENTRAL"/>
    <s v="ItalyBOOKINGS"/>
    <s v="Q12014"/>
    <s v="Italy"/>
    <x v="0"/>
  </r>
  <r>
    <x v="6"/>
    <x v="0"/>
    <s v="CONTENT AND CASE MGMT"/>
    <s v="CCMG SOLUTIONS"/>
    <s v="HEALTHCARE"/>
    <s v="zTBD"/>
    <s v="456-104-998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23T00:00:00"/>
    <n v="1"/>
    <m/>
    <m/>
    <m/>
    <n v="33450.589999999997"/>
    <x v="0"/>
    <s v="GOVT"/>
    <s v="GOVT -- CENTRAL"/>
    <s v="ItalyBOOKINGS"/>
    <s v="Q12014"/>
    <s v="Italy"/>
    <x v="0"/>
  </r>
  <r>
    <x v="6"/>
    <x v="0"/>
    <s v="CONTENT AND CASE MGMT"/>
    <s v="CCMG SOLUTIONS"/>
    <s v="HEALTHCARE"/>
    <s v="zTBD"/>
    <s v="456-104-999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02T00:00:00"/>
    <n v="1"/>
    <m/>
    <m/>
    <m/>
    <n v="-16725.294000000002"/>
    <x v="0"/>
    <s v="GOVT"/>
    <s v="GOVT -- CENTRAL"/>
    <s v="ItalyBOOKINGS"/>
    <s v="Q12014"/>
    <s v="Italy"/>
    <x v="0"/>
  </r>
  <r>
    <x v="6"/>
    <x v="0"/>
    <s v="CONTENT AND CASE MGMT"/>
    <s v="CCMG SOLUTIONS"/>
    <s v="HEALTHCARE"/>
    <s v="zTBD"/>
    <s v="456-104-999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23T00:00:00"/>
    <n v="1"/>
    <m/>
    <m/>
    <m/>
    <n v="33450.589999999997"/>
    <x v="0"/>
    <s v="GOVT"/>
    <s v="GOVT -- CENTRAL"/>
    <s v="ItalyBOOKINGS"/>
    <s v="Q12014"/>
    <s v="Italy"/>
    <x v="0"/>
  </r>
  <r>
    <x v="6"/>
    <x v="0"/>
    <s v="CONTENT AND CASE MGMT"/>
    <s v="CCMG SOLUTIONS"/>
    <s v="HEALTHCARE"/>
    <s v="zTBD"/>
    <s v="456-105-000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02T00:00:00"/>
    <n v="1"/>
    <m/>
    <m/>
    <m/>
    <n v="-16725.294000000002"/>
    <x v="0"/>
    <s v="GOVT"/>
    <s v="GOVT -- CENTRAL"/>
    <s v="ItalyBOOKINGS"/>
    <s v="Q12014"/>
    <s v="Italy"/>
    <x v="0"/>
  </r>
  <r>
    <x v="6"/>
    <x v="0"/>
    <s v="CONTENT AND CASE MGMT"/>
    <s v="CCMG SOLUTIONS"/>
    <s v="HEALTHCARE"/>
    <s v="zTBD"/>
    <s v="456-105-000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23T00:00:00"/>
    <n v="1"/>
    <m/>
    <m/>
    <m/>
    <n v="33450.589999999997"/>
    <x v="0"/>
    <s v="GOVT"/>
    <s v="GOVT -- CENTRAL"/>
    <s v="ItalyBOOKINGS"/>
    <s v="Q12014"/>
    <s v="Italy"/>
    <x v="0"/>
  </r>
  <r>
    <x v="6"/>
    <x v="0"/>
    <s v="CONTENT AND CASE MGMT"/>
    <s v="CCMG SOLUTIONS"/>
    <s v="HEALTHCARE"/>
    <s v="zTBD"/>
    <s v="456-105-004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02T00:00:00"/>
    <n v="1"/>
    <m/>
    <m/>
    <m/>
    <n v="-7781.28"/>
    <x v="0"/>
    <s v="GOVT"/>
    <s v="GOVT -- CENTRAL"/>
    <s v="ItalyBOOKINGS"/>
    <s v="Q12014"/>
    <s v="Italy"/>
    <x v="0"/>
  </r>
  <r>
    <x v="6"/>
    <x v="0"/>
    <s v="CONTENT AND CASE MGMT"/>
    <s v="CCMG SOLUTIONS"/>
    <s v="HEALTHCARE"/>
    <s v="zTBD"/>
    <s v="456-105-004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23T00:00:00"/>
    <n v="1"/>
    <m/>
    <m/>
    <m/>
    <n v="15562.567999999999"/>
    <x v="0"/>
    <s v="GOVT"/>
    <s v="GOVT -- CENTRAL"/>
    <s v="ItalyBOOKINGS"/>
    <s v="Q12014"/>
    <s v="Italy"/>
    <x v="0"/>
  </r>
  <r>
    <x v="2"/>
    <x v="1"/>
    <s v="CONTENT AND CASE MGMT"/>
    <s v="CCMG THIRD PARTY"/>
    <s v="INFOGRAPHIC-SW"/>
    <s v="Other CCMG"/>
    <s v="BP-XCPI-A"/>
    <s v="IIG EMEA TURKEY, MIDDLE EAST, AFRICAN CONTINENT AREA"/>
    <s v="IIG EMEA MIDDLE EAST 1 DISTRICT"/>
    <s v="ALESSIO GALLO"/>
    <s v="MAHMOUD MOUNIR"/>
    <s v="IIG EMEA EMERGING DIVISION"/>
    <x v="2"/>
    <n v="83884"/>
    <x v="2"/>
    <x v="2"/>
    <x v="2"/>
    <s v="United Arab Emirates"/>
    <s v="United Arab Emirates"/>
    <x v="0"/>
    <s v="ZOR"/>
    <n v="3226675"/>
    <m/>
    <x v="2"/>
    <x v="2"/>
    <m/>
    <m/>
    <s v="GOVERNMENT OF ABU DHABI"/>
    <n v="864314781"/>
    <x v="2"/>
    <s v="DXP"/>
    <n v="30"/>
    <s v="Indirect"/>
    <s v="EMC Sale"/>
    <s v="N"/>
    <m/>
    <m/>
    <s v="DIRECT"/>
    <d v="2014-01-28T00:00:00"/>
    <x v="3"/>
    <d v="2014-01-28T00:00:00"/>
    <n v="1"/>
    <m/>
    <m/>
    <m/>
    <n v="1920"/>
    <x v="0"/>
    <s v="GOVT"/>
    <s v="GOVT -- CENTRAL"/>
    <s v="Middle EastBOOKINGS"/>
    <s v="Q12014"/>
    <n v="0"/>
    <x v="0"/>
  </r>
  <r>
    <x v="6"/>
    <x v="0"/>
    <s v="CONTENT AND CASE MGMT"/>
    <s v="CCMG THIRD PARTY"/>
    <s v="J4CARE-SW"/>
    <s v="zTBD"/>
    <s v="ESEL-MISC-J4C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-1.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02T00:00:00"/>
    <n v="1"/>
    <m/>
    <m/>
    <m/>
    <n v="-100976.27"/>
    <x v="0"/>
    <s v="GOVT"/>
    <s v="GOVT -- CENTRAL"/>
    <s v="ItalyBOOKINGS"/>
    <s v="Q12014"/>
    <s v="Italy"/>
    <x v="0"/>
  </r>
  <r>
    <x v="6"/>
    <x v="0"/>
    <s v="CONTENT AND CASE MGMT"/>
    <s v="CCMG THIRD PARTY"/>
    <s v="J4CARE-SW"/>
    <s v="zTBD"/>
    <s v="ESEL-MISC-J4C"/>
    <s v="IIG EMEA ITALY AREA"/>
    <s v="IIG EMEA ITALY DISTRICT"/>
    <s v="STEPHANE BARBERET"/>
    <s v="FRANCESCO ISABELLI"/>
    <s v="IIG EMEA SOUTH DIVISION"/>
    <x v="13"/>
    <n v="123583"/>
    <x v="22"/>
    <x v="25"/>
    <x v="28"/>
    <s v="Italy"/>
    <s v="Italy"/>
    <x v="0"/>
    <s v="ZOR"/>
    <n v="3144500"/>
    <m/>
    <x v="32"/>
    <x v="32"/>
    <m/>
    <m/>
    <s v="REPUBBLICA ITALIANA"/>
    <n v="655149347"/>
    <x v="32"/>
    <s v="DXP"/>
    <n v="3.9980000000000002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x v="18"/>
    <d v="2014-01-23T00:00:00"/>
    <n v="1"/>
    <m/>
    <m/>
    <m/>
    <n v="201952.57"/>
    <x v="0"/>
    <s v="GOVT"/>
    <s v="GOVT -- CENTRAL"/>
    <s v="ItalyBOOKINGS"/>
    <s v="Q12014"/>
    <s v="Italy"/>
    <x v="0"/>
  </r>
  <r>
    <x v="8"/>
    <x v="0"/>
    <s v="CONTENT AND CASE MGMT"/>
    <s v="CCMG XCP FRAMEWORK"/>
    <s v="XCP-DESIGN"/>
    <s v="Other CCMG"/>
    <s v="457-100-290"/>
    <s v="IIG EMEA BENELUX AREA"/>
    <s v="IIG EMEA BELGIUM 1 DISTRICT"/>
    <s v="MARK RATTLEY"/>
    <s v="JOOST DE BOT"/>
    <s v="IIG EMEA NORTH DIVISION"/>
    <x v="18"/>
    <n v="110701"/>
    <x v="27"/>
    <x v="30"/>
    <x v="33"/>
    <s v="Belgium"/>
    <s v="Belgium"/>
    <x v="0"/>
    <s v="ZOR"/>
    <n v="3181104"/>
    <m/>
    <x v="39"/>
    <x v="37"/>
    <m/>
    <m/>
    <s v="European Commission"/>
    <n v="236916821"/>
    <x v="38"/>
    <s v="DXP"/>
    <n v="2"/>
    <s v="Direct"/>
    <s v="EMC Sale"/>
    <s v="N"/>
    <m/>
    <m/>
    <s v="DIRECT"/>
    <d v="2014-01-23T00:00:00"/>
    <x v="18"/>
    <d v="2014-01-23T00:00:00"/>
    <n v="1"/>
    <m/>
    <m/>
    <m/>
    <n v="5731.63"/>
    <x v="0"/>
    <s v="GOVT"/>
    <s v="GOVT -- CENTRAL"/>
    <s v="BeneluxBOOKINGS"/>
    <s v="Q12014"/>
    <n v="0"/>
    <x v="0"/>
  </r>
  <r>
    <x v="6"/>
    <x v="0"/>
    <s v="CONTENT AND CASE MGMT"/>
    <s v="CCMG XCP FRAMEWORK"/>
    <s v="XCP-DESIGN"/>
    <s v="Other CCMG"/>
    <s v="457-100-290"/>
    <s v="IIG EMEA ITALY AREA"/>
    <s v="IIG EMEA ITALY DISTRICT"/>
    <s v="STEPHANE BARBERET"/>
    <s v="FRANCESCO ISABELLI"/>
    <s v="IIG EMEA SOUTH DIVISION"/>
    <x v="14"/>
    <n v="117985"/>
    <x v="23"/>
    <x v="26"/>
    <x v="29"/>
    <s v="France"/>
    <s v="France"/>
    <x v="1"/>
    <s v="ZCR"/>
    <n v="2378675"/>
    <m/>
    <x v="33"/>
    <x v="33"/>
    <m/>
    <m/>
    <s v="BNP PARIBAS"/>
    <n v="276676939"/>
    <x v="33"/>
    <s v="DXP"/>
    <n v="-2"/>
    <s v="Direct"/>
    <s v="BOOKINGS IMPACTING"/>
    <s v="N"/>
    <m/>
    <m/>
    <s v="DIRECT"/>
    <d v="2014-01-21T00:00:00"/>
    <x v="13"/>
    <d v="2014-01-21T00:00:00"/>
    <n v="1"/>
    <m/>
    <m/>
    <m/>
    <n v="-2371.2399999999998"/>
    <x v="0"/>
    <s v="FINSERV"/>
    <s v="FINSERV -- SPECIALTY FINANCIAL"/>
    <s v="ItalyBOOKINGS"/>
    <s v="Q12014"/>
    <s v="Italy"/>
    <x v="0"/>
  </r>
  <r>
    <x v="6"/>
    <x v="0"/>
    <s v="CONTENT AND CASE MGMT"/>
    <s v="CCMG XCP FRAMEWORK"/>
    <s v="XCP-DESIGN"/>
    <s v="Other CCMG"/>
    <s v="457-100-290"/>
    <s v="IIG EMEA ITALY AREA"/>
    <s v="IIG EMEA ITALY DISTRICT"/>
    <s v="STEPHANE BARBERET"/>
    <s v="FRANCESCO ISABELLI"/>
    <s v="IIG EMEA SOUTH DIVISION"/>
    <x v="14"/>
    <n v="117985"/>
    <x v="23"/>
    <x v="26"/>
    <x v="29"/>
    <s v="France"/>
    <s v="France"/>
    <x v="2"/>
    <s v="ZDR"/>
    <n v="2378675"/>
    <m/>
    <x v="34"/>
    <x v="33"/>
    <m/>
    <m/>
    <s v="BNP PARIBAS"/>
    <n v="276676939"/>
    <x v="33"/>
    <s v="DXP"/>
    <n v="2"/>
    <s v="Direct"/>
    <s v="BOOKINGS IMPACTING"/>
    <s v="N"/>
    <m/>
    <m/>
    <s v="DIRECT"/>
    <d v="2014-01-21T00:00:00"/>
    <x v="13"/>
    <d v="2014-01-21T00:00:00"/>
    <n v="1"/>
    <m/>
    <m/>
    <m/>
    <n v="2371.2399999999998"/>
    <x v="0"/>
    <s v="FINSERV"/>
    <s v="FINSERV -- SPECIALTY FINANCIAL"/>
    <s v="ItalyBOOKINGS"/>
    <s v="Q12014"/>
    <s v="Italy"/>
    <x v="0"/>
  </r>
  <r>
    <x v="6"/>
    <x v="0"/>
    <s v="CONTENT AND CASE MGMT"/>
    <s v="CCMG XCP FRAMEWORK"/>
    <s v="XCP-USER"/>
    <s v="Other CCMG"/>
    <s v="457-100-283"/>
    <s v="IIG EMEA ITALY AREA"/>
    <s v="IIG EMEA ITALY DISTRICT"/>
    <s v="STEPHANE BARBERET"/>
    <s v="FRANCESCO ISABELLI"/>
    <s v="IIG EMEA SOUTH DIVISION"/>
    <x v="14"/>
    <n v="117985"/>
    <x v="23"/>
    <x v="26"/>
    <x v="29"/>
    <s v="France"/>
    <s v="France"/>
    <x v="1"/>
    <s v="ZCR"/>
    <n v="2378675"/>
    <m/>
    <x v="33"/>
    <x v="33"/>
    <m/>
    <m/>
    <s v="BNP PARIBAS"/>
    <n v="276676939"/>
    <x v="33"/>
    <s v="DXP"/>
    <n v="-250"/>
    <s v="Direct"/>
    <s v="BOOKINGS IMPACTING"/>
    <s v="N"/>
    <m/>
    <m/>
    <s v="DIRECT"/>
    <d v="2014-01-21T00:00:00"/>
    <x v="13"/>
    <d v="2014-01-21T00:00:00"/>
    <n v="1"/>
    <m/>
    <m/>
    <m/>
    <n v="-49796.07"/>
    <x v="0"/>
    <s v="FINSERV"/>
    <s v="FINSERV -- SPECIALTY FINANCIAL"/>
    <s v="ItalyBOOKINGS"/>
    <s v="Q12014"/>
    <s v="Italy"/>
    <x v="0"/>
  </r>
  <r>
    <x v="6"/>
    <x v="0"/>
    <s v="CONTENT AND CASE MGMT"/>
    <s v="CCMG XCP FRAMEWORK"/>
    <s v="XCP-USER"/>
    <s v="Other CCMG"/>
    <s v="457-100-283"/>
    <s v="IIG EMEA ITALY AREA"/>
    <s v="IIG EMEA ITALY DISTRICT"/>
    <s v="STEPHANE BARBERET"/>
    <s v="FRANCESCO ISABELLI"/>
    <s v="IIG EMEA SOUTH DIVISION"/>
    <x v="14"/>
    <n v="117985"/>
    <x v="23"/>
    <x v="26"/>
    <x v="29"/>
    <s v="France"/>
    <s v="France"/>
    <x v="2"/>
    <s v="ZDR"/>
    <n v="2378675"/>
    <m/>
    <x v="34"/>
    <x v="33"/>
    <m/>
    <m/>
    <s v="BNP PARIBAS"/>
    <n v="276676939"/>
    <x v="33"/>
    <s v="DXP"/>
    <n v="250"/>
    <s v="Direct"/>
    <s v="BOOKINGS IMPACTING"/>
    <s v="N"/>
    <m/>
    <m/>
    <s v="DIRECT"/>
    <d v="2014-01-21T00:00:00"/>
    <x v="13"/>
    <d v="2014-01-21T00:00:00"/>
    <n v="1"/>
    <m/>
    <m/>
    <m/>
    <n v="49796.07"/>
    <x v="0"/>
    <s v="FINSERV"/>
    <s v="FINSERV -- SPECIALTY FINANCIAL"/>
    <s v="ItalyBOOKINGS"/>
    <s v="Q12014"/>
    <s v="Italy"/>
    <x v="0"/>
  </r>
  <r>
    <x v="8"/>
    <x v="0"/>
    <s v="CONTENT AND CASE MGMT"/>
    <s v="CCMG XCP FRAMEWORK"/>
    <s v="XCP-USER"/>
    <s v="Other CCMG"/>
    <s v="457-101-202"/>
    <s v="IIG EMEA BENELUX AREA"/>
    <s v="IIG EMEA BELGIUM 1 DISTRICT"/>
    <s v="MARK RATTLEY"/>
    <s v="JOOST DE BOT"/>
    <s v="IIG EMEA NORTH DIVISION"/>
    <x v="18"/>
    <n v="110701"/>
    <x v="27"/>
    <x v="30"/>
    <x v="33"/>
    <s v="Belgium"/>
    <s v="Belgium"/>
    <x v="0"/>
    <s v="ZOR"/>
    <n v="3181104"/>
    <m/>
    <x v="39"/>
    <x v="37"/>
    <m/>
    <m/>
    <s v="European Commission"/>
    <n v="236916821"/>
    <x v="38"/>
    <s v="DXP"/>
    <n v="10"/>
    <s v="Direct"/>
    <s v="EMC Sale"/>
    <s v="N"/>
    <m/>
    <m/>
    <s v="DIRECT"/>
    <d v="2014-01-23T00:00:00"/>
    <x v="18"/>
    <d v="2014-01-23T00:00:00"/>
    <n v="1"/>
    <m/>
    <m/>
    <m/>
    <n v="6016.18"/>
    <x v="0"/>
    <s v="GOVT"/>
    <s v="GOVT -- CENTRAL"/>
    <s v="BeneluxBOOKINGS"/>
    <s v="Q12014"/>
    <n v="0"/>
    <x v="0"/>
  </r>
  <r>
    <x v="0"/>
    <x v="0"/>
    <s v="CONTENT AND CASE MGMT"/>
    <s v="CCMG XCP FRAMEWORK"/>
    <s v="XCP-USER"/>
    <s v="Other CCMG"/>
    <s v="457-101-204"/>
    <s v="IIG EMEA FRANCE AREA"/>
    <s v="IIG EMEA FRANCE 1 DISTRICT"/>
    <s v="STEPHANE BARBERET"/>
    <s v="JACQUES PADIOLEAU"/>
    <s v="IIG EMEA SOUTH DIVISION"/>
    <x v="8"/>
    <n v="110504"/>
    <x v="31"/>
    <x v="34"/>
    <x v="37"/>
    <s v="Germany"/>
    <s v="Germany"/>
    <x v="0"/>
    <s v="ZOR"/>
    <n v="3204297"/>
    <s v="R24 - SaleOPS-Misc REV ADJ"/>
    <x v="44"/>
    <x v="42"/>
    <s v="RFBU - G/L Account Document"/>
    <s v="R24 - SaleOPS-Misc REV ADJ"/>
    <s v="VALLOUREC"/>
    <n v="275274462"/>
    <x v="43"/>
    <s v="DXP"/>
    <n v="0"/>
    <s v="Direct"/>
    <s v="EMC Sale"/>
    <s v="N"/>
    <m/>
    <m/>
    <s v="DIRECT"/>
    <d v="2014-01-02T00:00:00"/>
    <x v="18"/>
    <d v="2014-01-23T00:00:00"/>
    <n v="1"/>
    <m/>
    <m/>
    <m/>
    <n v="-2725.74"/>
    <x v="0"/>
    <s v="ENERGY"/>
    <s v="ENERGY -- MINING/METALS"/>
    <s v="FranceBOOKINGS"/>
    <s v="Q12014"/>
    <s v="France"/>
    <x v="0"/>
  </r>
  <r>
    <x v="3"/>
    <x v="2"/>
    <s v="CONTENT AND CASE MGMT"/>
    <s v="SYNC THIRD PARTY"/>
    <s v="SYNC-SW"/>
    <s v="zTBD"/>
    <s v="SYNC-T1-EE-1Y"/>
    <s v="IIG EMEA UK/IRELAND AREA"/>
    <s v="IIG EMEA UK/IRELAND ENTERPRISE DISTRICT"/>
    <s v="MARK RATTLEY"/>
    <s v="OWEN KILBANE"/>
    <s v="IIG EMEA NORTH DIVISION"/>
    <x v="20"/>
    <n v="46889"/>
    <x v="32"/>
    <x v="35"/>
    <x v="38"/>
    <s v="United Kingdom"/>
    <s v="United Kingdom"/>
    <x v="0"/>
    <s v="ZOR"/>
    <n v="3165092"/>
    <m/>
    <x v="45"/>
    <x v="43"/>
    <m/>
    <m/>
    <s v="BP PLC"/>
    <n v="210042669"/>
    <x v="44"/>
    <s v="DXP"/>
    <n v="40"/>
    <s v="Direct"/>
    <s v="EMC Sale"/>
    <s v="N"/>
    <m/>
    <m/>
    <s v="DIRECT"/>
    <d v="2014-01-23T00:00:00"/>
    <x v="18"/>
    <d v="2014-01-23T00:00:00"/>
    <n v="1"/>
    <m/>
    <m/>
    <m/>
    <n v="8923.84"/>
    <x v="0"/>
    <s v="WHOLESALE"/>
    <s v="WHOLESALE -- AUTOMOTIVE"/>
    <s v="UK&amp;IBOOKINGS"/>
    <s v="Q12014"/>
    <s v="UK&amp;I"/>
    <x v="0"/>
  </r>
  <r>
    <x v="10"/>
    <x v="4"/>
    <m/>
    <m/>
    <m/>
    <m/>
    <m/>
    <m/>
    <m/>
    <m/>
    <m/>
    <m/>
    <x v="21"/>
    <m/>
    <x v="33"/>
    <x v="36"/>
    <x v="39"/>
    <m/>
    <m/>
    <x v="3"/>
    <m/>
    <m/>
    <m/>
    <x v="46"/>
    <x v="44"/>
    <m/>
    <m/>
    <m/>
    <m/>
    <x v="45"/>
    <m/>
    <m/>
    <m/>
    <m/>
    <m/>
    <m/>
    <m/>
    <m/>
    <m/>
    <x v="20"/>
    <m/>
    <m/>
    <m/>
    <m/>
    <m/>
    <m/>
    <x v="1"/>
    <m/>
    <m/>
    <m/>
    <m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4">
  <r>
    <x v="0"/>
    <x v="0"/>
    <s v="CONTENT AND CASE MGMT"/>
    <s v="CCMG THIRD PARTY"/>
    <s v="ENCHOICE-SVC"/>
    <s v="zTBD"/>
    <s v="CYHB-ADDDBMNT"/>
    <s v="IIG EMEA FRANCE AREA"/>
    <s v="IIG EMEA FRANCE 1 DISTRICT"/>
    <s v="STEPHANE BARBERET"/>
    <s v="JACQUES PADIOLEAU"/>
    <s v="IIG EMEA SOUTH DIVISION"/>
    <x v="0"/>
    <n v="44066"/>
    <s v="TOTAL SA - DSIT / CGI"/>
    <s v="TOTAL DSIT HOLDING"/>
    <s v="TOTAL DSIT HOLDING"/>
    <s v="France"/>
    <s v="France"/>
    <s v="EMC Std. Sales Order"/>
    <s v="ZOR"/>
    <n v="3228220"/>
    <m/>
    <n v="30325983"/>
    <s v="CPQO1605195"/>
    <m/>
    <m/>
    <s v="TOTAL SA"/>
    <n v="275137164"/>
    <n v="1005894182"/>
    <s v="DXP"/>
    <n v="102"/>
    <s v="Direct"/>
    <s v="EMC Sale"/>
    <s v="N"/>
    <m/>
    <m/>
    <s v="DIRECT"/>
    <d v="2014-01-24T00:00:00"/>
    <d v="2014-01-24T00:00:00"/>
    <d v="2014-01-24T00:00:00"/>
    <n v="1"/>
    <m/>
    <m/>
    <m/>
    <n v="85044.92"/>
    <s v="BOOKINGS"/>
    <s v="ENERGY"/>
    <s v="ENERGY -- OIL &amp; GAS"/>
    <s v="FranceBOOKINGS"/>
    <s v="Q12014"/>
    <s v="France"/>
  </r>
  <r>
    <x v="0"/>
    <x v="0"/>
    <s v="CONTENT AND CASE MGMT"/>
    <s v="CCMG THIRD PARTY"/>
    <s v="ENCHOICE-SVC"/>
    <s v="zTBD"/>
    <s v="CYHB-SRVMNT"/>
    <s v="IIG EMEA FRANCE AREA"/>
    <s v="IIG EMEA FRANCE 1 DISTRICT"/>
    <s v="STEPHANE BARBERET"/>
    <s v="JACQUES PADIOLEAU"/>
    <s v="IIG EMEA SOUTH DIVISION"/>
    <x v="0"/>
    <n v="44066"/>
    <s v="TOTAL SA - DSIT / CGI"/>
    <s v="TOTAL DSIT HOLDING"/>
    <s v="TOTAL DSIT HOLDING"/>
    <s v="France"/>
    <s v="France"/>
    <s v="EMC Std. Sales Order"/>
    <s v="ZOR"/>
    <n v="3228220"/>
    <m/>
    <n v="30325983"/>
    <s v="CPQO1605195"/>
    <m/>
    <m/>
    <s v="TOTAL SA"/>
    <n v="275137164"/>
    <n v="1005894182"/>
    <s v="DXP"/>
    <n v="3"/>
    <s v="Direct"/>
    <s v="EMC Sale"/>
    <s v="N"/>
    <m/>
    <m/>
    <s v="DIRECT"/>
    <d v="2014-01-24T00:00:00"/>
    <d v="2014-01-24T00:00:00"/>
    <d v="2014-01-24T00:00:00"/>
    <n v="1"/>
    <m/>
    <m/>
    <m/>
    <n v="6010.76"/>
    <s v="BOOKINGS"/>
    <s v="ENERGY"/>
    <s v="ENERGY -- OIL &amp; GAS"/>
    <s v="FranceBOOKINGS"/>
    <s v="Q12014"/>
    <s v="France"/>
  </r>
  <r>
    <x v="0"/>
    <x v="0"/>
    <s v="CONTENT AND CASE MGMT"/>
    <s v="CCMG THIRD PARTY"/>
    <s v="ENCHOICE-SW"/>
    <s v="zTBD"/>
    <s v="CYHB-ADDDBASE"/>
    <s v="IIG EMEA FRANCE AREA"/>
    <s v="IIG EMEA FRANCE 1 DISTRICT"/>
    <s v="STEPHANE BARBERET"/>
    <s v="JACQUES PADIOLEAU"/>
    <s v="IIG EMEA SOUTH DIVISION"/>
    <x v="0"/>
    <n v="44066"/>
    <s v="TOTAL SA - DSIT / CGI"/>
    <s v="TOTAL DSIT HOLDING"/>
    <s v="TOTAL DSIT HOLDING"/>
    <s v="France"/>
    <s v="France"/>
    <s v="EMC Std. Sales Order"/>
    <s v="ZOR"/>
    <n v="3228220"/>
    <m/>
    <n v="30325983"/>
    <s v="CPQO1605195"/>
    <m/>
    <m/>
    <s v="TOTAL SA"/>
    <n v="275137164"/>
    <n v="1005894182"/>
    <s v="DXP"/>
    <n v="34"/>
    <s v="Direct"/>
    <s v="EMC Sale"/>
    <s v="N"/>
    <m/>
    <m/>
    <s v="DIRECT"/>
    <d v="2014-01-24T00:00:00"/>
    <d v="2014-01-24T00:00:00"/>
    <d v="2014-01-24T00:00:00"/>
    <n v="1"/>
    <m/>
    <m/>
    <m/>
    <n v="177184.59"/>
    <s v="BOOKINGS"/>
    <s v="ENERGY"/>
    <s v="ENERGY -- OIL &amp; GAS"/>
    <s v="FranceBOOKINGS"/>
    <s v="Q12014"/>
    <s v="France"/>
  </r>
  <r>
    <x v="0"/>
    <x v="0"/>
    <s v="CONTENT AND CASE MGMT"/>
    <s v="CCMG THIRD PARTY"/>
    <s v="ENCHOICE-SW"/>
    <s v="zTBD"/>
    <s v="CYHB-SRV"/>
    <s v="IIG EMEA FRANCE AREA"/>
    <s v="IIG EMEA FRANCE 1 DISTRICT"/>
    <s v="STEPHANE BARBERET"/>
    <s v="JACQUES PADIOLEAU"/>
    <s v="IIG EMEA SOUTH DIVISION"/>
    <x v="0"/>
    <n v="44066"/>
    <s v="TOTAL SA - DSIT / CGI"/>
    <s v="TOTAL DSIT HOLDING"/>
    <s v="TOTAL DSIT HOLDING"/>
    <s v="France"/>
    <s v="France"/>
    <s v="EMC Std. Sales Order"/>
    <s v="ZOR"/>
    <n v="3228220"/>
    <m/>
    <n v="30325983"/>
    <s v="CPQO1605195"/>
    <m/>
    <m/>
    <s v="TOTAL SA"/>
    <n v="275137164"/>
    <n v="1005894182"/>
    <s v="DXP"/>
    <n v="1"/>
    <s v="Direct"/>
    <s v="EMC Sale"/>
    <s v="N"/>
    <m/>
    <m/>
    <s v="DIRECT"/>
    <d v="2014-01-24T00:00:00"/>
    <d v="2014-01-24T00:00:00"/>
    <d v="2014-01-24T00:00:00"/>
    <n v="1"/>
    <m/>
    <m/>
    <m/>
    <n v="12514.74"/>
    <s v="BOOKINGS"/>
    <s v="ENERGY"/>
    <s v="ENERGY -- OIL &amp; GAS"/>
    <s v="FranceBOOKINGS"/>
    <s v="Q12014"/>
    <s v="France"/>
  </r>
  <r>
    <x v="1"/>
    <x v="0"/>
    <s v="CONTENT AND CASE MGMT"/>
    <s v="CCMG THIRD PARTY"/>
    <s v="ENCHOICE-SW"/>
    <s v="zTBD"/>
    <s v="ESEL-MISC-ENC"/>
    <s v="IIG EMEA IBERIA AREA"/>
    <s v="IIG EMEA SPAIN 1 DISTRICT"/>
    <s v="STEPHANE BARBERET"/>
    <s v="JORGE MARTINEZ MANSO"/>
    <s v="IIG EMEA SOUTH DIVISION"/>
    <x v="1"/>
    <n v="85030"/>
    <s v="COMPUTER SCIENCES ESPANA SA"/>
    <s v="COMPUTER SCIENCES ESPANA SA"/>
    <s v="CORREOS Y TELEGRAFOS"/>
    <s v="Spain"/>
    <s v="Spain"/>
    <s v="EMC Std. Sales Order"/>
    <s v="ZOR"/>
    <n v="3213817"/>
    <s v="ZR01 - Brokerage Purchases"/>
    <n v="30319085"/>
    <s v="CPQO1601047"/>
    <s v="HARD REDIRECTS"/>
    <s v="ZR01 - Brokerage Purchases"/>
    <s v="MINISTERIO DE HACIENDA Y ADMINISTRACIONES PUBLICAS"/>
    <n v="467461823"/>
    <n v="1005869134"/>
    <s v="DXP"/>
    <n v="0"/>
    <s v="Indirect"/>
    <s v="EMC Sale"/>
    <s v="Y"/>
    <s v="Direct Reseller"/>
    <s v="Alliances"/>
    <s v="OTHER CHANNEL"/>
    <d v="2014-01-08T00:00:00"/>
    <d v="2014-01-10T00:00:00"/>
    <d v="2014-01-10T00:00:00"/>
    <n v="1"/>
    <m/>
    <m/>
    <m/>
    <n v="-4385.6000000000004"/>
    <s v="BOOKINGS"/>
    <s v="GOVT"/>
    <s v="GOVT -- CENTRAL"/>
    <s v="IberiaBOOKINGS"/>
    <s v="Q12014"/>
    <n v="0"/>
  </r>
  <r>
    <x v="1"/>
    <x v="0"/>
    <s v="CONTENT AND CASE MGMT"/>
    <s v="CCMG THIRD PARTY"/>
    <s v="ENCHOICE-SW"/>
    <s v="zTBD"/>
    <s v="ESEL-MISC-ENC"/>
    <s v="IIG EMEA IBERIA AREA"/>
    <s v="IIG EMEA SPAIN 1 DISTRICT"/>
    <s v="STEPHANE BARBERET"/>
    <s v="JORGE MARTINEZ MANSO"/>
    <s v="IIG EMEA SOUTH DIVISION"/>
    <x v="1"/>
    <n v="85030"/>
    <s v="COMPUTER SCIENCES ESPANA SA"/>
    <s v="COMPUTER SCIENCES ESPANA SA"/>
    <s v="CORREOS Y TELEGRAFOS"/>
    <s v="Spain"/>
    <s v="Spain"/>
    <s v="EMC Std. Sales Order"/>
    <s v="ZOR"/>
    <n v="3213817"/>
    <m/>
    <n v="30319085"/>
    <s v="CPQO1601047"/>
    <m/>
    <m/>
    <s v="MINISTERIO DE HACIENDA Y ADMINISTRACIONES PUBLICAS"/>
    <n v="467461823"/>
    <n v="1005869134"/>
    <s v="DXP"/>
    <n v="1"/>
    <s v="Indirect"/>
    <s v="EMC Sale"/>
    <s v="Y"/>
    <s v="Direct Reseller"/>
    <s v="Alliances"/>
    <s v="OTHER CHANNEL"/>
    <d v="2014-01-08T00:00:00"/>
    <d v="2014-01-08T00:00:00"/>
    <d v="2014-01-08T00:00:00"/>
    <n v="1"/>
    <m/>
    <m/>
    <m/>
    <n v="4394"/>
    <s v="BOOKINGS"/>
    <s v="GOVT"/>
    <s v="GOVT -- CENTRAL"/>
    <s v="IberiaBOOKINGS"/>
    <s v="Q12014"/>
    <n v="0"/>
  </r>
  <r>
    <x v="2"/>
    <x v="1"/>
    <s v="CONTENT AND CASE MGMT"/>
    <s v="CCMG THIRD PARTY"/>
    <s v="INFOGRAPHIC-SVC"/>
    <s v="Other CCMG"/>
    <s v="BP-XCPI-M-A"/>
    <s v="IIG EMEA TURKEY, MIDDLE EAST, AFRICAN CONTINENT AREA"/>
    <s v="IIG EMEA MIDDLE EAST 1 DISTRICT"/>
    <s v="ALESSIO GALLO"/>
    <s v="MAHMOUD MOUNIR"/>
    <s v="IIG EMEA EMERGING DIVISION"/>
    <x v="2"/>
    <n v="83884"/>
    <s v="XEROX EMIRATES L.L.C"/>
    <s v="ABU DHABI DEPARTMENT OF FINANCE"/>
    <s v="ABU DHABI DEPARTMENT OF FINANCE"/>
    <s v="United Arab Emirates"/>
    <s v="United Arab Emirates"/>
    <s v="EMC Std. Sales Order"/>
    <s v="ZOR"/>
    <n v="3226675"/>
    <m/>
    <n v="30327791"/>
    <s v="CPQO1606233"/>
    <m/>
    <m/>
    <s v="GOVERNMENT OF ABU DHABI"/>
    <n v="864314781"/>
    <n v="1005896792"/>
    <s v="DXP"/>
    <n v="30"/>
    <s v="Indirect"/>
    <s v="EMC Sale"/>
    <s v="N"/>
    <m/>
    <m/>
    <s v="DIRECT"/>
    <d v="2014-01-28T00:00:00"/>
    <d v="2014-01-28T00:00:00"/>
    <d v="2014-01-28T00:00:00"/>
    <n v="1"/>
    <m/>
    <m/>
    <m/>
    <n v="390"/>
    <s v="BOOKINGS"/>
    <s v="GOVT"/>
    <s v="GOVT -- CENTRAL"/>
    <s v="Middle EastBOOKINGS"/>
    <s v="Q12014"/>
    <n v="0"/>
  </r>
  <r>
    <x v="2"/>
    <x v="1"/>
    <s v="CONTENT AND CASE MGMT"/>
    <s v="SYNC THIRD PARTY"/>
    <s v="SYNC-SW"/>
    <s v="zTBD"/>
    <s v="SYNC-T1-CD-1Y"/>
    <s v="IIG EMEA TURKEY, MIDDLE EAST, AFRICAN CONTINENT AREA"/>
    <s v="IIG EMEA MIDDLE EAST 1 DISTRICT"/>
    <s v="ALESSIO GALLO"/>
    <s v="MAHMOUD MOUNIR"/>
    <s v="IIG EMEA EMERGING DIVISION"/>
    <x v="2"/>
    <n v="83884"/>
    <s v="ETIHAD RAIL HQ"/>
    <s v="ETIHAD RAIL HQ"/>
    <s v="ETIHAD RAIL HQ"/>
    <s v="United Arab Emirates"/>
    <s v="United Arab Emirates"/>
    <s v="EMC Std. Sales Order"/>
    <s v="ZOR"/>
    <n v="3117607"/>
    <m/>
    <n v="30309573"/>
    <s v="CPQO1596562"/>
    <m/>
    <m/>
    <s v="ETIHAD RAIL COMPANY P J S C"/>
    <n v="851212896"/>
    <n v="1005675114"/>
    <s v="DXP"/>
    <n v="-50"/>
    <s v="Direct"/>
    <s v="EMC Sale"/>
    <s v="N"/>
    <m/>
    <m/>
    <s v="DIRECT"/>
    <d v="2013-12-29T00:00:00"/>
    <d v="2014-01-16T00:00:00"/>
    <d v="2014-01-16T00:00:00"/>
    <n v="1"/>
    <m/>
    <m/>
    <m/>
    <n v="-10800"/>
    <s v="BOOKINGS"/>
    <s v="TRANSPORTATION"/>
    <s v="TRANSPORTATION -- GENERAL"/>
    <s v="Middle EastBOOKINGS"/>
    <s v="Q12014"/>
    <n v="0"/>
  </r>
  <r>
    <x v="3"/>
    <x v="2"/>
    <s v="CONTENT AND CASE MGMT"/>
    <s v="SYNC THIRD PARTY"/>
    <s v="SYNC-SW"/>
    <s v="zTBD"/>
    <s v="SYNC-T1-CD-1Y"/>
    <s v="IIG EMEA UK/IRELAND AREA"/>
    <s v="IIG EMEA UK/IRELAND ENTERPRISE DISTRICT"/>
    <s v="MARK RATTLEY"/>
    <s v="OWEN KILBANE"/>
    <s v="IIG EMEA NORTH DIVISION"/>
    <x v="3"/>
    <n v="100878"/>
    <s v="AVNET EUROPE COMM VA"/>
    <s v="THE NET A-PORTER GROUP LTD"/>
    <s v="THE NET A-PORTER GROUP LTD"/>
    <s v="United Kingdom"/>
    <s v="United Kingdom"/>
    <s v="EMC Std. Sales Order"/>
    <s v="ZOR"/>
    <m/>
    <s v="R24 - SaleOPS-Misc REV ADJ"/>
    <n v="30291904"/>
    <s v="CPQO1572766"/>
    <s v="RFBU - G/L Account Document"/>
    <s v="R24 - SaleOPS-Misc REV ADJ"/>
    <s v="COMPAGNIE FINANCIERE RICHEMONT SA"/>
    <n v="482040540"/>
    <n v="1005790658"/>
    <s v="CXP"/>
    <n v="0"/>
    <s v="Indirect"/>
    <s v="EMC Sale"/>
    <s v="Y"/>
    <s v="Distributor"/>
    <s v="Information Intelligence Reseller"/>
    <s v="OTHER CHANNEL"/>
    <d v="2013-12-06T00:00:00"/>
    <d v="2014-01-22T00:00:00"/>
    <d v="2014-01-22T00:00:00"/>
    <n v="1"/>
    <m/>
    <m/>
    <m/>
    <n v="-3435.5"/>
    <s v="BOOKINGS"/>
    <s v="RETAIL"/>
    <s v="RETAIL -- OTHER"/>
    <s v="UK&amp;IBOOKINGS"/>
    <s v="Q12014"/>
    <s v="UK&amp;I"/>
  </r>
  <r>
    <x v="3"/>
    <x v="2"/>
    <s v="CONTENT AND CASE MGMT"/>
    <s v="SYNC THIRD PARTY"/>
    <s v="SYNC-SW"/>
    <s v="zTBD"/>
    <s v="SYNC-T1-CD-1Y"/>
    <s v="IIG EMEA UK/IRELAND AREA"/>
    <s v="IIG EMEA UK/IRELAND ENTERPRISE DISTRICT"/>
    <s v="MARK RATTLEY"/>
    <s v="OWEN KILBANE"/>
    <s v="IIG EMEA NORTH DIVISION"/>
    <x v="3"/>
    <n v="100878"/>
    <s v="AVNET EUROPE COMM VA"/>
    <s v="THE NET A-PORTER GROUP LTD"/>
    <s v="THE NET A-PORTER GROUP LTD"/>
    <s v="United Kingdom"/>
    <s v="United Kingdom"/>
    <s v="EMC Std. Sales Order"/>
    <s v="ZOR"/>
    <m/>
    <m/>
    <n v="30291904"/>
    <s v="CPQO1572766"/>
    <m/>
    <m/>
    <s v="COMPAGNIE FINANCIERE RICHEMONT SA"/>
    <n v="482040540"/>
    <n v="1005790658"/>
    <s v="CXP"/>
    <n v="25"/>
    <s v="Indirect"/>
    <s v="EMC Sale"/>
    <s v="Y"/>
    <s v="Distributor"/>
    <s v="Information Intelligence Reseller"/>
    <s v="OTHER CHANNEL"/>
    <d v="2013-12-06T00:00:00"/>
    <d v="2014-01-22T00:00:00"/>
    <d v="2014-01-22T00:00:00"/>
    <n v="1"/>
    <m/>
    <m/>
    <m/>
    <n v="3836.26"/>
    <s v="BOOKINGS"/>
    <s v="RETAIL"/>
    <s v="RETAIL -- OTHER"/>
    <s v="UK&amp;IBOOKINGS"/>
    <s v="Q12014"/>
    <s v="UK&amp;I"/>
  </r>
  <r>
    <x v="3"/>
    <x v="2"/>
    <s v="CONTENT AND CASE MGMT"/>
    <s v="SYNC THIRD PARTY"/>
    <s v="SYNC-SW"/>
    <s v="zTBD"/>
    <s v="SYNC-T1-CD-1Y"/>
    <s v="IIG EMEA UK/IRELAND AREA"/>
    <s v="IIG EMEA UK/IRELAND ENTERPRISE DISTRICT"/>
    <s v="MARK RATTLEY"/>
    <s v="OWEN KILBANE"/>
    <s v="IIG EMEA NORTH DIVISION"/>
    <x v="4"/>
    <n v="50322"/>
    <s v="AVNET EUROPE COMM VA"/>
    <s v="THE NET A-PORTER GROUP LTD"/>
    <s v="THE NET A-PORTER GROUP LTD"/>
    <s v="United Kingdom"/>
    <s v="United Kingdom"/>
    <s v="EMC Std. Sales Order"/>
    <s v="ZOR"/>
    <m/>
    <s v="R24 - SaleOPS-Misc REV ADJ"/>
    <n v="30291904"/>
    <s v="CPQO1572766"/>
    <s v="RFBU - G/L Account Document"/>
    <s v="R24 - SaleOPS-Misc REV ADJ"/>
    <s v="COMPAGNIE FINANCIERE RICHEMONT SA"/>
    <n v="482040540"/>
    <n v="1005790658"/>
    <s v="CXP"/>
    <n v="0"/>
    <s v="Indirect"/>
    <s v="EMC Sale"/>
    <s v="Y"/>
    <s v="Distributor"/>
    <s v="Information Intelligence Reseller"/>
    <s v="OTHER CHANNEL"/>
    <d v="2013-12-06T00:00:00"/>
    <d v="2014-01-22T00:00:00"/>
    <d v="2014-01-22T00:00:00"/>
    <n v="1"/>
    <m/>
    <m/>
    <m/>
    <n v="3435.5"/>
    <s v="BOOKINGS"/>
    <s v="RETAIL"/>
    <s v="RETAIL -- OTHER"/>
    <s v="UK&amp;IBOOKINGS"/>
    <s v="Q12014"/>
    <s v="UK&amp;I"/>
  </r>
  <r>
    <x v="3"/>
    <x v="2"/>
    <s v="CONTENT AND CASE MGMT"/>
    <s v="SYNC THIRD PARTY"/>
    <s v="SYNC-SW"/>
    <s v="zTBD"/>
    <s v="SYNC-T1-CD-1Y"/>
    <s v="IIG EMEA UK/IRELAND AREA"/>
    <s v="IIG EMEA UK/IRELAND ENTERPRISE DISTRICT"/>
    <s v="MARK RATTLEY"/>
    <s v="OWEN KILBANE"/>
    <s v="IIG EMEA NORTH DIVISION"/>
    <x v="4"/>
    <n v="50322"/>
    <s v="AVNET EUROPE COMM VA"/>
    <s v="THE NET A-PORTER GROUP LTD"/>
    <s v="THE NET A-PORTER GROUP LTD"/>
    <s v="United Kingdom"/>
    <s v="United Kingdom"/>
    <s v="EMC Std. Sales Order"/>
    <s v="ZOR"/>
    <m/>
    <m/>
    <n v="30291904"/>
    <s v="CPQO1572766"/>
    <m/>
    <m/>
    <s v="COMPAGNIE FINANCIERE RICHEMONT SA"/>
    <n v="482040540"/>
    <n v="1005790658"/>
    <s v="CXP"/>
    <n v="-25"/>
    <s v="Indirect"/>
    <s v="EMC Sale"/>
    <s v="Y"/>
    <s v="Distributor"/>
    <s v="Information Intelligence Reseller"/>
    <s v="OTHER CHANNEL"/>
    <d v="2013-12-06T00:00:00"/>
    <d v="2014-01-22T00:00:00"/>
    <d v="2014-01-22T00:00:00"/>
    <n v="1"/>
    <m/>
    <m/>
    <m/>
    <n v="-3836.26"/>
    <s v="BOOKINGS"/>
    <s v="RETAIL"/>
    <s v="RETAIL -- OTHER"/>
    <s v="UK&amp;IBOOKINGS"/>
    <s v="Q12014"/>
    <s v="UK&amp;I"/>
  </r>
  <r>
    <x v="3"/>
    <x v="2"/>
    <s v="CONTENT AND CASE MGMT"/>
    <s v="CCMG SAAS SOLUTIONS"/>
    <s v="SYNCPLICITY"/>
    <s v="SyncP"/>
    <s v="SYNCH-SAAS-JE"/>
    <s v="IIG EMEA UK/IRELAND AREA"/>
    <s v="IIG EMEA UK/IRELAND ENTERPRISE DISTRICT"/>
    <s v="MARK RATTLEY"/>
    <s v="OWEN KILBANE"/>
    <s v="IIG EMEA NORTH DIVISION"/>
    <x v="3"/>
    <n v="100878"/>
    <s v="AVNET EUROPE COMM VA"/>
    <s v="THE NET A-PORTER GROUP LTD"/>
    <s v="THE NET A-PORTER GROUP LTD"/>
    <s v="United Kingdom"/>
    <s v="United Kingdom"/>
    <s v="EMC Std. Sales Order"/>
    <s v="ZOR"/>
    <m/>
    <s v="R31 - Service Reclass"/>
    <n v="30291904"/>
    <s v="CPQO1572766"/>
    <s v="RFBU - G/L Account Document"/>
    <s v="R31 - Service Reclass"/>
    <s v="COMPAGNIE FINANCIERE RICHEMONT SA"/>
    <n v="482040540"/>
    <n v="1005790658"/>
    <s v="CXP"/>
    <n v="0"/>
    <s v="Indirect"/>
    <s v="EMC Sale"/>
    <s v="Y"/>
    <s v="Distributor"/>
    <s v="Information Intelligence Reseller"/>
    <s v="OTHER CHANNEL"/>
    <d v="2013-12-06T00:00:00"/>
    <d v="2014-01-22T00:00:00"/>
    <d v="2014-01-22T00:00:00"/>
    <n v="1"/>
    <m/>
    <m/>
    <m/>
    <n v="3384.5"/>
    <s v="BOOKINGS"/>
    <s v="RETAIL"/>
    <s v="RETAIL -- OTHER"/>
    <s v="UK&amp;IBOOKINGS"/>
    <s v="Q12014"/>
    <s v="UK&amp;I"/>
  </r>
  <r>
    <x v="3"/>
    <x v="2"/>
    <s v="CONTENT AND CASE MGMT"/>
    <s v="CCMG SAAS SOLUTIONS"/>
    <s v="SYNCPLICITY"/>
    <s v="SyncP"/>
    <s v="SYNCH-SAAS-JE"/>
    <s v="IIG EMEA UK/IRELAND AREA"/>
    <s v="IIG EMEA UK/IRELAND ENTERPRISE DISTRICT"/>
    <s v="MARK RATTLEY"/>
    <s v="OWEN KILBANE"/>
    <s v="IIG EMEA NORTH DIVISION"/>
    <x v="4"/>
    <n v="50322"/>
    <s v="AVNET EUROPE COMM VA"/>
    <s v="THE NET A-PORTER GROUP LTD"/>
    <s v="THE NET A-PORTER GROUP LTD"/>
    <s v="United Kingdom"/>
    <s v="United Kingdom"/>
    <s v="EMC Std. Sales Order"/>
    <s v="ZOR"/>
    <m/>
    <s v="R31 - Service Reclass"/>
    <n v="30291904"/>
    <s v="CPQO1572766"/>
    <s v="RFBU - G/L Account Document"/>
    <s v="R31 - Service Reclass"/>
    <s v="COMPAGNIE FINANCIERE RICHEMONT SA"/>
    <n v="482040540"/>
    <n v="1005790658"/>
    <s v="CXP"/>
    <n v="0"/>
    <s v="Indirect"/>
    <s v="EMC Sale"/>
    <s v="Y"/>
    <s v="Distributor"/>
    <s v="Information Intelligence Reseller"/>
    <s v="OTHER CHANNEL"/>
    <d v="2013-12-06T00:00:00"/>
    <d v="2014-01-22T00:00:00"/>
    <d v="2014-01-22T00:00:00"/>
    <n v="1"/>
    <m/>
    <m/>
    <m/>
    <n v="-3384.5"/>
    <s v="BOOKINGS"/>
    <s v="RETAIL"/>
    <s v="RETAIL -- OTHER"/>
    <s v="UK&amp;IBOOKINGS"/>
    <s v="Q12014"/>
    <s v="UK&amp;I"/>
  </r>
  <r>
    <x v="1"/>
    <x v="0"/>
    <s v="CONTENT AND CASE MGMT"/>
    <s v="CCMG CAPTURE"/>
    <s v="CPTV-CLIENTS"/>
    <s v="zTBD"/>
    <s v="456-102-275"/>
    <s v="IIG EMEA IBERIA AREA"/>
    <s v="IIG EMEA PORTUGAL 1 DISTRICT"/>
    <s v="STEPHANE BARBERET"/>
    <s v="JORGE MARTINEZ MANSO"/>
    <s v="IIG EMEA SOUTH DIVISION"/>
    <x v="1"/>
    <n v="85030"/>
    <s v="FUJITSU TECHNOLOGY SOLUTIONS, LDA"/>
    <s v="FUJITSU TECHNOLOGY SOLUTIONS, LDA"/>
    <s v="Instituto da Conservação da Natureza e das Florestas"/>
    <s v="Portugal"/>
    <s v="Portugal"/>
    <s v="EMC Std. Sales Order"/>
    <s v="ZOR"/>
    <n v="3143879"/>
    <m/>
    <n v="30319175"/>
    <s v="CPQO1601130"/>
    <m/>
    <m/>
    <s v="INSTITUTO DA CONSERVAÇÃO DA NATUREZA E DAS FLORESTAS, I.P."/>
    <n v="449140134"/>
    <n v="1005381549"/>
    <s v="DXP"/>
    <n v="1"/>
    <s v="Indirect"/>
    <s v="EMC Sale"/>
    <s v="Y"/>
    <s v="OEM;Direct Reseller"/>
    <s v="Authorized Reseller"/>
    <s v="OTHER CHANNEL"/>
    <d v="2014-01-09T00:00:00"/>
    <d v="2014-01-09T00:00:00"/>
    <d v="2014-01-09T00:00:00"/>
    <n v="1"/>
    <m/>
    <m/>
    <m/>
    <n v="1820"/>
    <s v="BOOKINGS"/>
    <s v="GOVT"/>
    <s v="GOVT -- CENTRAL"/>
    <s v="IberiaBOOKINGS"/>
    <s v="Q12014"/>
    <n v="0"/>
  </r>
  <r>
    <x v="1"/>
    <x v="0"/>
    <s v="CONTENT AND CASE MGMT"/>
    <s v="CCMG CAPTURE"/>
    <s v="CPTV-PAGE-VOLUME"/>
    <s v="zTBD"/>
    <s v="456-102-264"/>
    <s v="IIG EMEA IBERIA AREA"/>
    <s v="IIG EMEA PORTUGAL 1 DISTRICT"/>
    <s v="STEPHANE BARBERET"/>
    <s v="JORGE MARTINEZ MANSO"/>
    <s v="IIG EMEA SOUTH DIVISION"/>
    <x v="1"/>
    <n v="85030"/>
    <s v="ACCENTURE - CONSULTORES DE GESTÃO, S.A."/>
    <s v="ACCENTURE - CONSULTORES DE GESTÃO, S.A."/>
    <s v="ACSS - ADMINISTRAÇÃO CENTRAL DO SISTEMA DE SAÚDE"/>
    <s v="Portugal"/>
    <s v="Portugal"/>
    <s v="EMC Std. Sales Order"/>
    <s v="ZOR"/>
    <n v="3219701"/>
    <m/>
    <n v="30320327"/>
    <s v="CPQO1601704"/>
    <m/>
    <m/>
    <s v="Ministerio Da Saude"/>
    <n v="455223156"/>
    <n v="1005877654"/>
    <s v="DXP"/>
    <n v="444"/>
    <s v="Indirect"/>
    <s v="EMC Sale"/>
    <s v="N"/>
    <s v="Systems Integrator"/>
    <s v="Alliances"/>
    <s v="OTHER CHANNEL"/>
    <d v="2014-01-13T00:00:00"/>
    <d v="2014-01-13T00:00:00"/>
    <d v="2014-01-13T00:00:00"/>
    <n v="1"/>
    <m/>
    <m/>
    <m/>
    <n v="80616.800000000003"/>
    <s v="BOOKINGS"/>
    <s v="HEALTHCARE"/>
    <s v="HEALTHCARE -- GOVERNMENT"/>
    <s v="IberiaBOOKINGS"/>
    <s v="Q12014"/>
    <n v="0"/>
  </r>
  <r>
    <x v="4"/>
    <x v="3"/>
    <s v="CONTENT AND CASE MGMT"/>
    <s v="CCMG CAPTURE"/>
    <s v="CPTV-PAGE-VOLUME"/>
    <s v="zTBD"/>
    <s v="456-102-266"/>
    <s v="IIG EMEA GERMANY AREA"/>
    <s v="IIG EMEA GERMANY 1 DISTRICT"/>
    <s v="STEPHANE BARBERET"/>
    <s v="ULRICH WENZ"/>
    <s v="IIG EMEA SOUTH DIVISION"/>
    <x v="5"/>
    <n v="123674"/>
    <s v="InovoOlution GmbH"/>
    <s v="Landesbank Baden-Würtemberg"/>
    <s v="Landesbank Baden-Württemberg"/>
    <s v="Germany"/>
    <s v="Germany"/>
    <s v="EMC Std. Sales Order"/>
    <s v="ZOR"/>
    <n v="3111425"/>
    <m/>
    <n v="30323282"/>
    <s v="CPQO1603015"/>
    <m/>
    <m/>
    <s v="Landesbank Baden-Württemberg"/>
    <n v="321094120"/>
    <n v="1005662814"/>
    <s v="DXP"/>
    <n v="5"/>
    <s v="Indirect"/>
    <s v="EMC Sale"/>
    <s v="Y"/>
    <s v="Systems Integrator;Direct Reseller;Distribution VAR"/>
    <s v="Authorized Reseller;Information Intelligence Reseller"/>
    <s v="OTHER CHANNEL"/>
    <d v="2014-01-18T00:00:00"/>
    <d v="2014-01-18T00:00:00"/>
    <d v="2014-01-18T00:00:00"/>
    <n v="1"/>
    <m/>
    <m/>
    <m/>
    <n v="11842.66"/>
    <s v="BOOKINGS"/>
    <s v="FINSERV"/>
    <s v="FINSERV -- BANKING"/>
    <s v="GermanyBOOKINGS"/>
    <s v="Q12014"/>
    <s v="Germany"/>
  </r>
  <r>
    <x v="5"/>
    <x v="0"/>
    <s v="CONTENT AND CASE MGMT"/>
    <s v="CCMG CAPTURE"/>
    <s v="CPTV-SERVER"/>
    <s v="zTBD"/>
    <s v="456-102-262"/>
    <s v="IIG EMEA SWITZERLAND AREA"/>
    <s v="IIG EMEA SWITZERLAND 1 DISTRICT"/>
    <s v="STEPHANE BARBERET"/>
    <s v="ROMAN HOHL"/>
    <s v="IIG EMEA SOUTH DIVISION"/>
    <x v="6"/>
    <n v="145418"/>
    <s v="SERIAL SA"/>
    <s v="SERIAL SA"/>
    <s v="UBP"/>
    <s v="Switzerland"/>
    <s v="Switzerland"/>
    <s v="EMC Std. Sales Order"/>
    <s v="ZOR"/>
    <n v="3186897"/>
    <m/>
    <n v="30318767"/>
    <s v="CPQO1600791"/>
    <m/>
    <m/>
    <s v="UBP CIS HOLDING S.A."/>
    <n v="484733923"/>
    <n v="1005826500"/>
    <s v="DXP"/>
    <n v="4"/>
    <s v="Indirect"/>
    <s v="EMC Sale"/>
    <s v="Y"/>
    <s v="Direct Reseller"/>
    <s v="Information Intelligence Reseller"/>
    <s v="OTHER CHANNEL"/>
    <d v="2014-01-08T00:00:00"/>
    <d v="2014-01-08T00:00:00"/>
    <d v="2014-01-08T00:00:00"/>
    <n v="1"/>
    <m/>
    <m/>
    <m/>
    <n v="7087"/>
    <s v="BOOKINGS"/>
    <s v="FINSERV"/>
    <s v="FINSERV -- OTHER"/>
    <s v="SwitzerlandBOOKINGS"/>
    <s v="Q12014"/>
    <s v="Switzerland"/>
  </r>
  <r>
    <x v="4"/>
    <x v="3"/>
    <s v="CONTENT AND CASE MGMT"/>
    <s v="CCMG CAPTURE"/>
    <s v="CPTV-SERVER"/>
    <s v="zTBD"/>
    <s v="456-102-288"/>
    <s v="IIG EMEA GERMANY AREA"/>
    <s v="IIG EMEA GERMANY 1 DISTRICT"/>
    <s v="STEPHANE BARBERET"/>
    <s v="ULRICH WENZ"/>
    <s v="IIG EMEA SOUTH DIVISION"/>
    <x v="5"/>
    <n v="123674"/>
    <s v="InovoOlution GmbH"/>
    <s v="Landesbank Baden-Würtemberg"/>
    <s v="Landesbank Baden-Württemberg"/>
    <s v="Germany"/>
    <s v="Germany"/>
    <s v="EMC Std. Sales Order"/>
    <s v="ZOR"/>
    <n v="3111425"/>
    <m/>
    <n v="30323282"/>
    <s v="CPQO1603015"/>
    <m/>
    <m/>
    <s v="Landesbank Baden-Württemberg"/>
    <n v="321094120"/>
    <n v="1005662814"/>
    <s v="DXP"/>
    <n v="1"/>
    <s v="Indirect"/>
    <s v="EMC Sale"/>
    <s v="Y"/>
    <s v="Systems Integrator;Direct Reseller;Distribution VAR"/>
    <s v="Authorized Reseller;Information Intelligence Reseller"/>
    <s v="OTHER CHANNEL"/>
    <d v="2014-01-18T00:00:00"/>
    <d v="2014-01-18T00:00:00"/>
    <d v="2014-01-18T00:00:00"/>
    <n v="1"/>
    <m/>
    <m/>
    <m/>
    <n v="6148.97"/>
    <s v="BOOKINGS"/>
    <s v="FINSERV"/>
    <s v="FINSERV -- BANKING"/>
    <s v="GermanyBOOKINGS"/>
    <s v="Q12014"/>
    <s v="Germany"/>
  </r>
  <r>
    <x v="4"/>
    <x v="3"/>
    <s v="CONTENT AND CASE MGMT"/>
    <s v="CCMG CAPTURE"/>
    <s v="CPTV-SERVER"/>
    <s v="zTBD"/>
    <s v="456-103-717"/>
    <s v="IIG EMEA GERMANY AREA"/>
    <s v="IIG EMEA GERMANY 1 DISTRICT"/>
    <s v="STEPHANE BARBERET"/>
    <s v="ULRICH WENZ"/>
    <s v="IIG EMEA SOUTH DIVISION"/>
    <x v="5"/>
    <n v="123674"/>
    <s v="InovoOlution GmbH"/>
    <s v="Landesbank Baden-Würtemberg"/>
    <s v="Landesbank Baden-Württemberg"/>
    <s v="Germany"/>
    <s v="Germany"/>
    <s v="EMC Std. Sales Order"/>
    <s v="ZOR"/>
    <n v="3111425"/>
    <m/>
    <n v="30323282"/>
    <s v="CPQO1603015"/>
    <m/>
    <m/>
    <s v="Landesbank Baden-Württemberg"/>
    <n v="321094120"/>
    <n v="1005662814"/>
    <s v="DXP"/>
    <n v="1"/>
    <s v="Indirect"/>
    <s v="EMC Sale"/>
    <s v="Y"/>
    <s v="Systems Integrator;Direct Reseller;Distribution VAR"/>
    <s v="Authorized Reseller;Information Intelligence Reseller"/>
    <s v="OTHER CHANNEL"/>
    <d v="2014-01-18T00:00:00"/>
    <d v="2014-01-18T00:00:00"/>
    <d v="2014-01-18T00:00:00"/>
    <n v="1"/>
    <m/>
    <m/>
    <m/>
    <n v="1537.92"/>
    <s v="BOOKINGS"/>
    <s v="FINSERV"/>
    <s v="FINSERV -- BANKING"/>
    <s v="GermanyBOOKINGS"/>
    <s v="Q12014"/>
    <s v="Germany"/>
  </r>
  <r>
    <x v="1"/>
    <x v="0"/>
    <s v="CONTENT AND CASE MGMT"/>
    <s v="CCMG CAPTURE"/>
    <s v="CPTV-SERVER"/>
    <s v="zTBD"/>
    <s v="457-100-444"/>
    <s v="IIG EMEA IBERIA AREA"/>
    <s v="IIG EMEA PORTUGAL 1 DISTRICT"/>
    <s v="STEPHANE BARBERET"/>
    <s v="JORGE MARTINEZ MANSO"/>
    <s v="IIG EMEA SOUTH DIVISION"/>
    <x v="1"/>
    <n v="85030"/>
    <s v="FUJITSU TECHNOLOGY SOLUTIONS, LDA"/>
    <s v="FUJITSU TECHNOLOGY SOLUTIONS, LDA"/>
    <s v="Instituto da Conservação da Natureza e das Florestas"/>
    <s v="Portugal"/>
    <s v="Portugal"/>
    <s v="EMC Std. Sales Order"/>
    <s v="ZOR"/>
    <n v="3143879"/>
    <m/>
    <n v="30319175"/>
    <s v="CPQO1601130"/>
    <m/>
    <m/>
    <s v="INSTITUTO DA CONSERVAÇÃO DA NATUREZA E DAS FLORESTAS, I.P."/>
    <n v="449140134"/>
    <n v="1005381549"/>
    <s v="DXP"/>
    <n v="1"/>
    <s v="Indirect"/>
    <s v="EMC Sale"/>
    <s v="Y"/>
    <s v="OEM;Direct Reseller"/>
    <s v="Authorized Reseller"/>
    <s v="OTHER CHANNEL"/>
    <d v="2014-01-09T00:00:00"/>
    <d v="2014-01-09T00:00:00"/>
    <d v="2014-01-09T00:00:00"/>
    <n v="1"/>
    <m/>
    <m/>
    <m/>
    <n v="3120"/>
    <s v="BOOKINGS"/>
    <s v="GOVT"/>
    <s v="GOVT -- CENTRAL"/>
    <s v="IberiaBOOKINGS"/>
    <s v="Q12014"/>
    <n v="0"/>
  </r>
  <r>
    <x v="5"/>
    <x v="0"/>
    <s v="CONTENT AND CASE MGMT"/>
    <s v="CCMG CAPTURE"/>
    <s v="CPTV-SERVER"/>
    <s v="zTBD"/>
    <s v="457-100-444"/>
    <s v="IIG EMEA SWITZERLAND AREA"/>
    <s v="IIG EMEA SWITZERLAND 1 DISTRICT"/>
    <s v="STEPHANE BARBERET"/>
    <s v="ROMAN HOHL"/>
    <s v="IIG EMEA SOUTH DIVISION"/>
    <x v="6"/>
    <n v="145418"/>
    <s v="SERIAL SA"/>
    <s v="SERIAL SA"/>
    <s v="UBP"/>
    <s v="Switzerland"/>
    <s v="Switzerland"/>
    <s v="EMC Std. Sales Order"/>
    <s v="ZOR"/>
    <n v="3186897"/>
    <m/>
    <n v="30318767"/>
    <s v="CPQO1600791"/>
    <m/>
    <m/>
    <s v="UBP CIS HOLDING S.A."/>
    <n v="484733923"/>
    <n v="1005826500"/>
    <s v="DXP"/>
    <n v="2"/>
    <s v="Indirect"/>
    <s v="EMC Sale"/>
    <s v="Y"/>
    <s v="Direct Reseller"/>
    <s v="Information Intelligence Reseller"/>
    <s v="OTHER CHANNEL"/>
    <d v="2014-01-08T00:00:00"/>
    <d v="2014-01-08T00:00:00"/>
    <d v="2014-01-08T00:00:00"/>
    <n v="1"/>
    <m/>
    <m/>
    <m/>
    <n v="8984.2000000000007"/>
    <s v="BOOKINGS"/>
    <s v="FINSERV"/>
    <s v="FINSERV -- OTHER"/>
    <s v="SwitzerlandBOOKINGS"/>
    <s v="Q12014"/>
    <s v="Switzerland"/>
  </r>
  <r>
    <x v="4"/>
    <x v="3"/>
    <s v="CONTENT AND CASE MGMT"/>
    <s v="CCMG CAPTURE"/>
    <s v="CPTV-SERVER"/>
    <s v="zTBD"/>
    <s v="457-100-446"/>
    <s v="IIG EMEA GERMANY AREA"/>
    <s v="IIG EMEA GERMANY 1 DISTRICT"/>
    <s v="STEPHANE BARBERET"/>
    <s v="ULRICH WENZ"/>
    <s v="IIG EMEA SOUTH DIVISION"/>
    <x v="5"/>
    <n v="123674"/>
    <s v="InovoOlution GmbH"/>
    <s v="Landesbank Baden-Würtemberg"/>
    <s v="Landesbank Baden-Württemberg"/>
    <s v="Germany"/>
    <s v="Germany"/>
    <s v="EMC Std. Sales Order"/>
    <s v="ZOR"/>
    <n v="3111425"/>
    <m/>
    <n v="30323282"/>
    <s v="CPQO1603015"/>
    <m/>
    <m/>
    <s v="Landesbank Baden-Württemberg"/>
    <n v="321094120"/>
    <n v="1005662814"/>
    <s v="DXP"/>
    <n v="1"/>
    <s v="Indirect"/>
    <s v="EMC Sale"/>
    <s v="Y"/>
    <s v="Systems Integrator;Direct Reseller;Distribution VAR"/>
    <s v="Authorized Reseller;Information Intelligence Reseller"/>
    <s v="OTHER CHANNEL"/>
    <d v="2014-01-18T00:00:00"/>
    <d v="2014-01-18T00:00:00"/>
    <d v="2014-01-18T00:00:00"/>
    <n v="1"/>
    <m/>
    <m/>
    <m/>
    <n v="18448.259999999998"/>
    <s v="BOOKINGS"/>
    <s v="FINSERV"/>
    <s v="FINSERV -- BANKING"/>
    <s v="GermanyBOOKINGS"/>
    <s v="Q12014"/>
    <s v="Germany"/>
  </r>
  <r>
    <x v="6"/>
    <x v="0"/>
    <s v="CONTENT AND CASE MGMT"/>
    <s v="CCMG CAPTURE"/>
    <s v="PIXEL-ISIS"/>
    <s v="zTBD"/>
    <s v="456-100-089"/>
    <s v="IIG EMEA BUS DEV AREA"/>
    <s v="IIG EMEA CAPTIVA PIXEL DISTRICT"/>
    <m/>
    <m/>
    <s v="IIG EMEA BUS DEV DIVISION"/>
    <x v="7"/>
    <n v="117230"/>
    <s v="ESPRINET SPA"/>
    <s v="T.C.D. SPA"/>
    <s v="ATER DI FROSINONE"/>
    <s v="Italy"/>
    <s v="Italy"/>
    <s v="EMC Std. Sales Order"/>
    <s v="ZOR"/>
    <m/>
    <m/>
    <n v="30309980"/>
    <s v="CPQO1596918"/>
    <m/>
    <m/>
    <s v="AZIENDA TERRITORIALE PER L'EDILIZIA RESIDENZIALE PUBBLICA (ATER)"/>
    <n v="439965406"/>
    <n v="1005828744"/>
    <s v="CXP"/>
    <n v="1"/>
    <s v="Indirect"/>
    <s v="EMC Sale"/>
    <s v="Y"/>
    <s v="Distributor"/>
    <s v="VSPEX;Services Implement;Solution Provider"/>
    <s v="OTHER CHANNEL"/>
    <d v="2013-12-30T00:00:00"/>
    <d v="2014-01-22T00:00:00"/>
    <d v="2014-01-22T00:00:00"/>
    <n v="1"/>
    <m/>
    <m/>
    <m/>
    <n v="271.7"/>
    <s v="BOOKINGS"/>
    <s v="FINSERV"/>
    <s v="FINSERV -- ARCHITECTURE ENGINEERING &amp; CONSTRUCTION"/>
    <s v="ItalyBOOKINGS"/>
    <s v="Q12014"/>
    <n v="0"/>
  </r>
  <r>
    <x v="7"/>
    <x v="1"/>
    <s v="CONTENT AND CASE MGMT"/>
    <s v="CCMG CAPTURE"/>
    <s v="PIXEL-ISIS"/>
    <s v="zTBD"/>
    <s v="456-100-089"/>
    <s v="IIG EMEA BUS DEV AREA"/>
    <s v="IIG EMEA CAPTIVA PIXEL DISTRICT"/>
    <m/>
    <m/>
    <s v="IIG EMEA BUS DEV DIVISION"/>
    <x v="7"/>
    <n v="117230"/>
    <s v="SUNCODE S.C."/>
    <s v="SUNCODE S.C."/>
    <s v="SUNCODE S.C."/>
    <s v="Poland"/>
    <s v="Poland"/>
    <s v="EMC Std. Sales Order"/>
    <s v="ZOR"/>
    <n v="3214461"/>
    <m/>
    <n v="30313382"/>
    <s v="CPQO1599952"/>
    <m/>
    <m/>
    <s v="SUNCODE S C"/>
    <n v="422143698"/>
    <n v="1005872581"/>
    <s v="DXP"/>
    <n v="2"/>
    <s v="Indirect"/>
    <s v="EMC Sale"/>
    <s v="N"/>
    <m/>
    <m/>
    <s v="DIRECT"/>
    <d v="2014-01-03T00:00:00"/>
    <d v="2014-01-03T00:00:00"/>
    <d v="2014-01-03T00:00:00"/>
    <n v="1"/>
    <m/>
    <m/>
    <m/>
    <n v="742.5"/>
    <s v="BOOKINGS"/>
    <s v="NOT DEFINED"/>
    <s v="NOT DEFINED"/>
    <s v="Austria/EEBOOKINGS"/>
    <s v="Q12014"/>
    <n v="0"/>
  </r>
  <r>
    <x v="7"/>
    <x v="1"/>
    <s v="CONTENT AND CASE MGMT"/>
    <s v="CCMG CAPTURE"/>
    <s v="PIXEL-ISIS"/>
    <s v="zTBD"/>
    <s v="456-100-089"/>
    <s v="IIG EMEA BUS DEV AREA"/>
    <s v="IIG EMEA CAPTIVA PIXEL DISTRICT"/>
    <m/>
    <m/>
    <s v="IIG EMEA BUS DEV DIVISION"/>
    <x v="7"/>
    <n v="117230"/>
    <s v="SUNCODE S.C."/>
    <s v="SUNCODE S.C."/>
    <s v="SUNCODE S.C."/>
    <s v="Poland"/>
    <s v="Poland"/>
    <s v="EMC Std. Sales Order"/>
    <s v="ZOR"/>
    <n v="3220010"/>
    <m/>
    <n v="30319641"/>
    <s v="CPQO1601321"/>
    <m/>
    <m/>
    <s v="SUNCODE S C"/>
    <n v="422143698"/>
    <n v="1005883058"/>
    <s v="DXP"/>
    <n v="3"/>
    <s v="Indirect"/>
    <s v="EMC Sale"/>
    <s v="N"/>
    <m/>
    <m/>
    <s v="DIRECT"/>
    <d v="2014-01-10T00:00:00"/>
    <d v="2014-01-10T00:00:00"/>
    <d v="2014-01-10T00:00:00"/>
    <n v="1"/>
    <m/>
    <m/>
    <m/>
    <n v="1113.75"/>
    <s v="BOOKINGS"/>
    <s v="NOT DEFINED"/>
    <s v="NOT DEFINED"/>
    <s v="Austria/EEBOOKINGS"/>
    <s v="Q12014"/>
    <n v="0"/>
  </r>
  <r>
    <x v="7"/>
    <x v="1"/>
    <s v="CONTENT AND CASE MGMT"/>
    <s v="CCMG CAPTURE"/>
    <s v="PIXEL-ISIS"/>
    <s v="zTBD"/>
    <s v="456-100-089"/>
    <s v="IIG EMEA BUS DEV AREA"/>
    <s v="IIG EMEA CAPTIVA PIXEL DISTRICT"/>
    <m/>
    <m/>
    <s v="IIG EMEA BUS DEV DIVISION"/>
    <x v="7"/>
    <n v="117230"/>
    <s v="SUNCODE S.C."/>
    <s v="SUNCODE S.C."/>
    <s v="SUNCODE S.C."/>
    <s v="Poland"/>
    <s v="Poland"/>
    <s v="EMC Std. Sales Order"/>
    <s v="ZOR"/>
    <n v="3222909"/>
    <m/>
    <n v="30321519"/>
    <s v="CPQO1602514"/>
    <m/>
    <m/>
    <s v="SUNCODE S C"/>
    <n v="422143698"/>
    <n v="1005888831"/>
    <s v="DXP"/>
    <n v="1"/>
    <s v="Indirect"/>
    <s v="EMC Sale"/>
    <s v="N"/>
    <m/>
    <m/>
    <s v="DIRECT"/>
    <d v="2014-01-15T00:00:00"/>
    <d v="2014-01-15T00:00:00"/>
    <d v="2014-01-15T00:00:00"/>
    <n v="1"/>
    <m/>
    <m/>
    <m/>
    <n v="371.25"/>
    <s v="BOOKINGS"/>
    <s v="NOT DEFINED"/>
    <s v="NOT DEFINED"/>
    <s v="Austria/EEBOOKINGS"/>
    <s v="Q12014"/>
    <n v="0"/>
  </r>
  <r>
    <x v="0"/>
    <x v="0"/>
    <s v="CONTENT AND CASE MGMT"/>
    <s v="CCMG CAPTURE"/>
    <s v="PIXEL-ISIS"/>
    <s v="zTBD"/>
    <s v="456-100-089"/>
    <s v="IIG EMEA FRANCE AREA"/>
    <s v="IIG EMEA FRANCE 1 DISTRICT"/>
    <s v="STEPHANE BARBERET"/>
    <s v="JACQUES PADIOLEAU"/>
    <s v="IIG EMEA SOUTH DIVISION"/>
    <x v="8"/>
    <n v="110504"/>
    <s v="SPIGRAPH AG"/>
    <s v="SPIGRAPH"/>
    <s v="SPIGRAPH"/>
    <s v="France"/>
    <s v="France"/>
    <s v="EMC Std. Sales Order"/>
    <s v="ZOR"/>
    <n v="3243342"/>
    <m/>
    <n v="30330339"/>
    <s v="CPQO1607696"/>
    <m/>
    <m/>
    <s v="SPIGRAPH"/>
    <n v="896271863"/>
    <n v="1005927307"/>
    <s v="DXP"/>
    <n v="1"/>
    <s v="Direct"/>
    <s v="EMC Sale"/>
    <s v="N"/>
    <m/>
    <m/>
    <s v="DIRECT"/>
    <d v="2014-01-31T00:00:00"/>
    <d v="2014-01-31T00:00:00"/>
    <d v="2014-01-31T00:00:00"/>
    <n v="1"/>
    <m/>
    <m/>
    <m/>
    <n v="315.70999999999998"/>
    <s v="BOOKINGS"/>
    <s v="WHOLESALE"/>
    <s v="WHOLESALE -- EQUIPMENT MANUFATURING"/>
    <s v="FranceBOOKINGS"/>
    <s v="Q12014"/>
    <s v="France"/>
  </r>
  <r>
    <x v="4"/>
    <x v="3"/>
    <s v="CONTENT AND CASE MGMT"/>
    <s v="CCMG CAPTURE"/>
    <s v="PIXEL-ISIS"/>
    <s v="zTBD"/>
    <s v="456-100-089"/>
    <s v="IIG EMEA GERMANY AREA"/>
    <s v="IIG EMEA GERMANY 1 DISTRICT"/>
    <s v="STEPHANE BARBERET"/>
    <s v="ULRICH WENZ"/>
    <s v="IIG EMEA SOUTH DIVISION"/>
    <x v="9"/>
    <n v="68840"/>
    <s v="Datapool GmbH"/>
    <s v="Datapool GmbH"/>
    <s v="Datapool GmbH"/>
    <s v="Germany"/>
    <s v="Germany"/>
    <s v="EMC Std. Sales Order"/>
    <s v="ZOR"/>
    <m/>
    <m/>
    <n v="30329199"/>
    <s v="CPQO1607048"/>
    <m/>
    <m/>
    <s v="Datapool GmbH Beratung, Dienstleistung und Vermittlung im EDV-,"/>
    <n v="330123860"/>
    <n v="1005916405"/>
    <s v="DXP"/>
    <n v="1"/>
    <s v="Direct"/>
    <s v="EMC Sale"/>
    <s v="N"/>
    <m/>
    <m/>
    <s v="DIRECT"/>
    <d v="2014-01-30T00:00:00"/>
    <d v="2014-01-30T00:00:00"/>
    <d v="2014-01-30T00:00:00"/>
    <n v="1"/>
    <m/>
    <m/>
    <m/>
    <n v="304.87"/>
    <s v="BOOKINGS"/>
    <s v="SERVICES"/>
    <s v="SERVICES -- CONSULTING"/>
    <s v="GermanyBOOKINGS"/>
    <s v="Q12014"/>
    <s v="Germany"/>
  </r>
  <r>
    <x v="6"/>
    <x v="0"/>
    <s v="CONTENT AND CASE MGMT"/>
    <s v="CCMG CAPTURE"/>
    <s v="PIXEL-ISIS"/>
    <s v="zTBD"/>
    <s v="456-100-089"/>
    <s v="IIG EMEA ITALY AREA"/>
    <s v="IIG EMEA ITALY DISTRICT"/>
    <s v="STEPHANE BARBERET"/>
    <s v="FRANCESCO ISABELLI"/>
    <s v="IIG EMEA SOUTH DIVISION"/>
    <x v="10"/>
    <n v="104508"/>
    <s v="DATAMATIC SPA"/>
    <s v="DATAMATIC SPA"/>
    <s v="AGOMIR SPA"/>
    <s v="Italy"/>
    <s v="Italy"/>
    <s v="EMC Std. Sales Order"/>
    <s v="ZOR"/>
    <n v="3218142"/>
    <m/>
    <n v="30319136"/>
    <s v="CPQO1601095"/>
    <m/>
    <m/>
    <s v="GR INFORMATICA SRL"/>
    <n v="435782974"/>
    <n v="1005879831"/>
    <s v="DXP"/>
    <n v="1"/>
    <s v="Indirect"/>
    <s v="EMC Sale"/>
    <s v="N"/>
    <m/>
    <m/>
    <s v="DIRECT"/>
    <d v="2014-01-09T00:00:00"/>
    <d v="2014-01-09T00:00:00"/>
    <d v="2014-01-09T00:00:00"/>
    <n v="1"/>
    <m/>
    <m/>
    <m/>
    <n v="302.89999999999998"/>
    <s v="BOOKINGS"/>
    <s v="WHOLESALE"/>
    <s v="WHOLESALE -- EQUIPMENT MANUFATURING"/>
    <s v="ItalyBOOKINGS"/>
    <s v="Q12014"/>
    <s v="Italy"/>
  </r>
  <r>
    <x v="6"/>
    <x v="0"/>
    <s v="CONTENT AND CASE MGMT"/>
    <s v="CCMG CAPTURE"/>
    <s v="PIXEL-ISIS"/>
    <s v="zTBD"/>
    <s v="456-100-089"/>
    <s v="IIG EMEA ITALY AREA"/>
    <s v="IIG EMEA ITALY DISTRICT"/>
    <s v="STEPHANE BARBERET"/>
    <s v="FRANCESCO ISABELLI"/>
    <s v="IIG EMEA SOUTH DIVISION"/>
    <x v="11"/>
    <s v="D01736"/>
    <s v="ESPRINET SPA"/>
    <s v="T.C.D. SPA"/>
    <s v="ATER DI FROSINONE"/>
    <s v="Italy"/>
    <s v="Italy"/>
    <s v="EMC Std. Sales Order"/>
    <s v="ZOR"/>
    <m/>
    <m/>
    <n v="30309980"/>
    <s v="CPQO1596918"/>
    <m/>
    <m/>
    <s v="AZIENDA TERRITORIALE PER L'EDILIZIA RESIDENZIALE PUBBLICA (ATER)"/>
    <n v="439965406"/>
    <n v="1005828744"/>
    <s v="CXP"/>
    <n v="-1"/>
    <s v="Indirect"/>
    <s v="EMC Sale"/>
    <s v="Y"/>
    <s v="Distributor"/>
    <s v="VSPEX;Services Implement;Solution Provider"/>
    <s v="OTHER CHANNEL"/>
    <d v="2013-12-30T00:00:00"/>
    <d v="2014-01-22T00:00:00"/>
    <d v="2014-01-22T00:00:00"/>
    <n v="1"/>
    <m/>
    <m/>
    <m/>
    <n v="-271.7"/>
    <s v="BOOKINGS"/>
    <s v="FINSERV"/>
    <s v="FINSERV -- ARCHITECTURE ENGINEERING &amp; CONSTRUCTION"/>
    <s v="ItalyBOOKINGS"/>
    <s v="Q12014"/>
    <s v="Italy"/>
  </r>
  <r>
    <x v="3"/>
    <x v="2"/>
    <s v="CONTENT AND CASE MGMT"/>
    <s v="CCMG CAPTURE"/>
    <s v="PIXEL-ISIS"/>
    <s v="zTBD"/>
    <s v="456-100-090"/>
    <s v="IIG EMEA BUS DEV AREA"/>
    <s v="IIG EMEA CAPTIVA PIXEL DISTRICT"/>
    <m/>
    <m/>
    <s v="IIG EMEA BUS DEV DIVISION"/>
    <x v="7"/>
    <n v="117230"/>
    <s v="AVNET EUROPE COMM VA"/>
    <s v="QBS SOFTWARE LTD."/>
    <s v="UNIVERSITY OF CAMBRIDGE"/>
    <s v="United Kingdom"/>
    <s v="United Kingdom"/>
    <s v="EMC Std. Sales Order"/>
    <s v="ZOR"/>
    <m/>
    <m/>
    <n v="30321644"/>
    <s v="CPQO1602571"/>
    <m/>
    <m/>
    <s v="UNIVERSITY OF CAMBRIDGE"/>
    <n v="226552610"/>
    <n v="1005812375"/>
    <s v="CXP"/>
    <n v="1"/>
    <s v="Indirect"/>
    <s v="EMC Sale"/>
    <s v="Y"/>
    <s v="Distributor"/>
    <s v="Information Intelligence Reseller"/>
    <s v="OTHER CHANNEL"/>
    <d v="2014-01-15T00:00:00"/>
    <d v="2014-01-28T00:00:00"/>
    <d v="2014-01-28T00:00:00"/>
    <n v="1"/>
    <m/>
    <m/>
    <m/>
    <n v="576.20000000000005"/>
    <s v="BOOKINGS"/>
    <s v="EDUCATION"/>
    <s v="EDUCATION -- HIGHER EDUCATION"/>
    <s v="UK&amp;IBOOKINGS"/>
    <s v="Q12014"/>
    <n v="0"/>
  </r>
  <r>
    <x v="8"/>
    <x v="0"/>
    <s v="CONTENT AND CASE MGMT"/>
    <s v="CCMG CAPTURE"/>
    <s v="PIXEL-ISIS"/>
    <s v="zTBD"/>
    <s v="456-100-091"/>
    <s v="IIG EMEA BENELUX AREA"/>
    <s v="IIG EMEA BELGIUM 1 DISTRICT"/>
    <s v="MARK RATTLEY"/>
    <s v="JOOST DE BOT"/>
    <s v="IIG EMEA NORTH DIVISION"/>
    <x v="12"/>
    <s v="D01721"/>
    <s v="AVNET EUROPE COMM VA"/>
    <s v="EVERAERT PRINTING SYSTEMS"/>
    <s v="JAN DE NUL DREDGING N.V."/>
    <s v="Belgium"/>
    <s v="Belgium"/>
    <s v="EMC Std. Sales Order"/>
    <s v="ZOR"/>
    <n v="3150340"/>
    <m/>
    <n v="30281817"/>
    <s v="CPQO1560644"/>
    <m/>
    <m/>
    <s v="JAN DE NUL-DREDGING NV"/>
    <n v="283406437"/>
    <n v="1005745760"/>
    <s v="DXP"/>
    <n v="-1"/>
    <s v="Indirect"/>
    <s v="EMC Sale"/>
    <s v="Y"/>
    <s v="Distributor"/>
    <s v="Information Intelligence Reseller"/>
    <s v="OTHER CHANNEL"/>
    <d v="2013-11-19T00:00:00"/>
    <d v="2014-01-28T00:00:00"/>
    <d v="2014-01-28T00:00:00"/>
    <n v="1"/>
    <m/>
    <m/>
    <m/>
    <n v="-848"/>
    <s v="BOOKINGS"/>
    <s v="CONSTRUCTION"/>
    <s v="CONSTRUCTION -- ARCHITECTURE ENGINEERING &amp; CONSTRUCTION"/>
    <s v="BeneluxBOOKINGS"/>
    <s v="Q12014"/>
    <n v="0"/>
  </r>
  <r>
    <x v="4"/>
    <x v="3"/>
    <s v="CONTENT AND CASE MGMT"/>
    <s v="CCMG CAPTURE"/>
    <s v="PIXEL-ISIS"/>
    <s v="zTBD"/>
    <s v="456-100-091"/>
    <s v="IIG EMEA BUS DEV AREA"/>
    <s v="IIG EMEA CAPTIVA PIXEL DISTRICT"/>
    <m/>
    <m/>
    <s v="IIG EMEA BUS DEV DIVISION"/>
    <x v="7"/>
    <n v="117230"/>
    <s v="AVNET EUROPE COMM VA"/>
    <s v="Data Net Solutions GmbH"/>
    <s v="KLINIKUM GARMISCH-PARTENKIRCHEN GMBH"/>
    <s v="Germany"/>
    <s v="Germany"/>
    <s v="EMC Std. Sales Order"/>
    <s v="ZOR"/>
    <m/>
    <m/>
    <n v="30299761"/>
    <s v="CPQO1585951"/>
    <m/>
    <m/>
    <s v="Landkreis Garmisch-Partenkirchen"/>
    <n v="551502453"/>
    <n v="1005846135"/>
    <s v="DXP"/>
    <n v="1"/>
    <s v="Indirect"/>
    <s v="EMC Sale"/>
    <s v="Y"/>
    <s v="Distributor"/>
    <s v="Information Intelligence Reseller"/>
    <s v="OTHER CHANNEL"/>
    <d v="2013-12-18T00:00:00"/>
    <d v="2014-01-21T00:00:00"/>
    <d v="2014-01-21T00:00:00"/>
    <n v="1"/>
    <m/>
    <m/>
    <m/>
    <n v="1058.2"/>
    <s v="BOOKINGS"/>
    <s v="HEALTHCARE"/>
    <s v="HEALTHCARE -- GENERAL"/>
    <s v="GermanyBOOKINGS"/>
    <s v="Q12014"/>
    <n v="0"/>
  </r>
  <r>
    <x v="4"/>
    <x v="3"/>
    <s v="CONTENT AND CASE MGMT"/>
    <s v="CCMG CAPTURE"/>
    <s v="PIXEL-ISIS"/>
    <s v="zTBD"/>
    <s v="456-100-091"/>
    <s v="IIG EMEA BUS DEV AREA"/>
    <s v="IIG EMEA CAPTIVA PIXEL DISTRICT"/>
    <m/>
    <m/>
    <s v="IIG EMEA BUS DEV DIVISION"/>
    <x v="7"/>
    <n v="117230"/>
    <s v="AVNET EUROPE COMM VA"/>
    <s v="Data Net Solutions GmbH"/>
    <s v="Klinikum Landsberg A. Lech"/>
    <s v="Germany"/>
    <s v="Germany"/>
    <s v="EMC Std. Sales Order"/>
    <s v="ZOR"/>
    <m/>
    <m/>
    <n v="30298993"/>
    <s v="CPQO1584951"/>
    <m/>
    <m/>
    <s v="Klinikum Landsberg am Lech"/>
    <n v="325614456"/>
    <n v="1005846009"/>
    <s v="DXP"/>
    <n v="1"/>
    <s v="Indirect"/>
    <s v="EMC Sale"/>
    <s v="Y"/>
    <s v="Distributor"/>
    <s v="Information Intelligence Reseller"/>
    <s v="OTHER CHANNEL"/>
    <d v="2013-12-17T00:00:00"/>
    <d v="2014-01-21T00:00:00"/>
    <d v="2014-01-21T00:00:00"/>
    <n v="1"/>
    <m/>
    <m/>
    <m/>
    <n v="1058.2"/>
    <s v="BOOKINGS"/>
    <s v="HEALTHCARE"/>
    <s v="HEALTHCARE -- GENERAL"/>
    <s v="GermanyBOOKINGS"/>
    <s v="Q12014"/>
    <n v="0"/>
  </r>
  <r>
    <x v="4"/>
    <x v="3"/>
    <s v="CONTENT AND CASE MGMT"/>
    <s v="CCMG CAPTURE"/>
    <s v="PIXEL-ISIS"/>
    <s v="zTBD"/>
    <s v="456-100-091"/>
    <s v="IIG EMEA BUS DEV AREA"/>
    <s v="IIG EMEA CAPTIVA PIXEL DISTRICT"/>
    <m/>
    <m/>
    <s v="IIG EMEA BUS DEV DIVISION"/>
    <x v="7"/>
    <n v="117230"/>
    <s v="AVNET EUROPE COMM VA"/>
    <s v="Data Net Solutions GmbH"/>
    <s v="St. Vincenz-Krankenhaus GmbH"/>
    <s v="Germany"/>
    <s v="Germany"/>
    <s v="EMC Std. Sales Order"/>
    <s v="ZOR"/>
    <m/>
    <m/>
    <n v="30324676"/>
    <s v="CPQO1604414"/>
    <m/>
    <m/>
    <s v="Genossenschaft der barmherzigen Schwestern vom hl. Vincenz von P"/>
    <n v="342693720"/>
    <n v="1005906989"/>
    <s v="DXP"/>
    <n v="1"/>
    <s v="Indirect"/>
    <s v="EMC Sale"/>
    <s v="Y"/>
    <s v="Distributor"/>
    <s v="Information Intelligence Reseller"/>
    <s v="OTHER CHANNEL"/>
    <d v="2014-01-22T00:00:00"/>
    <d v="2014-01-29T00:00:00"/>
    <d v="2014-01-29T00:00:00"/>
    <n v="1"/>
    <m/>
    <m/>
    <m/>
    <n v="1102.42"/>
    <s v="BOOKINGS"/>
    <s v="HEALTHCARE"/>
    <s v="HEALTHCARE -- GENERAL"/>
    <s v="GermanyBOOKINGS"/>
    <s v="Q12014"/>
    <n v="0"/>
  </r>
  <r>
    <x v="4"/>
    <x v="3"/>
    <s v="CONTENT AND CASE MGMT"/>
    <s v="CCMG CAPTURE"/>
    <s v="PIXEL-ISIS"/>
    <s v="zTBD"/>
    <s v="456-100-091"/>
    <s v="IIG EMEA BUS DEV AREA"/>
    <s v="IIG EMEA CAPTIVA PIXEL DISTRICT"/>
    <m/>
    <m/>
    <s v="IIG EMEA BUS DEV DIVISION"/>
    <x v="7"/>
    <n v="117230"/>
    <s v="OCR Systeme GmbH"/>
    <s v="OCR Systeme GmbH"/>
    <s v="PEEK &amp; CLOPPENBURG"/>
    <s v="Germany"/>
    <s v="Germany"/>
    <s v="EMC Std. Sales Order"/>
    <s v="ZOR"/>
    <n v="3218641"/>
    <m/>
    <n v="30319093"/>
    <s v="CPQO1601071"/>
    <m/>
    <m/>
    <s v="Peek &amp; Cloppenburg KG"/>
    <n v="315139022"/>
    <n v="1005880085"/>
    <s v="DXP"/>
    <n v="1"/>
    <s v="Indirect"/>
    <s v="EMC Sale"/>
    <s v="N"/>
    <m/>
    <m/>
    <s v="DIRECT"/>
    <d v="2014-01-09T00:00:00"/>
    <d v="2014-01-09T00:00:00"/>
    <d v="2014-01-09T00:00:00"/>
    <n v="1"/>
    <m/>
    <m/>
    <m/>
    <n v="1293.5"/>
    <s v="BOOKINGS"/>
    <s v="RETAIL"/>
    <s v="RETAIL -- CLOTHING/APPAREL"/>
    <s v="GermanyBOOKINGS"/>
    <s v="Q12014"/>
    <n v="0"/>
  </r>
  <r>
    <x v="3"/>
    <x v="2"/>
    <s v="CONTENT AND CASE MGMT"/>
    <s v="CCMG CAPTURE"/>
    <s v="PIXEL-ISIS"/>
    <s v="zTBD"/>
    <s v="456-100-091"/>
    <s v="IIG EMEA UK/IRELAND AREA"/>
    <s v="IIG EMEA UK/IRELAND ENTERPRISE DISTRICT"/>
    <s v="MARK RATTLEY"/>
    <s v="OWEN KILBANE"/>
    <s v="IIG EMEA NORTH DIVISION"/>
    <x v="3"/>
    <n v="100878"/>
    <s v="AVNET EUROPE COMM VA"/>
    <s v="EVERAERT PRINTING SYSTEMS"/>
    <s v="JAN DE NUL DREDGING N.V."/>
    <s v="Belgium"/>
    <s v="Belgium"/>
    <s v="EMC Std. Sales Order"/>
    <s v="ZOR"/>
    <n v="3150340"/>
    <m/>
    <n v="30281817"/>
    <s v="CPQO1560644"/>
    <m/>
    <m/>
    <s v="JAN DE NUL-DREDGING NV"/>
    <n v="283406437"/>
    <n v="1005745760"/>
    <s v="DXP"/>
    <n v="1"/>
    <s v="Indirect"/>
    <s v="EMC Sale"/>
    <s v="Y"/>
    <s v="Distributor"/>
    <s v="Information Intelligence Reseller"/>
    <s v="OTHER CHANNEL"/>
    <d v="2013-11-19T00:00:00"/>
    <d v="2014-01-28T00:00:00"/>
    <d v="2014-01-28T00:00:00"/>
    <n v="1"/>
    <m/>
    <m/>
    <m/>
    <n v="848"/>
    <s v="BOOKINGS"/>
    <s v="CONSTRUCTION"/>
    <s v="CONSTRUCTION -- ARCHITECTURE ENGINEERING &amp; CONSTRUCTION"/>
    <s v="UK&amp;IBOOKINGS"/>
    <s v="Q12014"/>
    <s v="UK&amp;I"/>
  </r>
  <r>
    <x v="3"/>
    <x v="2"/>
    <s v="CONTENT AND CASE MGMT"/>
    <s v="CCMG CAPTURE"/>
    <s v="PIXEL-ISIS"/>
    <s v="zTBD"/>
    <s v="456-100-091"/>
    <s v="IIG EMEA UK/IRELAND AREA"/>
    <s v="IIG EMEA UK/IRELAND ENTERPRISE DISTRICT"/>
    <s v="MARK RATTLEY"/>
    <s v="OWEN KILBANE"/>
    <s v="IIG EMEA NORTH DIVISION"/>
    <x v="3"/>
    <n v="100878"/>
    <s v="AVNET EUROPE COMM VA"/>
    <s v="EVERAERT PRINTING SYSTEMS"/>
    <s v="JAN DE NUL DREDGING N.V."/>
    <s v="Belgium"/>
    <s v="Belgium"/>
    <s v="EMC Std. Sales Order"/>
    <s v="ZOR"/>
    <m/>
    <m/>
    <n v="30329224"/>
    <s v="CPQO1607053"/>
    <m/>
    <m/>
    <s v="JAN DE NUL-DREDGING NV"/>
    <n v="283406437"/>
    <n v="1005928155"/>
    <s v="DXP"/>
    <n v="1"/>
    <s v="Indirect"/>
    <s v="EMC Sale"/>
    <s v="Y"/>
    <s v="Distributor"/>
    <s v="Information Intelligence Reseller"/>
    <s v="OTHER CHANNEL"/>
    <d v="2014-01-30T00:00:00"/>
    <d v="2014-01-30T00:00:00"/>
    <d v="2014-01-30T00:00:00"/>
    <n v="1"/>
    <m/>
    <m/>
    <m/>
    <n v="847.5"/>
    <s v="BOOKINGS"/>
    <s v="CONSTRUCTION"/>
    <s v="CONSTRUCTION -- ARCHITECTURE ENGINEERING &amp; CONSTRUCTION"/>
    <s v="UK&amp;IBOOKINGS"/>
    <s v="Q12014"/>
    <s v="UK&amp;I"/>
  </r>
  <r>
    <x v="3"/>
    <x v="2"/>
    <s v="CONTENT AND CASE MGMT"/>
    <s v="CCMG CAPTURE"/>
    <s v="PIXEL-ISIS"/>
    <s v="zTBD"/>
    <s v="456-100-091"/>
    <s v="IIG EMEA UK/IRELAND AREA"/>
    <s v="IIG EMEA UK/IRELAND ENTERPRISE DISTRICT"/>
    <s v="MARK RATTLEY"/>
    <s v="OWEN KILBANE"/>
    <s v="IIG EMEA NORTH DIVISION"/>
    <x v="3"/>
    <n v="100878"/>
    <s v="AVNET EUROPE COMM VA"/>
    <s v="EVERAERT PRINTING SYSTEMS"/>
    <s v="JAN DE NUL DREDGING N.V."/>
    <s v="Belgium"/>
    <s v="Belgium"/>
    <s v="EMC Std. Sales Order"/>
    <s v="ZOR"/>
    <m/>
    <m/>
    <n v="30329490"/>
    <s v="CPQO1607172"/>
    <m/>
    <m/>
    <s v="JAN DE NUL-DREDGING NV"/>
    <n v="283406437"/>
    <n v="1005928244"/>
    <s v="DXP"/>
    <n v="1"/>
    <s v="Indirect"/>
    <s v="EMC Sale"/>
    <s v="Y"/>
    <s v="Distributor"/>
    <s v="Information Intelligence Reseller"/>
    <s v="OTHER CHANNEL"/>
    <d v="2014-01-30T00:00:00"/>
    <d v="2014-01-30T00:00:00"/>
    <d v="2014-01-30T00:00:00"/>
    <n v="1"/>
    <m/>
    <m/>
    <m/>
    <n v="847.5"/>
    <s v="BOOKINGS"/>
    <s v="CONSTRUCTION"/>
    <s v="CONSTRUCTION -- ARCHITECTURE ENGINEERING &amp; CONSTRUCTION"/>
    <s v="UK&amp;IBOOKINGS"/>
    <s v="Q12014"/>
    <s v="UK&amp;I"/>
  </r>
  <r>
    <x v="9"/>
    <x v="0"/>
    <s v="CONTENT AND CASE MGMT"/>
    <s v="CCMG CAPTURE"/>
    <s v="PIXEL-ISIS"/>
    <s v="zTBD"/>
    <s v="PIX-ROY-1YR"/>
    <s v="IIG EMEA BUS DEV AREA"/>
    <s v="IIG EMEA CAPTIVA PIXEL DISTRICT"/>
    <m/>
    <m/>
    <s v="IIG EMEA BUS DEV DIVISION"/>
    <x v="7"/>
    <n v="117230"/>
    <s v="EVRY DANMARK A/S"/>
    <s v="EVRY DANMARK A/S"/>
    <s v="EVRY DANMARK A/S"/>
    <s v="Denmark"/>
    <s v="Denmark"/>
    <s v="EMC Std. Sales Order"/>
    <s v="ZOR"/>
    <n v="3217278"/>
    <m/>
    <n v="30318701"/>
    <s v="CPQO1600775"/>
    <m/>
    <m/>
    <s v="EVRY DANMARK A/S"/>
    <n v="306146726"/>
    <n v="1005877707"/>
    <s v="DXP"/>
    <n v="250"/>
    <s v="Indirect"/>
    <s v="EMC Sale"/>
    <s v="N"/>
    <m/>
    <m/>
    <s v="DIRECT"/>
    <d v="2014-01-08T00:00:00"/>
    <d v="2014-01-08T00:00:00"/>
    <d v="2014-01-08T00:00:00"/>
    <n v="1"/>
    <m/>
    <m/>
    <m/>
    <n v="9500"/>
    <s v="BOOKINGS"/>
    <s v="NOT DEFINED"/>
    <s v="NOT DEFINED"/>
    <s v="NordicsBOOKINGS"/>
    <s v="Q12014"/>
    <n v="0"/>
  </r>
  <r>
    <x v="4"/>
    <x v="3"/>
    <s v="CONTENT AND CASE MGMT"/>
    <s v="CCMG CAPTURE"/>
    <s v="PIXEL-ISIS"/>
    <s v="zTBD"/>
    <s v="PIX-ROY-1YR"/>
    <s v="IIG EMEA BUS DEV AREA"/>
    <s v="IIG EMEA CAPTIVA PIXEL DISTRICT"/>
    <m/>
    <m/>
    <s v="IIG EMEA BUS DEV DIVISION"/>
    <x v="7"/>
    <n v="117230"/>
    <s v="Mediaform Informationssysteme GmbH"/>
    <s v="Mediaform Informationssysteme GmbH"/>
    <s v="Mediaform Informationssysteme GmbH"/>
    <s v="Germany"/>
    <s v="Germany"/>
    <s v="EMC Std. Sales Order"/>
    <s v="ZOR"/>
    <n v="3243691"/>
    <m/>
    <n v="30330113"/>
    <s v="CPQO1607588"/>
    <m/>
    <m/>
    <s v="Mediaform Informationssysteme GmbH"/>
    <n v="537396145"/>
    <n v="1005932061"/>
    <s v="DXP"/>
    <n v="20"/>
    <s v="Indirect"/>
    <s v="EMC Sale"/>
    <s v="N"/>
    <m/>
    <m/>
    <s v="DIRECT"/>
    <d v="2014-01-31T00:00:00"/>
    <d v="2014-01-31T00:00:00"/>
    <d v="2014-01-31T00:00:00"/>
    <n v="1"/>
    <m/>
    <m/>
    <m/>
    <n v="1500"/>
    <s v="BOOKINGS"/>
    <s v="SERVICES"/>
    <s v="SERVICES -- CONSULTING"/>
    <s v="GermanyBOOKINGS"/>
    <s v="Q12014"/>
    <n v="0"/>
  </r>
  <r>
    <x v="3"/>
    <x v="2"/>
    <s v="CONTENT AND CASE MGMT"/>
    <s v="CCMG CAPTURE"/>
    <s v="PIXEL-ISIS"/>
    <s v="zTBD"/>
    <s v="PIX-ROY-1YR"/>
    <s v="IIG EMEA BUS DEV AREA"/>
    <s v="IIG EMEA CAPTIVA PIXEL DISTRICT"/>
    <m/>
    <m/>
    <s v="IIG EMEA BUS DEV DIVISION"/>
    <x v="7"/>
    <n v="117230"/>
    <s v="SNAP SURVEYS"/>
    <s v="SNAP SURVEYS"/>
    <s v="SNAP SURVEYS"/>
    <s v="United Kingdom"/>
    <s v="United Kingdom"/>
    <s v="EMC Std. Sales Order"/>
    <s v="ZOR"/>
    <n v="3237024"/>
    <m/>
    <n v="30327099"/>
    <s v="CPQO1605777"/>
    <m/>
    <m/>
    <s v="SNAP SURVEYS LTD"/>
    <n v="225219963"/>
    <n v="1005917801"/>
    <s v="DXP"/>
    <n v="100"/>
    <s v="Indirect"/>
    <s v="EMC Sale"/>
    <s v="N"/>
    <m/>
    <m/>
    <s v="DIRECT"/>
    <d v="2014-01-27T00:00:00"/>
    <d v="2014-01-27T00:00:00"/>
    <d v="2014-01-27T00:00:00"/>
    <n v="1"/>
    <m/>
    <m/>
    <m/>
    <n v="5000"/>
    <s v="BOOKINGS"/>
    <s v="SERVICES"/>
    <s v="SERVICES -- CONSULTING"/>
    <s v="UK&amp;IBOOKINGS"/>
    <s v="Q12014"/>
    <n v="0"/>
  </r>
  <r>
    <x v="7"/>
    <x v="1"/>
    <s v="CONTENT AND CASE MGMT"/>
    <s v="CCMG CAPTURE"/>
    <s v="PIXEL-ISIS"/>
    <s v="zTBD"/>
    <s v="SELL-PIXL-LIC"/>
    <s v="IIG EMEA BUS DEV AREA"/>
    <s v="IIG EMEA CAPTIVA PIXEL DISTRICT"/>
    <m/>
    <m/>
    <s v="IIG EMEA BUS DEV DIVISION"/>
    <x v="7"/>
    <n v="117230"/>
    <s v="INFINITY SOLUTIONS INFORMATIKAI KFT"/>
    <s v="INFINITY SOLUTIONS INFORMATIKAI KFT"/>
    <s v="INFINITY SOLUTIONS INFORMATIKAI KFT"/>
    <s v="Hungary"/>
    <s v="Hungary"/>
    <s v="EMC Std. Sales Order"/>
    <s v="ZOR"/>
    <n v="3218733"/>
    <m/>
    <n v="30319129"/>
    <s v="CPQO1601093"/>
    <m/>
    <m/>
    <s v="INFINITY SOLUTIONS INFORMATIKAI Tanacsado Korlatolt Felelossegu"/>
    <n v="366817854"/>
    <n v="1005880241"/>
    <s v="DXP"/>
    <n v="2"/>
    <s v="Indirect"/>
    <s v="EMC Sale"/>
    <s v="Y"/>
    <s v="Distribution VAR"/>
    <s v="Authorized Reseller"/>
    <s v="OTHER CHANNEL"/>
    <d v="2014-01-09T00:00:00"/>
    <d v="2014-01-09T00:00:00"/>
    <d v="2014-01-09T00:00:00"/>
    <n v="1"/>
    <m/>
    <m/>
    <m/>
    <n v="712"/>
    <s v="BOOKINGS"/>
    <s v="SERVICES"/>
    <s v="SERVICES -- CONSULTING"/>
    <s v="Austria/EEBOOKINGS"/>
    <s v="Q12014"/>
    <n v="0"/>
  </r>
  <r>
    <x v="4"/>
    <x v="3"/>
    <s v="CONTENT AND CASE MGMT"/>
    <s v="CCMG CAPTURE"/>
    <s v="PIXEL-ISIS"/>
    <s v="zTBD"/>
    <s v="SELL-PIXL-LIC"/>
    <s v="IIG EMEA BUS DEV AREA"/>
    <s v="IIG EMEA CAPTIVA PIXEL DISTRICT"/>
    <m/>
    <m/>
    <s v="IIG EMEA BUS DEV DIVISION"/>
    <x v="7"/>
    <n v="117230"/>
    <s v="OCR Systeme GmbH"/>
    <s v="OCR Systeme GmbH"/>
    <s v="OCR Systeme GmbH"/>
    <s v="Germany"/>
    <s v="Germany"/>
    <s v="EMC Std. Sales Order"/>
    <s v="ZOR"/>
    <n v="3217448"/>
    <m/>
    <n v="30318591"/>
    <s v="CPQO1600689"/>
    <m/>
    <m/>
    <s v="OCR Systeme GmbH"/>
    <n v="330480898"/>
    <n v="1005877976"/>
    <s v="DXP"/>
    <n v="16"/>
    <s v="Indirect"/>
    <s v="EMC Sale"/>
    <s v="N"/>
    <m/>
    <m/>
    <s v="DIRECT"/>
    <d v="2014-01-07T00:00:00"/>
    <d v="2014-01-07T00:00:00"/>
    <d v="2014-01-07T00:00:00"/>
    <n v="1"/>
    <m/>
    <m/>
    <m/>
    <n v="1200"/>
    <s v="BOOKINGS"/>
    <s v="HIGHTECH"/>
    <s v="HIGHTECH -- COMMERCIAL MACHINERY &amp; COMPUTER EQUIPMENT"/>
    <s v="GermanyBOOKINGS"/>
    <s v="Q12014"/>
    <n v="0"/>
  </r>
  <r>
    <x v="4"/>
    <x v="3"/>
    <s v="CONTENT AND CASE MGMT"/>
    <s v="CCMG CAPTURE"/>
    <s v="PIXEL-ISIS"/>
    <s v="zTBD"/>
    <s v="SELL-PIXL-LIC"/>
    <s v="IIG EMEA BUS DEV AREA"/>
    <s v="IIG EMEA CAPTIVA PIXEL DISTRICT"/>
    <m/>
    <m/>
    <s v="IIG EMEA BUS DEV DIVISION"/>
    <x v="7"/>
    <n v="117230"/>
    <s v="SER Holding Europe GmbH"/>
    <s v="SER Holding Europe GmbH"/>
    <s v="SER Holding Europe GmbH"/>
    <s v="Germany"/>
    <s v="Germany"/>
    <s v="EMC Std. Sales Order"/>
    <s v="ZOR"/>
    <n v="3227298"/>
    <m/>
    <n v="30322671"/>
    <s v="CPQO1603212"/>
    <m/>
    <m/>
    <s v="SER Holding Europe GmbH"/>
    <n v="332064745"/>
    <n v="1005898407"/>
    <s v="DXP"/>
    <n v="25"/>
    <s v="Indirect"/>
    <s v="EMC Sale"/>
    <s v="N"/>
    <m/>
    <m/>
    <s v="DIRECT"/>
    <d v="2014-01-17T00:00:00"/>
    <d v="2014-01-17T00:00:00"/>
    <d v="2014-01-17T00:00:00"/>
    <n v="1"/>
    <m/>
    <m/>
    <m/>
    <n v="1875"/>
    <s v="BOOKINGS"/>
    <s v="FINSERV"/>
    <s v="FINSERV -- BANKING"/>
    <s v="GermanyBOOKINGS"/>
    <s v="Q12014"/>
    <n v="0"/>
  </r>
  <r>
    <x v="4"/>
    <x v="3"/>
    <s v="CONTENT AND CASE MGMT"/>
    <s v="CCMG CAPTURE"/>
    <s v="PIXEL-ISIS"/>
    <s v="zTBD"/>
    <s v="SELL-PIXL-LIC"/>
    <s v="IIG EMEA BUS DEV AREA"/>
    <s v="IIG EMEA CAPTIVA PIXEL DISTRICT"/>
    <m/>
    <m/>
    <s v="IIG EMEA BUS DEV DIVISION"/>
    <x v="7"/>
    <n v="117230"/>
    <s v="Spielberg Solutions GmbH"/>
    <s v="Spielberg Solutions GmbH"/>
    <s v="Spielberg Solutions GmbH"/>
    <s v="Germany"/>
    <s v="Germany"/>
    <s v="EMC Std. Sales Order"/>
    <s v="ZOR"/>
    <n v="3238774"/>
    <m/>
    <n v="30327595"/>
    <s v="CPQO1606097"/>
    <m/>
    <m/>
    <s v="Spielberg Solutions GmbH"/>
    <n v="314807525"/>
    <n v="1005921658"/>
    <s v="DXP"/>
    <n v="5"/>
    <s v="Indirect"/>
    <s v="EMC Sale"/>
    <s v="N"/>
    <m/>
    <m/>
    <s v="DIRECT"/>
    <d v="2014-01-28T00:00:00"/>
    <d v="2014-01-28T00:00:00"/>
    <d v="2014-01-28T00:00:00"/>
    <n v="1"/>
    <m/>
    <m/>
    <m/>
    <n v="450"/>
    <s v="BOOKINGS"/>
    <s v="SERVICES"/>
    <s v="SERVICES -- CONSULTING"/>
    <s v="GermanyBOOKINGS"/>
    <s v="Q12014"/>
    <n v="0"/>
  </r>
  <r>
    <x v="3"/>
    <x v="2"/>
    <s v="CONTENT AND CASE MGMT"/>
    <s v="CCMG CAPTURE"/>
    <s v="PIXEL-ISIS"/>
    <s v="zTBD"/>
    <s v="SELL-PIXL-LIC"/>
    <s v="IIG EMEA BUS DEV AREA"/>
    <s v="IIG EMEA CAPTIVA PIXEL DISTRICT"/>
    <m/>
    <m/>
    <s v="IIG EMEA BUS DEV DIVISION"/>
    <x v="7"/>
    <n v="117230"/>
    <s v="WOLTERS KLUWER (UK) LTD"/>
    <s v="WOLTERS KLUWER (UK) LTD"/>
    <s v="WOLTERS KLUWER (UK) LTD"/>
    <s v="United Kingdom"/>
    <s v="United Kingdom"/>
    <s v="EMC Std. Sales Order"/>
    <s v="ZOR"/>
    <n v="3217410"/>
    <m/>
    <n v="30318824"/>
    <s v="CPQO1600833"/>
    <m/>
    <m/>
    <s v="Wolters Kluwer N.V."/>
    <n v="403310154"/>
    <n v="1005877989"/>
    <s v="DXP"/>
    <n v="33"/>
    <s v="Indirect"/>
    <s v="EMC Sale"/>
    <s v="N"/>
    <m/>
    <m/>
    <s v="DIRECT"/>
    <d v="2014-01-08T00:00:00"/>
    <d v="2014-01-08T00:00:00"/>
    <d v="2014-01-08T00:00:00"/>
    <n v="1"/>
    <m/>
    <m/>
    <m/>
    <n v="2404.0500000000002"/>
    <s v="BOOKINGS"/>
    <s v="TME"/>
    <s v="TME -- PUBLISHING"/>
    <s v="UK&amp;IBOOKINGS"/>
    <s v="Q12014"/>
    <n v="0"/>
  </r>
  <r>
    <x v="6"/>
    <x v="0"/>
    <s v="CONTENT AND CASE MGMT"/>
    <s v="CCMG CLIENTS AND APPS"/>
    <s v="CUSTOM-CLIENT"/>
    <s v="Other CCMG"/>
    <s v="456-104-997"/>
    <s v="IIG EMEA ITALY AREA"/>
    <s v="IIG EMEA ITALY DISTRICT"/>
    <s v="STEPHANE BARBERET"/>
    <s v="FRANCESCO ISABELLI"/>
    <s v="IIG EMEA SOUTH DIVISION"/>
    <x v="13"/>
    <n v="123583"/>
    <s v="LUTECH S.P.A."/>
    <s v="ASL NAPOLI 2 NORD"/>
    <s v="ASL NAPOLI 2 NORD"/>
    <s v="Italy"/>
    <s v="Italy"/>
    <s v="EMC Std. Sales Order"/>
    <s v="ZOR"/>
    <n v="3144500"/>
    <m/>
    <n v="30311555"/>
    <s v="CPQO1598297"/>
    <m/>
    <m/>
    <s v="REPUBBLICA ITALIANA"/>
    <n v="655149347"/>
    <n v="1005738757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02T00:00:00"/>
    <n v="1"/>
    <m/>
    <m/>
    <m/>
    <n v="-1672.5293999999999"/>
    <s v="BOOKINGS"/>
    <s v="GOVT"/>
    <s v="GOVT -- CENTRAL"/>
    <s v="ItalyBOOKINGS"/>
    <s v="Q12014"/>
    <s v="Italy"/>
  </r>
  <r>
    <x v="6"/>
    <x v="0"/>
    <s v="CONTENT AND CASE MGMT"/>
    <s v="CCMG CLIENTS AND APPS"/>
    <s v="CUSTOM-CLIENT"/>
    <s v="Other CCMG"/>
    <s v="456-104-997"/>
    <s v="IIG EMEA ITALY AREA"/>
    <s v="IIG EMEA ITALY DISTRICT"/>
    <s v="STEPHANE BARBERET"/>
    <s v="FRANCESCO ISABELLI"/>
    <s v="IIG EMEA SOUTH DIVISION"/>
    <x v="13"/>
    <n v="123583"/>
    <s v="LUTECH S.P.A."/>
    <s v="ASL NAPOLI 2 NORD"/>
    <s v="ASL NAPOLI 2 NORD"/>
    <s v="Italy"/>
    <s v="Italy"/>
    <s v="EMC Std. Sales Order"/>
    <s v="ZOR"/>
    <n v="3144500"/>
    <m/>
    <n v="30311555"/>
    <s v="CPQO1598297"/>
    <m/>
    <m/>
    <s v="REPUBBLICA ITALIANA"/>
    <n v="655149347"/>
    <n v="1005738757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23T00:00:00"/>
    <n v="1"/>
    <m/>
    <m/>
    <m/>
    <n v="3345.0590000000002"/>
    <s v="BOOKINGS"/>
    <s v="GOVT"/>
    <s v="GOVT -- CENTRAL"/>
    <s v="ItalyBOOKINGS"/>
    <s v="Q12014"/>
    <s v="Italy"/>
  </r>
  <r>
    <x v="6"/>
    <x v="0"/>
    <s v="CONTENT AND CASE MGMT"/>
    <s v="CCMG CLIENTS AND APPS"/>
    <s v="CUSTOM-CLIENT"/>
    <s v="Other CCMG"/>
    <s v="457-101-121"/>
    <s v="IIG EMEA ITALY AREA"/>
    <s v="IIG EMEA ITALY DISTRICT"/>
    <s v="STEPHANE BARBERET"/>
    <s v="FRANCESCO ISABELLI"/>
    <s v="IIG EMEA SOUTH DIVISION"/>
    <x v="14"/>
    <n v="117985"/>
    <s v="BNP PARIBAS PROCUREMENT TECH"/>
    <s v="BNP PARIBAS"/>
    <s v="BNL"/>
    <s v="France"/>
    <s v="France"/>
    <s v="EMC Credit Memo Req"/>
    <s v="ZCR"/>
    <n v="2378675"/>
    <m/>
    <n v="50116422"/>
    <s v="CPQO1584989"/>
    <m/>
    <m/>
    <s v="BNP PARIBAS"/>
    <n v="276676939"/>
    <n v="1005729620"/>
    <s v="DXP"/>
    <n v="-5000"/>
    <s v="Direct"/>
    <s v="BOOKINGS IMPACTING"/>
    <s v="N"/>
    <m/>
    <m/>
    <s v="DIRECT"/>
    <d v="2014-01-21T00:00:00"/>
    <d v="2014-01-21T00:00:00"/>
    <d v="2014-01-21T00:00:00"/>
    <n v="1"/>
    <m/>
    <m/>
    <m/>
    <n v="-47424.83"/>
    <s v="BOOKINGS"/>
    <s v="FINSERV"/>
    <s v="FINSERV -- SPECIALTY FINANCIAL"/>
    <s v="ItalyBOOKINGS"/>
    <s v="Q12014"/>
    <s v="Italy"/>
  </r>
  <r>
    <x v="6"/>
    <x v="0"/>
    <s v="CONTENT AND CASE MGMT"/>
    <s v="CCMG CLIENTS AND APPS"/>
    <s v="CUSTOM-CLIENT"/>
    <s v="Other CCMG"/>
    <s v="457-101-121"/>
    <s v="IIG EMEA ITALY AREA"/>
    <s v="IIG EMEA ITALY DISTRICT"/>
    <s v="STEPHANE BARBERET"/>
    <s v="FRANCESCO ISABELLI"/>
    <s v="IIG EMEA SOUTH DIVISION"/>
    <x v="14"/>
    <n v="117985"/>
    <s v="BNP PARIBAS PROCUREMENT TECH"/>
    <s v="BNP PARIBAS"/>
    <s v="BNL"/>
    <s v="France"/>
    <s v="France"/>
    <s v="EMC Debit Memo Req"/>
    <s v="ZDR"/>
    <n v="2378675"/>
    <m/>
    <n v="70090954"/>
    <s v="CPQO1584989"/>
    <m/>
    <m/>
    <s v="BNP PARIBAS"/>
    <n v="276676939"/>
    <n v="1005729620"/>
    <s v="DXP"/>
    <n v="5000"/>
    <s v="Direct"/>
    <s v="BOOKINGS IMPACTING"/>
    <s v="N"/>
    <m/>
    <m/>
    <s v="DIRECT"/>
    <d v="2014-01-21T00:00:00"/>
    <d v="2014-01-21T00:00:00"/>
    <d v="2014-01-21T00:00:00"/>
    <n v="1"/>
    <m/>
    <m/>
    <m/>
    <n v="47424.83"/>
    <s v="BOOKINGS"/>
    <s v="FINSERV"/>
    <s v="FINSERV -- SPECIALTY FINANCIAL"/>
    <s v="ItalyBOOKINGS"/>
    <s v="Q12014"/>
    <s v="Italy"/>
  </r>
  <r>
    <x v="6"/>
    <x v="0"/>
    <s v="CONTENT AND CASE MGMT"/>
    <s v="CCMG CLIENTS AND APPS"/>
    <s v="D2"/>
    <s v="D2"/>
    <s v="456-103-919"/>
    <s v="IIG EMEA ITALY AREA"/>
    <s v="IIG EMEA ITALY DISTRICT"/>
    <s v="STEPHANE BARBERET"/>
    <s v="FRANCESCO ISABELLI"/>
    <s v="IIG EMEA SOUTH DIVISION"/>
    <x v="14"/>
    <n v="117985"/>
    <s v="BNP PARIBAS PROCUREMENT TECH"/>
    <s v="BNP PARIBAS"/>
    <s v="BNL"/>
    <s v="France"/>
    <s v="France"/>
    <s v="EMC Credit Memo Req"/>
    <s v="ZCR"/>
    <n v="2378675"/>
    <m/>
    <n v="50116422"/>
    <s v="CPQO1584989"/>
    <m/>
    <m/>
    <s v="BNP PARIBAS"/>
    <n v="276676939"/>
    <n v="1005729620"/>
    <s v="DXP"/>
    <n v="-250"/>
    <s v="Direct"/>
    <s v="BOOKINGS IMPACTING"/>
    <s v="N"/>
    <m/>
    <m/>
    <s v="DIRECT"/>
    <d v="2014-01-21T00:00:00"/>
    <d v="2014-01-21T00:00:00"/>
    <d v="2014-01-21T00:00:00"/>
    <n v="1"/>
    <m/>
    <m/>
    <m/>
    <n v="-30148.639999999999"/>
    <s v="BOOKINGS"/>
    <s v="FINSERV"/>
    <s v="FINSERV -- SPECIALTY FINANCIAL"/>
    <s v="ItalyBOOKINGS"/>
    <s v="Q12014"/>
    <s v="Italy"/>
  </r>
  <r>
    <x v="6"/>
    <x v="0"/>
    <s v="CONTENT AND CASE MGMT"/>
    <s v="CCMG CLIENTS AND APPS"/>
    <s v="D2"/>
    <s v="D2"/>
    <s v="456-103-919"/>
    <s v="IIG EMEA ITALY AREA"/>
    <s v="IIG EMEA ITALY DISTRICT"/>
    <s v="STEPHANE BARBERET"/>
    <s v="FRANCESCO ISABELLI"/>
    <s v="IIG EMEA SOUTH DIVISION"/>
    <x v="14"/>
    <n v="117985"/>
    <s v="BNP PARIBAS PROCUREMENT TECH"/>
    <s v="BNP PARIBAS"/>
    <s v="BNL"/>
    <s v="France"/>
    <s v="France"/>
    <s v="EMC Debit Memo Req"/>
    <s v="ZDR"/>
    <n v="2378675"/>
    <m/>
    <n v="70090954"/>
    <s v="CPQO1584989"/>
    <m/>
    <m/>
    <s v="BNP PARIBAS"/>
    <n v="276676939"/>
    <n v="1005729620"/>
    <s v="DXP"/>
    <n v="250"/>
    <s v="Direct"/>
    <s v="BOOKINGS IMPACTING"/>
    <s v="N"/>
    <m/>
    <m/>
    <s v="DIRECT"/>
    <d v="2014-01-21T00:00:00"/>
    <d v="2014-01-21T00:00:00"/>
    <d v="2014-01-21T00:00:00"/>
    <n v="1"/>
    <m/>
    <m/>
    <m/>
    <n v="30148.639999999999"/>
    <s v="BOOKINGS"/>
    <s v="FINSERV"/>
    <s v="FINSERV -- SPECIALTY FINANCIAL"/>
    <s v="ItalyBOOKINGS"/>
    <s v="Q12014"/>
    <s v="Italy"/>
  </r>
  <r>
    <x v="0"/>
    <x v="0"/>
    <s v="CONTENT AND CASE MGMT"/>
    <s v="CCMG CLIENTS AND APPS"/>
    <s v="D2"/>
    <s v="D2"/>
    <s v="456-103-920"/>
    <s v="IIG EMEA FRANCE AREA"/>
    <s v="IIG EMEA FRANCE 1 DISTRICT"/>
    <s v="STEPHANE BARBERET"/>
    <s v="JACQUES PADIOLEAU"/>
    <s v="IIG EMEA SOUTH DIVISION"/>
    <x v="15"/>
    <n v="46987"/>
    <s v="SANOFI WINTHROP INDUSTRIE"/>
    <s v="SANOFI WINTHROP INDUSTRIE"/>
    <s v="SANOFI WINTHROP INDUSTRIE"/>
    <s v="France"/>
    <s v="France"/>
    <s v="EMC Std. Sales Order"/>
    <s v="ZOR"/>
    <n v="2685389"/>
    <m/>
    <n v="30329448"/>
    <s v="CPQO1607135"/>
    <m/>
    <m/>
    <s v="SANOFI"/>
    <n v="739980787"/>
    <n v="1005659977"/>
    <s v="DXP"/>
    <n v="1000"/>
    <s v="Direct"/>
    <s v="EMC Sale"/>
    <s v="N"/>
    <m/>
    <m/>
    <s v="DIRECT"/>
    <d v="2014-01-30T00:00:00"/>
    <d v="2014-01-30T00:00:00"/>
    <d v="2014-01-30T00:00:00"/>
    <n v="1"/>
    <m/>
    <m/>
    <m/>
    <n v="85364.7"/>
    <s v="BOOKINGS"/>
    <s v="FINSERV"/>
    <s v="FINSERV -- BANKING"/>
    <s v="FranceBOOKINGS"/>
    <s v="Q12014"/>
    <s v="France"/>
  </r>
  <r>
    <x v="0"/>
    <x v="0"/>
    <s v="CONTENT AND CASE MGMT"/>
    <s v="CCMG CLIENTS AND APPS"/>
    <s v="D2"/>
    <s v="D2"/>
    <s v="456-103-929"/>
    <s v="IIG EMEA FRANCE AREA"/>
    <s v="IIG EMEA FRANCE 1 DISTRICT"/>
    <s v="STEPHANE BARBERET"/>
    <s v="JACQUES PADIOLEAU"/>
    <s v="IIG EMEA SOUTH DIVISION"/>
    <x v="15"/>
    <n v="46987"/>
    <s v="SANOFI WINTHROP INDUSTRIE"/>
    <s v="SANOFI WINTHROP INDUSTRIE"/>
    <s v="SANOFI WINTHROP INDUSTRIE"/>
    <s v="France"/>
    <s v="France"/>
    <s v="EMC Std. Sales Order"/>
    <s v="ZOR"/>
    <n v="2685389"/>
    <m/>
    <n v="30329448"/>
    <s v="CPQO1607135"/>
    <m/>
    <m/>
    <s v="SANOFI"/>
    <n v="739980787"/>
    <n v="1005659977"/>
    <s v="DXP"/>
    <n v="1000"/>
    <s v="Direct"/>
    <s v="EMC Sale"/>
    <s v="N"/>
    <m/>
    <m/>
    <s v="DIRECT"/>
    <d v="2014-01-30T00:00:00"/>
    <d v="2014-01-30T00:00:00"/>
    <d v="2014-01-30T00:00:00"/>
    <n v="1"/>
    <m/>
    <m/>
    <m/>
    <n v="20324.93"/>
    <s v="BOOKINGS"/>
    <s v="FINSERV"/>
    <s v="FINSERV -- BANKING"/>
    <s v="FranceBOOKINGS"/>
    <s v="Q12014"/>
    <s v="France"/>
  </r>
  <r>
    <x v="8"/>
    <x v="0"/>
    <s v="CONTENT AND CASE MGMT"/>
    <s v="CCMG CLIENTS AND APPS"/>
    <s v="EROOM"/>
    <s v="Other CCMG"/>
    <s v="ER-CLIENT"/>
    <s v="IIG EMEA BENELUX AREA"/>
    <s v="IIG EMEA HOLLAND 1 DISTRICT"/>
    <s v="MARK RATTLEY"/>
    <s v="JOOST DE BOT"/>
    <s v="IIG EMEA NORTH DIVISION"/>
    <x v="16"/>
    <s v="D01731"/>
    <s v="Euroscript Netherlands BV"/>
    <s v="VAT RESOURCE B.V."/>
    <s v="VAT RESOURCE B.V."/>
    <s v="Netherlands"/>
    <s v="Netherlands"/>
    <s v="EMC Std. Sales Order"/>
    <s v="ZOR"/>
    <n v="3085366"/>
    <m/>
    <n v="30267901"/>
    <s v="CPQO1541588"/>
    <m/>
    <m/>
    <s v="VAT RESOURCE B.V."/>
    <n v="413317681"/>
    <n v="1005607625"/>
    <s v="DXP"/>
    <n v="-25"/>
    <s v="Indirect"/>
    <s v="EMC Sale"/>
    <s v="N"/>
    <m/>
    <m/>
    <s v="DIRECT"/>
    <d v="2013-10-18T00:00:00"/>
    <d v="2014-01-22T00:00:00"/>
    <d v="2014-01-22T00:00:00"/>
    <n v="1"/>
    <m/>
    <m/>
    <m/>
    <n v="-2957.5"/>
    <s v="BOOKINGS"/>
    <s v="FINSERV"/>
    <s v="FINSERV -- OTHER"/>
    <s v="BeneluxBOOKINGS"/>
    <s v="Q12014"/>
    <n v="0"/>
  </r>
  <r>
    <x v="3"/>
    <x v="2"/>
    <s v="CONTENT AND CASE MGMT"/>
    <s v="CCMG CLIENTS AND APPS"/>
    <s v="EROOM"/>
    <s v="Other CCMG"/>
    <s v="ER-CLIENT"/>
    <s v="IIG EMEA UK/IRELAND AREA"/>
    <s v="IIG EMEA UK/IRELAND ENTERPRISE DISTRICT"/>
    <s v="MARK RATTLEY"/>
    <s v="OWEN KILBANE"/>
    <s v="IIG EMEA NORTH DIVISION"/>
    <x v="3"/>
    <n v="100878"/>
    <s v="Euroscript Netherlands BV"/>
    <s v="VAT RESOURCE B.V."/>
    <s v="VAT RESOURCE B.V."/>
    <s v="Netherlands"/>
    <s v="Netherlands"/>
    <s v="EMC Std. Sales Order"/>
    <s v="ZOR"/>
    <n v="3085366"/>
    <m/>
    <n v="30267901"/>
    <s v="CPQO1541588"/>
    <m/>
    <m/>
    <s v="VAT RESOURCE B.V."/>
    <n v="413317681"/>
    <n v="1005607625"/>
    <s v="DXP"/>
    <n v="25"/>
    <s v="Indirect"/>
    <s v="EMC Sale"/>
    <s v="N"/>
    <m/>
    <m/>
    <s v="DIRECT"/>
    <d v="2013-10-18T00:00:00"/>
    <d v="2014-01-22T00:00:00"/>
    <d v="2014-01-22T00:00:00"/>
    <n v="1"/>
    <m/>
    <m/>
    <m/>
    <n v="2957.5"/>
    <s v="BOOKINGS"/>
    <s v="FINSERV"/>
    <s v="FINSERV -- OTHER"/>
    <s v="UK&amp;IBOOKINGS"/>
    <s v="Q12014"/>
    <s v="UK&amp;I"/>
  </r>
  <r>
    <x v="8"/>
    <x v="0"/>
    <s v="CONTENT AND CASE MGMT"/>
    <s v="CCMG CLIENTS AND APPS"/>
    <s v="EROOM"/>
    <s v="Other CCMG"/>
    <s v="ERM-SRVR-SQL"/>
    <s v="IIG EMEA BENELUX AREA"/>
    <s v="IIG EMEA HOLLAND 1 DISTRICT"/>
    <s v="MARK RATTLEY"/>
    <s v="JOOST DE BOT"/>
    <s v="IIG EMEA NORTH DIVISION"/>
    <x v="16"/>
    <s v="D01731"/>
    <s v="Euroscript Netherlands BV"/>
    <s v="VAT RESOURCE B.V."/>
    <s v="VAT RESOURCE B.V."/>
    <s v="Netherlands"/>
    <s v="Netherlands"/>
    <s v="EMC Std. Sales Order"/>
    <s v="ZOR"/>
    <n v="3085366"/>
    <m/>
    <n v="30267901"/>
    <s v="CPQO1541588"/>
    <m/>
    <m/>
    <s v="VAT RESOURCE B.V."/>
    <n v="413317681"/>
    <n v="1005607625"/>
    <s v="DXP"/>
    <n v="-25"/>
    <s v="Indirect"/>
    <s v="EMC Sale"/>
    <s v="N"/>
    <m/>
    <m/>
    <s v="DIRECT"/>
    <d v="2013-10-18T00:00:00"/>
    <d v="2014-01-22T00:00:00"/>
    <d v="2014-01-22T00:00:00"/>
    <n v="1"/>
    <m/>
    <m/>
    <m/>
    <n v="-1105"/>
    <s v="BOOKINGS"/>
    <s v="FINSERV"/>
    <s v="FINSERV -- OTHER"/>
    <s v="BeneluxBOOKINGS"/>
    <s v="Q12014"/>
    <n v="0"/>
  </r>
  <r>
    <x v="3"/>
    <x v="2"/>
    <s v="CONTENT AND CASE MGMT"/>
    <s v="CCMG CLIENTS AND APPS"/>
    <s v="EROOM"/>
    <s v="Other CCMG"/>
    <s v="ERM-SRVR-SQL"/>
    <s v="IIG EMEA UK/IRELAND AREA"/>
    <s v="IIG EMEA UK/IRELAND ENTERPRISE DISTRICT"/>
    <s v="MARK RATTLEY"/>
    <s v="OWEN KILBANE"/>
    <s v="IIG EMEA NORTH DIVISION"/>
    <x v="3"/>
    <n v="100878"/>
    <s v="Euroscript Netherlands BV"/>
    <s v="VAT RESOURCE B.V."/>
    <s v="VAT RESOURCE B.V."/>
    <s v="Netherlands"/>
    <s v="Netherlands"/>
    <s v="EMC Std. Sales Order"/>
    <s v="ZOR"/>
    <n v="3085366"/>
    <m/>
    <n v="30267901"/>
    <s v="CPQO1541588"/>
    <m/>
    <m/>
    <s v="VAT RESOURCE B.V."/>
    <n v="413317681"/>
    <n v="1005607625"/>
    <s v="DXP"/>
    <n v="25"/>
    <s v="Indirect"/>
    <s v="EMC Sale"/>
    <s v="N"/>
    <m/>
    <m/>
    <s v="DIRECT"/>
    <d v="2013-10-18T00:00:00"/>
    <d v="2014-01-22T00:00:00"/>
    <d v="2014-01-22T00:00:00"/>
    <n v="1"/>
    <m/>
    <m/>
    <m/>
    <n v="1105"/>
    <s v="BOOKINGS"/>
    <s v="FINSERV"/>
    <s v="FINSERV -- OTHER"/>
    <s v="UK&amp;IBOOKINGS"/>
    <s v="Q12014"/>
    <s v="UK&amp;I"/>
  </r>
  <r>
    <x v="6"/>
    <x v="0"/>
    <s v="CONTENT AND CASE MGMT"/>
    <s v="CCMG CLIENTS AND APPS"/>
    <s v="WCM"/>
    <s v="Other CCMG"/>
    <s v="IDS-SRC-MC"/>
    <s v="IIG EMEA ITALY AREA"/>
    <s v="IIG EMEA ITALY DISTRICT"/>
    <s v="STEPHANE BARBERET"/>
    <s v="FRANCESCO ISABELLI"/>
    <s v="IIG EMEA SOUTH DIVISION"/>
    <x v="14"/>
    <n v="117985"/>
    <s v="BNP PARIBAS PROCUREMENT TECH"/>
    <s v="BNP PARIBAS"/>
    <s v="BNL"/>
    <s v="France"/>
    <s v="France"/>
    <s v="EMC Credit Memo Req"/>
    <s v="ZCR"/>
    <n v="2378675"/>
    <m/>
    <n v="50116422"/>
    <s v="CPQO1584989"/>
    <m/>
    <m/>
    <s v="BNP PARIBAS"/>
    <n v="276676939"/>
    <n v="1005729620"/>
    <s v="DXP"/>
    <n v="-2"/>
    <s v="Direct"/>
    <s v="BOOKINGS IMPACTING"/>
    <s v="N"/>
    <m/>
    <m/>
    <s v="DIRECT"/>
    <d v="2014-01-21T00:00:00"/>
    <d v="2014-01-21T00:00:00"/>
    <d v="2014-01-21T00:00:00"/>
    <n v="1"/>
    <m/>
    <m/>
    <m/>
    <n v="-4743.84"/>
    <s v="BOOKINGS"/>
    <s v="FINSERV"/>
    <s v="FINSERV -- SPECIALTY FINANCIAL"/>
    <s v="ItalyBOOKINGS"/>
    <s v="Q12014"/>
    <s v="Italy"/>
  </r>
  <r>
    <x v="6"/>
    <x v="0"/>
    <s v="CONTENT AND CASE MGMT"/>
    <s v="CCMG CLIENTS AND APPS"/>
    <s v="WCM"/>
    <s v="Other CCMG"/>
    <s v="IDS-SRC-MC"/>
    <s v="IIG EMEA ITALY AREA"/>
    <s v="IIG EMEA ITALY DISTRICT"/>
    <s v="STEPHANE BARBERET"/>
    <s v="FRANCESCO ISABELLI"/>
    <s v="IIG EMEA SOUTH DIVISION"/>
    <x v="14"/>
    <n v="117985"/>
    <s v="BNP PARIBAS PROCUREMENT TECH"/>
    <s v="BNP PARIBAS"/>
    <s v="BNL"/>
    <s v="France"/>
    <s v="France"/>
    <s v="EMC Debit Memo Req"/>
    <s v="ZDR"/>
    <n v="2378675"/>
    <m/>
    <n v="70090954"/>
    <s v="CPQO1584989"/>
    <m/>
    <m/>
    <s v="BNP PARIBAS"/>
    <n v="276676939"/>
    <n v="1005729620"/>
    <s v="DXP"/>
    <n v="2"/>
    <s v="Direct"/>
    <s v="BOOKINGS IMPACTING"/>
    <s v="N"/>
    <m/>
    <m/>
    <s v="DIRECT"/>
    <d v="2014-01-21T00:00:00"/>
    <d v="2014-01-21T00:00:00"/>
    <d v="2014-01-21T00:00:00"/>
    <n v="1"/>
    <m/>
    <m/>
    <m/>
    <n v="4743.84"/>
    <s v="BOOKINGS"/>
    <s v="FINSERV"/>
    <s v="FINSERV -- SPECIALTY FINANCIAL"/>
    <s v="ItalyBOOKINGS"/>
    <s v="Q12014"/>
    <s v="Italy"/>
  </r>
  <r>
    <x v="6"/>
    <x v="0"/>
    <s v="CONTENT AND CASE MGMT"/>
    <s v="CCMG CLIENTS AND APPS"/>
    <s v="WCM"/>
    <s v="Other CCMG"/>
    <s v="IDS-TAR-MC"/>
    <s v="IIG EMEA ITALY AREA"/>
    <s v="IIG EMEA ITALY DISTRICT"/>
    <s v="STEPHANE BARBERET"/>
    <s v="FRANCESCO ISABELLI"/>
    <s v="IIG EMEA SOUTH DIVISION"/>
    <x v="14"/>
    <n v="117985"/>
    <s v="BNP PARIBAS PROCUREMENT TECH"/>
    <s v="BNP PARIBAS"/>
    <s v="BNL"/>
    <s v="France"/>
    <s v="France"/>
    <s v="EMC Credit Memo Req"/>
    <s v="ZCR"/>
    <n v="2378675"/>
    <m/>
    <n v="50116422"/>
    <s v="CPQO1584989"/>
    <m/>
    <m/>
    <s v="BNP PARIBAS"/>
    <n v="276676939"/>
    <n v="1005729620"/>
    <s v="DXP"/>
    <n v="-2"/>
    <s v="Direct"/>
    <s v="BOOKINGS IMPACTING"/>
    <s v="N"/>
    <m/>
    <m/>
    <s v="DIRECT"/>
    <d v="2014-01-21T00:00:00"/>
    <d v="2014-01-21T00:00:00"/>
    <d v="2014-01-21T00:00:00"/>
    <n v="1"/>
    <m/>
    <m/>
    <m/>
    <n v="-2371.2399999999998"/>
    <s v="BOOKINGS"/>
    <s v="FINSERV"/>
    <s v="FINSERV -- SPECIALTY FINANCIAL"/>
    <s v="ItalyBOOKINGS"/>
    <s v="Q12014"/>
    <s v="Italy"/>
  </r>
  <r>
    <x v="6"/>
    <x v="0"/>
    <s v="CONTENT AND CASE MGMT"/>
    <s v="CCMG CLIENTS AND APPS"/>
    <s v="WCM"/>
    <s v="Other CCMG"/>
    <s v="IDS-TAR-MC"/>
    <s v="IIG EMEA ITALY AREA"/>
    <s v="IIG EMEA ITALY DISTRICT"/>
    <s v="STEPHANE BARBERET"/>
    <s v="FRANCESCO ISABELLI"/>
    <s v="IIG EMEA SOUTH DIVISION"/>
    <x v="14"/>
    <n v="117985"/>
    <s v="BNP PARIBAS PROCUREMENT TECH"/>
    <s v="BNP PARIBAS"/>
    <s v="BNL"/>
    <s v="France"/>
    <s v="France"/>
    <s v="EMC Debit Memo Req"/>
    <s v="ZDR"/>
    <n v="2378675"/>
    <m/>
    <n v="70090954"/>
    <s v="CPQO1584989"/>
    <m/>
    <m/>
    <s v="BNP PARIBAS"/>
    <n v="276676939"/>
    <n v="1005729620"/>
    <s v="DXP"/>
    <n v="2"/>
    <s v="Direct"/>
    <s v="BOOKINGS IMPACTING"/>
    <s v="N"/>
    <m/>
    <m/>
    <s v="DIRECT"/>
    <d v="2014-01-21T00:00:00"/>
    <d v="2014-01-21T00:00:00"/>
    <d v="2014-01-21T00:00:00"/>
    <n v="1"/>
    <m/>
    <m/>
    <m/>
    <n v="2371.2399999999998"/>
    <s v="BOOKINGS"/>
    <s v="FINSERV"/>
    <s v="FINSERV -- SPECIALTY FINANCIAL"/>
    <s v="ItalyBOOKINGS"/>
    <s v="Q12014"/>
    <s v="Italy"/>
  </r>
  <r>
    <x v="6"/>
    <x v="0"/>
    <s v="CONTENT AND CASE MGMT"/>
    <s v="CCMG CLIENTS AND APPS"/>
    <s v="WEBTOP"/>
    <s v="Other CCMG"/>
    <s v="456-104-990"/>
    <s v="IIG EMEA ITALY AREA"/>
    <s v="IIG EMEA ITALY DISTRICT"/>
    <s v="STEPHANE BARBERET"/>
    <s v="FRANCESCO ISABELLI"/>
    <s v="IIG EMEA SOUTH DIVISION"/>
    <x v="13"/>
    <n v="123583"/>
    <s v="LUTECH S.P.A."/>
    <s v="ASL NAPOLI 2 NORD"/>
    <s v="ASL NAPOLI 2 NORD"/>
    <s v="Italy"/>
    <s v="Italy"/>
    <s v="EMC Std. Sales Order"/>
    <s v="ZOR"/>
    <n v="3144500"/>
    <m/>
    <n v="30311555"/>
    <s v="CPQO1598297"/>
    <m/>
    <m/>
    <s v="REPUBBLICA ITALIANA"/>
    <n v="655149347"/>
    <n v="1005738757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02T00:00:00"/>
    <n v="1"/>
    <m/>
    <m/>
    <m/>
    <n v="-1672.5293999999999"/>
    <s v="BOOKINGS"/>
    <s v="GOVT"/>
    <s v="GOVT -- CENTRAL"/>
    <s v="ItalyBOOKINGS"/>
    <s v="Q12014"/>
    <s v="Italy"/>
  </r>
  <r>
    <x v="6"/>
    <x v="0"/>
    <s v="CONTENT AND CASE MGMT"/>
    <s v="CCMG CLIENTS AND APPS"/>
    <s v="WEBTOP"/>
    <s v="Other CCMG"/>
    <s v="456-104-990"/>
    <s v="IIG EMEA ITALY AREA"/>
    <s v="IIG EMEA ITALY DISTRICT"/>
    <s v="STEPHANE BARBERET"/>
    <s v="FRANCESCO ISABELLI"/>
    <s v="IIG EMEA SOUTH DIVISION"/>
    <x v="13"/>
    <n v="123583"/>
    <s v="LUTECH S.P.A."/>
    <s v="ASL NAPOLI 2 NORD"/>
    <s v="ASL NAPOLI 2 NORD"/>
    <s v="Italy"/>
    <s v="Italy"/>
    <s v="EMC Std. Sales Order"/>
    <s v="ZOR"/>
    <n v="3144500"/>
    <m/>
    <n v="30311555"/>
    <s v="CPQO1598297"/>
    <m/>
    <m/>
    <s v="REPUBBLICA ITALIANA"/>
    <n v="655149347"/>
    <n v="1005738757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23T00:00:00"/>
    <n v="1"/>
    <m/>
    <m/>
    <m/>
    <n v="3345.0590000000002"/>
    <s v="BOOKINGS"/>
    <s v="GOVT"/>
    <s v="GOVT -- CENTRAL"/>
    <s v="ItalyBOOKINGS"/>
    <s v="Q12014"/>
    <s v="Italy"/>
  </r>
  <r>
    <x v="2"/>
    <x v="1"/>
    <s v="CONTENT AND CASE MGMT"/>
    <s v="CCMG CLIENTS AND APPS"/>
    <s v="WEBTOP"/>
    <s v="Other CCMG"/>
    <s v="457-100-431"/>
    <s v="IIG EMEA TURKEY, MIDDLE EAST, AFRICAN CONTINENT AREA"/>
    <s v="IIG EMEA MIDDLE EAST 1 DISTRICT"/>
    <s v="ALESSIO GALLO"/>
    <s v="MAHMOUD MOUNIR"/>
    <s v="IIG EMEA EMERGING DIVISION"/>
    <x v="2"/>
    <n v="83884"/>
    <s v="ETIHAD RAIL HQ"/>
    <s v="ETIHAD RAIL HQ"/>
    <s v="ETIHAD RAIL HQ"/>
    <s v="United Arab Emirates"/>
    <s v="United Arab Emirates"/>
    <s v="EMC Std. Sales Order"/>
    <s v="ZOR"/>
    <n v="1968003"/>
    <s v="R24 - SaleOPS-Misc REV ADJ"/>
    <n v="30308144"/>
    <s v="CPQO1596562"/>
    <s v="RFBU - G/L Account Document"/>
    <s v="R24 - SaleOPS-Misc REV ADJ"/>
    <s v="ETIHAD RAIL COMPANY P J S C"/>
    <n v="851212896"/>
    <n v="1005576290"/>
    <s v="DXP"/>
    <n v="0"/>
    <s v="Direct"/>
    <s v="EMC Sale"/>
    <s v="N"/>
    <m/>
    <m/>
    <s v="DIRECT"/>
    <d v="2013-12-27T00:00:00"/>
    <d v="2014-01-23T00:00:00"/>
    <d v="2014-01-23T00:00:00"/>
    <n v="1"/>
    <m/>
    <m/>
    <m/>
    <n v="-25357"/>
    <s v="BOOKINGS"/>
    <s v="TRANSPORTATION"/>
    <s v="TRANSPORTATION -- GENERAL"/>
    <s v="Middle EastBOOKINGS"/>
    <s v="Q12014"/>
    <n v="0"/>
  </r>
  <r>
    <x v="4"/>
    <x v="3"/>
    <s v="CONTENT AND CASE MGMT"/>
    <s v="CCMG GOVERNANCE"/>
    <s v="IRM"/>
    <s v="Other CCMG"/>
    <s v="457-101-229"/>
    <s v="IIG EMEA GERMANY AREA"/>
    <s v="IIG EMEA GERMANY 1 DISTRICT"/>
    <s v="STEPHANE BARBERET"/>
    <s v="ULRICH WENZ"/>
    <s v="IIG EMEA SOUTH DIVISION"/>
    <x v="17"/>
    <n v="130240"/>
    <s v="LANXESS DEUTSCHLAND GMBH"/>
    <s v="LANXESS Deutschland GmbH"/>
    <s v="LANXESS Deutschland GmbH"/>
    <s v="Germany"/>
    <s v="Germany"/>
    <s v="EMC Std. Sales Order"/>
    <s v="ZOR"/>
    <n v="3190326"/>
    <m/>
    <n v="30325464"/>
    <s v="CPQO1604852"/>
    <m/>
    <m/>
    <s v="LANXESS AG"/>
    <n v="329058502"/>
    <n v="1005834254"/>
    <s v="DXP"/>
    <n v="51"/>
    <s v="Direct"/>
    <s v="EMC Sale"/>
    <s v="N"/>
    <m/>
    <m/>
    <s v="DIRECT"/>
    <d v="2014-01-23T00:00:00"/>
    <d v="2014-01-23T00:00:00"/>
    <d v="2014-01-23T00:00:00"/>
    <n v="1"/>
    <m/>
    <m/>
    <m/>
    <n v="4699.12"/>
    <s v="BOOKINGS"/>
    <s v="PROCESS MFG"/>
    <s v="PROCESS MFG -- CHEMICALS"/>
    <s v="GermanyBOOKINGS"/>
    <s v="Q12014"/>
    <s v="Germany"/>
  </r>
  <r>
    <x v="6"/>
    <x v="0"/>
    <s v="CONTENT AND CASE MGMT"/>
    <s v="CCMG GOVERNANCE"/>
    <s v="RECORDS-MGMT"/>
    <s v="Other CCMG"/>
    <s v="456-104-993"/>
    <s v="IIG EMEA ITALY AREA"/>
    <s v="IIG EMEA ITALY DISTRICT"/>
    <s v="STEPHANE BARBERET"/>
    <s v="FRANCESCO ISABELLI"/>
    <s v="IIG EMEA SOUTH DIVISION"/>
    <x v="13"/>
    <n v="123583"/>
    <s v="LUTECH S.P.A."/>
    <s v="ASL NAPOLI 2 NORD"/>
    <s v="ASL NAPOLI 2 NORD"/>
    <s v="Italy"/>
    <s v="Italy"/>
    <s v="EMC Std. Sales Order"/>
    <s v="ZOR"/>
    <n v="3144500"/>
    <m/>
    <n v="30311555"/>
    <s v="CPQO1598297"/>
    <m/>
    <m/>
    <s v="REPUBBLICA ITALIANA"/>
    <n v="655149347"/>
    <n v="1005738757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02T00:00:00"/>
    <n v="1"/>
    <m/>
    <m/>
    <m/>
    <n v="-7526.3823000000002"/>
    <s v="BOOKINGS"/>
    <s v="GOVT"/>
    <s v="GOVT -- CENTRAL"/>
    <s v="ItalyBOOKINGS"/>
    <s v="Q12014"/>
    <s v="Italy"/>
  </r>
  <r>
    <x v="6"/>
    <x v="0"/>
    <s v="CONTENT AND CASE MGMT"/>
    <s v="CCMG GOVERNANCE"/>
    <s v="RECORDS-MGMT"/>
    <s v="Other CCMG"/>
    <s v="456-104-993"/>
    <s v="IIG EMEA ITALY AREA"/>
    <s v="IIG EMEA ITALY DISTRICT"/>
    <s v="STEPHANE BARBERET"/>
    <s v="FRANCESCO ISABELLI"/>
    <s v="IIG EMEA SOUTH DIVISION"/>
    <x v="13"/>
    <n v="123583"/>
    <s v="LUTECH S.P.A."/>
    <s v="ASL NAPOLI 2 NORD"/>
    <s v="ASL NAPOLI 2 NORD"/>
    <s v="Italy"/>
    <s v="Italy"/>
    <s v="EMC Std. Sales Order"/>
    <s v="ZOR"/>
    <n v="3144500"/>
    <m/>
    <n v="30311555"/>
    <s v="CPQO1598297"/>
    <m/>
    <m/>
    <s v="REPUBBLICA ITALIANA"/>
    <n v="655149347"/>
    <n v="1005738757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23T00:00:00"/>
    <n v="1"/>
    <m/>
    <m/>
    <m/>
    <n v="15052.7655"/>
    <s v="BOOKINGS"/>
    <s v="GOVT"/>
    <s v="GOVT -- CENTRAL"/>
    <s v="ItalyBOOKINGS"/>
    <s v="Q12014"/>
    <s v="Italy"/>
  </r>
  <r>
    <x v="8"/>
    <x v="0"/>
    <s v="CONTENT AND CASE MGMT"/>
    <s v="CCMG GOVERNANCE"/>
    <s v="RECORDS-MGMT"/>
    <s v="Other CCMG"/>
    <s v="457-100-262"/>
    <s v="IIG EMEA BENELUX AREA"/>
    <s v="IIG EMEA BELGIUM 1 DISTRICT"/>
    <s v="MARK RATTLEY"/>
    <s v="JOOST DE BOT"/>
    <s v="IIG EMEA NORTH DIVISION"/>
    <x v="18"/>
    <n v="110701"/>
    <s v="EUROPEAN COMMISSION"/>
    <s v="EUROPEAN COMMISSION"/>
    <s v="EUROPEAN COMMISSION"/>
    <s v="Belgium"/>
    <s v="Belgium"/>
    <s v="EMC Std. Sales Order"/>
    <s v="ZOR"/>
    <n v="3181104"/>
    <m/>
    <n v="30325313"/>
    <s v="CPQO1604782"/>
    <m/>
    <m/>
    <s v="European Commission"/>
    <n v="236916821"/>
    <n v="1005799097"/>
    <s v="DXP"/>
    <n v="10"/>
    <s v="Direct"/>
    <s v="EMC Sale"/>
    <s v="N"/>
    <m/>
    <m/>
    <s v="DIRECT"/>
    <d v="2014-01-23T00:00:00"/>
    <d v="2014-01-23T00:00:00"/>
    <d v="2014-01-23T00:00:00"/>
    <n v="1"/>
    <m/>
    <m/>
    <m/>
    <n v="4579.88"/>
    <s v="BOOKINGS"/>
    <s v="GOVT"/>
    <s v="GOVT -- CENTRAL"/>
    <s v="BeneluxBOOKINGS"/>
    <s v="Q12014"/>
    <n v="0"/>
  </r>
  <r>
    <x v="6"/>
    <x v="0"/>
    <s v="CONTENT AND CASE MGMT"/>
    <s v="CCMG GOVERNANCE"/>
    <s v="TRUSTED-CONTENT"/>
    <s v="Other CCMG"/>
    <s v="456-104-995"/>
    <s v="IIG EMEA ITALY AREA"/>
    <s v="IIG EMEA ITALY DISTRICT"/>
    <s v="STEPHANE BARBERET"/>
    <s v="FRANCESCO ISABELLI"/>
    <s v="IIG EMEA SOUTH DIVISION"/>
    <x v="13"/>
    <n v="123583"/>
    <s v="LUTECH S.P.A."/>
    <s v="ASL NAPOLI 2 NORD"/>
    <s v="ASL NAPOLI 2 NORD"/>
    <s v="Italy"/>
    <s v="Italy"/>
    <s v="EMC Std. Sales Order"/>
    <s v="ZOR"/>
    <n v="3144500"/>
    <m/>
    <n v="30311555"/>
    <s v="CPQO1598297"/>
    <m/>
    <m/>
    <s v="REPUBBLICA ITALIANA"/>
    <n v="655149347"/>
    <n v="1005738757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02T00:00:00"/>
    <n v="1"/>
    <m/>
    <m/>
    <m/>
    <n v="-1672.5293999999999"/>
    <s v="BOOKINGS"/>
    <s v="GOVT"/>
    <s v="GOVT -- CENTRAL"/>
    <s v="ItalyBOOKINGS"/>
    <s v="Q12014"/>
    <s v="Italy"/>
  </r>
  <r>
    <x v="6"/>
    <x v="0"/>
    <s v="CONTENT AND CASE MGMT"/>
    <s v="CCMG GOVERNANCE"/>
    <s v="TRUSTED-CONTENT"/>
    <s v="Other CCMG"/>
    <s v="456-104-995"/>
    <s v="IIG EMEA ITALY AREA"/>
    <s v="IIG EMEA ITALY DISTRICT"/>
    <s v="STEPHANE BARBERET"/>
    <s v="FRANCESCO ISABELLI"/>
    <s v="IIG EMEA SOUTH DIVISION"/>
    <x v="13"/>
    <n v="123583"/>
    <s v="LUTECH S.P.A."/>
    <s v="ASL NAPOLI 2 NORD"/>
    <s v="ASL NAPOLI 2 NORD"/>
    <s v="Italy"/>
    <s v="Italy"/>
    <s v="EMC Std. Sales Order"/>
    <s v="ZOR"/>
    <n v="3144500"/>
    <m/>
    <n v="30311555"/>
    <s v="CPQO1598297"/>
    <m/>
    <m/>
    <s v="REPUBBLICA ITALIANA"/>
    <n v="655149347"/>
    <n v="1005738757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23T00:00:00"/>
    <n v="1"/>
    <m/>
    <m/>
    <m/>
    <n v="3345.0590000000002"/>
    <s v="BOOKINGS"/>
    <s v="GOVT"/>
    <s v="GOVT -- CENTRAL"/>
    <s v="ItalyBOOKINGS"/>
    <s v="Q12014"/>
    <s v="Italy"/>
  </r>
  <r>
    <x v="4"/>
    <x v="3"/>
    <s v="CONTENT AND CASE MGMT"/>
    <s v="CCMG GOVERNANCE"/>
    <s v="TRUSTED-CONTENT"/>
    <s v="Other CCMG"/>
    <s v="457-100-412"/>
    <s v="IIG EMEA GERMANY AREA"/>
    <s v="IIG EMEA GERMANY 1 DISTRICT"/>
    <s v="STEPHANE BARBERET"/>
    <s v="ULRICH WENZ"/>
    <s v="IIG EMEA SOUTH DIVISION"/>
    <x v="17"/>
    <n v="130240"/>
    <s v="LANXESS DEUTSCHLAND GMBH"/>
    <s v="LANXESS Deutschland GmbH"/>
    <s v="LANXESS Deutschland GmbH"/>
    <s v="Germany"/>
    <s v="Germany"/>
    <s v="EMC Std. Sales Order"/>
    <s v="ZOR"/>
    <n v="3196005"/>
    <m/>
    <n v="30325493"/>
    <s v="CPQO1604860"/>
    <m/>
    <m/>
    <s v="LANXESS AG"/>
    <n v="329058502"/>
    <n v="1005841813"/>
    <s v="DXP"/>
    <n v="60"/>
    <s v="Direct"/>
    <s v="EMC Sale"/>
    <s v="N"/>
    <m/>
    <m/>
    <s v="DIRECT"/>
    <d v="2014-01-23T00:00:00"/>
    <d v="2014-01-23T00:00:00"/>
    <d v="2014-01-23T00:00:00"/>
    <n v="1"/>
    <m/>
    <m/>
    <m/>
    <n v="5121.88"/>
    <s v="BOOKINGS"/>
    <s v="PROCESS MFG"/>
    <s v="PROCESS MFG -- CHEMICALS"/>
    <s v="GermanyBOOKINGS"/>
    <s v="Q12014"/>
    <s v="Germany"/>
  </r>
  <r>
    <x v="6"/>
    <x v="0"/>
    <s v="CONTENT AND CASE MGMT"/>
    <s v="CCMG GOVERNANCE"/>
    <s v="TRUSTED-CONTENT"/>
    <s v="Other CCMG"/>
    <s v="457-101-120"/>
    <s v="IIG EMEA ITALY AREA"/>
    <s v="IIG EMEA ITALY DISTRICT"/>
    <s v="STEPHANE BARBERET"/>
    <s v="FRANCESCO ISABELLI"/>
    <s v="IIG EMEA SOUTH DIVISION"/>
    <x v="14"/>
    <n v="117985"/>
    <s v="BNP PARIBAS PROCUREMENT TECH"/>
    <s v="BNP PARIBAS"/>
    <s v="BNL"/>
    <s v="France"/>
    <s v="France"/>
    <s v="EMC Credit Memo Req"/>
    <s v="ZCR"/>
    <n v="2378675"/>
    <m/>
    <n v="50116422"/>
    <s v="CPQO1584989"/>
    <m/>
    <m/>
    <s v="BNP PARIBAS"/>
    <n v="276676939"/>
    <n v="1005729620"/>
    <s v="DXP"/>
    <n v="-5000"/>
    <s v="Direct"/>
    <s v="BOOKINGS IMPACTING"/>
    <s v="N"/>
    <m/>
    <m/>
    <s v="DIRECT"/>
    <d v="2014-01-21T00:00:00"/>
    <d v="2014-01-21T00:00:00"/>
    <d v="2014-01-21T00:00:00"/>
    <n v="1"/>
    <m/>
    <m/>
    <m/>
    <n v="-60974.78"/>
    <s v="BOOKINGS"/>
    <s v="FINSERV"/>
    <s v="FINSERV -- SPECIALTY FINANCIAL"/>
    <s v="ItalyBOOKINGS"/>
    <s v="Q12014"/>
    <s v="Italy"/>
  </r>
  <r>
    <x v="6"/>
    <x v="0"/>
    <s v="CONTENT AND CASE MGMT"/>
    <s v="CCMG GOVERNANCE"/>
    <s v="TRUSTED-CONTENT"/>
    <s v="Other CCMG"/>
    <s v="457-101-120"/>
    <s v="IIG EMEA ITALY AREA"/>
    <s v="IIG EMEA ITALY DISTRICT"/>
    <s v="STEPHANE BARBERET"/>
    <s v="FRANCESCO ISABELLI"/>
    <s v="IIG EMEA SOUTH DIVISION"/>
    <x v="14"/>
    <n v="117985"/>
    <s v="BNP PARIBAS PROCUREMENT TECH"/>
    <s v="BNP PARIBAS"/>
    <s v="BNL"/>
    <s v="France"/>
    <s v="France"/>
    <s v="EMC Debit Memo Req"/>
    <s v="ZDR"/>
    <n v="2378675"/>
    <m/>
    <n v="70090954"/>
    <s v="CPQO1584989"/>
    <m/>
    <m/>
    <s v="BNP PARIBAS"/>
    <n v="276676939"/>
    <n v="1005729620"/>
    <s v="DXP"/>
    <n v="5000"/>
    <s v="Direct"/>
    <s v="BOOKINGS IMPACTING"/>
    <s v="N"/>
    <m/>
    <m/>
    <s v="DIRECT"/>
    <d v="2014-01-21T00:00:00"/>
    <d v="2014-01-21T00:00:00"/>
    <d v="2014-01-21T00:00:00"/>
    <n v="1"/>
    <m/>
    <m/>
    <m/>
    <n v="60974.78"/>
    <s v="BOOKINGS"/>
    <s v="FINSERV"/>
    <s v="FINSERV -- SPECIALTY FINANCIAL"/>
    <s v="ItalyBOOKINGS"/>
    <s v="Q12014"/>
    <s v="Italy"/>
  </r>
  <r>
    <x v="2"/>
    <x v="1"/>
    <s v="CONTENT AND CASE MGMT"/>
    <s v="CCMG GOVERNANCE"/>
    <s v="TRUSTED-CONTENT"/>
    <s v="Other CCMG"/>
    <s v="457-101-222"/>
    <s v="IIG EMEA TURKEY, MIDDLE EAST, AFRICAN CONTINENT AREA"/>
    <s v="IIG EMEA MIDDLE EAST 1 DISTRICT"/>
    <s v="ALESSIO GALLO"/>
    <s v="MAHMOUD MOUNIR"/>
    <s v="IIG EMEA EMERGING DIVISION"/>
    <x v="2"/>
    <n v="83884"/>
    <s v="VERINON"/>
    <s v="FIRST GULF BANK"/>
    <s v="FIRST GULF BANK"/>
    <s v="United Arab Emirates"/>
    <s v="United Arab Emirates"/>
    <s v="EMC Std. Sales Order"/>
    <s v="ZOR"/>
    <n v="3167349"/>
    <m/>
    <n v="30329617"/>
    <s v="CPQO1607234"/>
    <m/>
    <m/>
    <s v="FIRST GULF BANK"/>
    <n v="643840234"/>
    <n v="1005784677"/>
    <s v="DXP"/>
    <n v="3000"/>
    <s v="Indirect"/>
    <s v="EMC Sale"/>
    <s v="N"/>
    <m/>
    <m/>
    <s v="DIRECT"/>
    <d v="2014-01-30T00:00:00"/>
    <d v="2014-01-30T00:00:00"/>
    <d v="2014-01-30T00:00:00"/>
    <n v="1"/>
    <m/>
    <m/>
    <m/>
    <n v="60000"/>
    <s v="BOOKINGS"/>
    <s v="FINSERV"/>
    <s v="FINSERV -- BANKING"/>
    <s v="Middle EastBOOKINGS"/>
    <s v="Q12014"/>
    <n v="0"/>
  </r>
  <r>
    <x v="8"/>
    <x v="0"/>
    <s v="CONTENT AND CASE MGMT"/>
    <s v="CCMG INTEG-EXTN"/>
    <s v="MYDCTM"/>
    <s v="Other CCMG"/>
    <s v="MYD-OUTLOOK"/>
    <s v="IIG EMEA BENELUX AREA"/>
    <s v="IIG EMEA BELGIUM 1 DISTRICT"/>
    <s v="MARK RATTLEY"/>
    <s v="JOOST DE BOT"/>
    <s v="IIG EMEA NORTH DIVISION"/>
    <x v="18"/>
    <n v="110701"/>
    <s v="EUROPEAN COMMISSION"/>
    <s v="EUROPEAN COMMISSION"/>
    <s v="EUROPEAN COMMISSION"/>
    <s v="Belgium"/>
    <s v="Belgium"/>
    <s v="EMC Std. Sales Order"/>
    <s v="ZOR"/>
    <n v="3181104"/>
    <m/>
    <n v="30325313"/>
    <s v="CPQO1604782"/>
    <m/>
    <m/>
    <s v="European Commission"/>
    <n v="236916821"/>
    <n v="1005799097"/>
    <s v="DXP"/>
    <n v="10"/>
    <s v="Direct"/>
    <s v="EMC Sale"/>
    <s v="N"/>
    <m/>
    <m/>
    <s v="DIRECT"/>
    <d v="2014-01-23T00:00:00"/>
    <d v="2014-01-23T00:00:00"/>
    <d v="2014-01-23T00:00:00"/>
    <n v="1"/>
    <m/>
    <m/>
    <m/>
    <n v="433.6"/>
    <s v="BOOKINGS"/>
    <s v="GOVT"/>
    <s v="GOVT -- CENTRAL"/>
    <s v="BeneluxBOOKINGS"/>
    <s v="Q12014"/>
    <n v="0"/>
  </r>
  <r>
    <x v="3"/>
    <x v="2"/>
    <s v="CONTENT AND CASE MGMT"/>
    <s v="CCMG INTEG-EXTN"/>
    <s v="MYDCTM"/>
    <s v="Other CCMG"/>
    <s v="MYD-OUTLOOK"/>
    <s v="IIG EMEA UK/IRELAND AREA"/>
    <s v="IIG EMEA UK/IRELAND ENTERPRISE DISTRICT"/>
    <s v="MARK RATTLEY"/>
    <s v="OWEN KILBANE"/>
    <s v="IIG EMEA NORTH DIVISION"/>
    <x v="19"/>
    <n v="104254"/>
    <s v="DANA PETROLEUM PLC"/>
    <s v="DANA PETROLEUM PLC"/>
    <s v="DANA PETROLEUM PLC"/>
    <s v="United Kingdom"/>
    <s v="United Kingdom"/>
    <s v="EMC Std. Sales Order"/>
    <s v="ZOR"/>
    <n v="3221022"/>
    <m/>
    <n v="30329944"/>
    <s v="CPQO1607436"/>
    <m/>
    <m/>
    <s v="Government of The Republic of Korea"/>
    <n v="688005487"/>
    <n v="1005883439"/>
    <s v="DXP"/>
    <n v="10"/>
    <s v="Direct"/>
    <s v="EMC Sale"/>
    <s v="N"/>
    <m/>
    <m/>
    <s v="DIRECT"/>
    <d v="2014-01-30T00:00:00"/>
    <d v="2014-01-30T00:00:00"/>
    <d v="2014-01-30T00:00:00"/>
    <n v="1"/>
    <m/>
    <m/>
    <m/>
    <n v="770.4"/>
    <s v="BOOKINGS"/>
    <s v="GOVT"/>
    <s v="GOVT -- CENTRAL"/>
    <s v="UK&amp;IBOOKINGS"/>
    <s v="Q12014"/>
    <s v="UK&amp;I"/>
  </r>
  <r>
    <x v="0"/>
    <x v="0"/>
    <s v="CONTENT AND CASE MGMT"/>
    <s v="CCMG OTHER"/>
    <s v="BROKERAGE-OCMA"/>
    <s v="Other CCMG"/>
    <s v="BROKERAGE-CMA"/>
    <s v="IIG EMEA FRANCE AREA"/>
    <s v="IIG EMEA FRANCE 1 DISTRICT"/>
    <s v="STEPHANE BARBERET"/>
    <s v="JACQUES PADIOLEAU"/>
    <s v="IIG EMEA SOUTH DIVISION"/>
    <x v="15"/>
    <n v="46987"/>
    <s v="AREVA SA"/>
    <s v="AREVA SA"/>
    <s v="AREVA SA"/>
    <s v="France"/>
    <s v="France"/>
    <s v="EMC Std. Sales Order"/>
    <s v="ZOR"/>
    <n v="3235276"/>
    <m/>
    <n v="30326089"/>
    <s v="CPQO1605214"/>
    <m/>
    <m/>
    <s v="COMMISSARIAT A ENERGIE ATOMIQUE"/>
    <n v="381625995"/>
    <n v="1005910274"/>
    <s v="DXP"/>
    <n v="11"/>
    <s v="Direct"/>
    <s v="EMC Sale"/>
    <s v="N"/>
    <m/>
    <m/>
    <s v="DIRECT"/>
    <d v="2014-01-24T00:00:00"/>
    <d v="2014-01-24T00:00:00"/>
    <d v="2014-01-24T00:00:00"/>
    <n v="1"/>
    <m/>
    <m/>
    <m/>
    <n v="366715.89"/>
    <s v="BOOKINGS"/>
    <s v="FINSERV"/>
    <s v="FINSERV -- OTHER"/>
    <s v="FranceBOOKINGS"/>
    <s v="Q12014"/>
    <s v="France"/>
  </r>
  <r>
    <x v="0"/>
    <x v="0"/>
    <s v="CONTENT AND CASE MGMT"/>
    <s v="CCMG OTHER"/>
    <s v="BROKERAGE-OCMA"/>
    <s v="Other CCMG"/>
    <s v="BROKERAGE-CMA"/>
    <s v="IIG EMEA FRANCE AREA"/>
    <s v="IIG EMEA FRANCE 1 DISTRICT"/>
    <s v="STEPHANE BARBERET"/>
    <s v="JACQUES PADIOLEAU"/>
    <s v="IIG EMEA SOUTH DIVISION"/>
    <x v="15"/>
    <n v="46987"/>
    <s v="AREVA SA"/>
    <s v="AREVA SA"/>
    <s v="AREVA SA"/>
    <s v="France"/>
    <s v="France"/>
    <s v="EMC Std. Sales Order"/>
    <s v="ZOR"/>
    <n v="3235276"/>
    <m/>
    <n v="30326089"/>
    <s v="CPQO1605214"/>
    <m/>
    <m/>
    <s v="COMMISSARIAT A ENERGIE ATOMIQUE"/>
    <n v="381625995"/>
    <n v="1005910274"/>
    <s v="DXP"/>
    <n v="-11"/>
    <s v="Direct"/>
    <s v="EMC Sale"/>
    <s v="N"/>
    <m/>
    <m/>
    <s v="DIRECT"/>
    <d v="2014-01-24T00:00:00"/>
    <d v="2014-01-27T00:00:00"/>
    <d v="2014-01-27T00:00:00"/>
    <n v="1"/>
    <m/>
    <m/>
    <m/>
    <n v="-366715.89"/>
    <s v="BOOKINGS"/>
    <s v="FINSERV"/>
    <s v="FINSERV -- OTHER"/>
    <s v="FranceBOOKINGS"/>
    <s v="Q12014"/>
    <s v="France"/>
  </r>
  <r>
    <x v="6"/>
    <x v="0"/>
    <s v="CONTENT AND CASE MGMT"/>
    <s v="CCMG PLATFORM"/>
    <s v="CORE-PLATFORM"/>
    <s v="Other CCMG"/>
    <s v="456-104-988"/>
    <s v="IIG EMEA ITALY AREA"/>
    <s v="IIG EMEA ITALY DISTRICT"/>
    <s v="STEPHANE BARBERET"/>
    <s v="FRANCESCO ISABELLI"/>
    <s v="IIG EMEA SOUTH DIVISION"/>
    <x v="13"/>
    <n v="123583"/>
    <s v="LUTECH S.P.A."/>
    <s v="ASL NAPOLI 2 NORD"/>
    <s v="ASL NAPOLI 2 NORD"/>
    <s v="Italy"/>
    <s v="Italy"/>
    <s v="EMC Std. Sales Order"/>
    <s v="ZOR"/>
    <n v="3144500"/>
    <m/>
    <n v="30311555"/>
    <s v="CPQO1598297"/>
    <m/>
    <m/>
    <s v="REPUBBLICA ITALIANA"/>
    <n v="655149347"/>
    <n v="1005738757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02T00:00:00"/>
    <n v="1"/>
    <m/>
    <m/>
    <m/>
    <n v="-10871.4411"/>
    <s v="BOOKINGS"/>
    <s v="GOVT"/>
    <s v="GOVT -- CENTRAL"/>
    <s v="ItalyBOOKINGS"/>
    <s v="Q12014"/>
    <s v="Italy"/>
  </r>
  <r>
    <x v="6"/>
    <x v="0"/>
    <s v="CONTENT AND CASE MGMT"/>
    <s v="CCMG PLATFORM"/>
    <s v="CORE-PLATFORM"/>
    <s v="Other CCMG"/>
    <s v="456-104-988"/>
    <s v="IIG EMEA ITALY AREA"/>
    <s v="IIG EMEA ITALY DISTRICT"/>
    <s v="STEPHANE BARBERET"/>
    <s v="FRANCESCO ISABELLI"/>
    <s v="IIG EMEA SOUTH DIVISION"/>
    <x v="13"/>
    <n v="123583"/>
    <s v="LUTECH S.P.A."/>
    <s v="ASL NAPOLI 2 NORD"/>
    <s v="ASL NAPOLI 2 NORD"/>
    <s v="Italy"/>
    <s v="Italy"/>
    <s v="EMC Std. Sales Order"/>
    <s v="ZOR"/>
    <n v="3144500"/>
    <m/>
    <n v="30311555"/>
    <s v="CPQO1598297"/>
    <m/>
    <m/>
    <s v="REPUBBLICA ITALIANA"/>
    <n v="655149347"/>
    <n v="1005738757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23T00:00:00"/>
    <n v="1"/>
    <m/>
    <m/>
    <m/>
    <n v="21742.8835"/>
    <s v="BOOKINGS"/>
    <s v="GOVT"/>
    <s v="GOVT -- CENTRAL"/>
    <s v="ItalyBOOKINGS"/>
    <s v="Q12014"/>
    <s v="Italy"/>
  </r>
  <r>
    <x v="6"/>
    <x v="0"/>
    <s v="CONTENT AND CASE MGMT"/>
    <s v="CCMG PLATFORM"/>
    <s v="CORE-PLATFORM"/>
    <s v="Other CCMG"/>
    <s v="456-104-989"/>
    <s v="IIG EMEA ITALY AREA"/>
    <s v="IIG EMEA ITALY DISTRICT"/>
    <s v="STEPHANE BARBERET"/>
    <s v="FRANCESCO ISABELLI"/>
    <s v="IIG EMEA SOUTH DIVISION"/>
    <x v="13"/>
    <n v="123583"/>
    <s v="LUTECH S.P.A."/>
    <s v="ASL NAPOLI 2 NORD"/>
    <s v="ASL NAPOLI 2 NORD"/>
    <s v="Italy"/>
    <s v="Italy"/>
    <s v="EMC Std. Sales Order"/>
    <s v="ZOR"/>
    <n v="3144500"/>
    <m/>
    <n v="30311555"/>
    <s v="CPQO1598297"/>
    <m/>
    <m/>
    <s v="REPUBBLICA ITALIANA"/>
    <n v="655149347"/>
    <n v="1005738757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02T00:00:00"/>
    <n v="1"/>
    <m/>
    <m/>
    <m/>
    <n v="-836.26469999999995"/>
    <s v="BOOKINGS"/>
    <s v="GOVT"/>
    <s v="GOVT -- CENTRAL"/>
    <s v="ItalyBOOKINGS"/>
    <s v="Q12014"/>
    <s v="Italy"/>
  </r>
  <r>
    <x v="6"/>
    <x v="0"/>
    <s v="CONTENT AND CASE MGMT"/>
    <s v="CCMG PLATFORM"/>
    <s v="CORE-PLATFORM"/>
    <s v="Other CCMG"/>
    <s v="456-104-989"/>
    <s v="IIG EMEA ITALY AREA"/>
    <s v="IIG EMEA ITALY DISTRICT"/>
    <s v="STEPHANE BARBERET"/>
    <s v="FRANCESCO ISABELLI"/>
    <s v="IIG EMEA SOUTH DIVISION"/>
    <x v="13"/>
    <n v="123583"/>
    <s v="LUTECH S.P.A."/>
    <s v="ASL NAPOLI 2 NORD"/>
    <s v="ASL NAPOLI 2 NORD"/>
    <s v="Italy"/>
    <s v="Italy"/>
    <s v="EMC Std. Sales Order"/>
    <s v="ZOR"/>
    <n v="3144500"/>
    <m/>
    <n v="30311555"/>
    <s v="CPQO1598297"/>
    <m/>
    <m/>
    <s v="REPUBBLICA ITALIANA"/>
    <n v="655149347"/>
    <n v="1005738757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23T00:00:00"/>
    <n v="1"/>
    <m/>
    <m/>
    <m/>
    <n v="1672.5295000000001"/>
    <s v="BOOKINGS"/>
    <s v="GOVT"/>
    <s v="GOVT -- CENTRAL"/>
    <s v="ItalyBOOKINGS"/>
    <s v="Q12014"/>
    <s v="Italy"/>
  </r>
  <r>
    <x v="6"/>
    <x v="0"/>
    <s v="CONTENT AND CASE MGMT"/>
    <s v="CCMG PLATFORM"/>
    <s v="CORE-PLATFORM"/>
    <s v="Other CCMG"/>
    <s v="456-104-992"/>
    <s v="IIG EMEA ITALY AREA"/>
    <s v="IIG EMEA ITALY DISTRICT"/>
    <s v="STEPHANE BARBERET"/>
    <s v="FRANCESCO ISABELLI"/>
    <s v="IIG EMEA SOUTH DIVISION"/>
    <x v="13"/>
    <n v="123583"/>
    <s v="LUTECH S.P.A."/>
    <s v="ASL NAPOLI 2 NORD"/>
    <s v="ASL NAPOLI 2 NORD"/>
    <s v="Italy"/>
    <s v="Italy"/>
    <s v="EMC Std. Sales Order"/>
    <s v="ZOR"/>
    <n v="3144500"/>
    <m/>
    <n v="30311555"/>
    <s v="CPQO1598297"/>
    <m/>
    <m/>
    <s v="REPUBBLICA ITALIANA"/>
    <n v="655149347"/>
    <n v="1005738757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02T00:00:00"/>
    <n v="1"/>
    <m/>
    <m/>
    <m/>
    <n v="-836.26469999999995"/>
    <s v="BOOKINGS"/>
    <s v="GOVT"/>
    <s v="GOVT -- CENTRAL"/>
    <s v="ItalyBOOKINGS"/>
    <s v="Q12014"/>
    <s v="Italy"/>
  </r>
  <r>
    <x v="6"/>
    <x v="0"/>
    <s v="CONTENT AND CASE MGMT"/>
    <s v="CCMG PLATFORM"/>
    <s v="CORE-PLATFORM"/>
    <s v="Other CCMG"/>
    <s v="456-104-992"/>
    <s v="IIG EMEA ITALY AREA"/>
    <s v="IIG EMEA ITALY DISTRICT"/>
    <s v="STEPHANE BARBERET"/>
    <s v="FRANCESCO ISABELLI"/>
    <s v="IIG EMEA SOUTH DIVISION"/>
    <x v="13"/>
    <n v="123583"/>
    <s v="LUTECH S.P.A."/>
    <s v="ASL NAPOLI 2 NORD"/>
    <s v="ASL NAPOLI 2 NORD"/>
    <s v="Italy"/>
    <s v="Italy"/>
    <s v="EMC Std. Sales Order"/>
    <s v="ZOR"/>
    <n v="3144500"/>
    <m/>
    <n v="30311555"/>
    <s v="CPQO1598297"/>
    <m/>
    <m/>
    <s v="REPUBBLICA ITALIANA"/>
    <n v="655149347"/>
    <n v="1005738757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23T00:00:00"/>
    <n v="1"/>
    <m/>
    <m/>
    <m/>
    <n v="1672.5295000000001"/>
    <s v="BOOKINGS"/>
    <s v="GOVT"/>
    <s v="GOVT -- CENTRAL"/>
    <s v="ItalyBOOKINGS"/>
    <s v="Q12014"/>
    <s v="Italy"/>
  </r>
  <r>
    <x v="6"/>
    <x v="0"/>
    <s v="CONTENT AND CASE MGMT"/>
    <s v="CCMG PLATFORM"/>
    <s v="CORE-PLATFORM"/>
    <s v="Other CCMG"/>
    <s v="456-104-996"/>
    <s v="IIG EMEA ITALY AREA"/>
    <s v="IIG EMEA ITALY DISTRICT"/>
    <s v="STEPHANE BARBERET"/>
    <s v="FRANCESCO ISABELLI"/>
    <s v="IIG EMEA SOUTH DIVISION"/>
    <x v="13"/>
    <n v="123583"/>
    <s v="LUTECH S.P.A."/>
    <s v="ASL NAPOLI 2 NORD"/>
    <s v="ASL NAPOLI 2 NORD"/>
    <s v="Italy"/>
    <s v="Italy"/>
    <s v="EMC Std. Sales Order"/>
    <s v="ZOR"/>
    <n v="3144500"/>
    <m/>
    <n v="30311555"/>
    <s v="CPQO1598297"/>
    <m/>
    <m/>
    <s v="REPUBBLICA ITALIANA"/>
    <n v="655149347"/>
    <n v="1005738757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02T00:00:00"/>
    <n v="1"/>
    <m/>
    <m/>
    <m/>
    <n v="-836.26469999999995"/>
    <s v="BOOKINGS"/>
    <s v="GOVT"/>
    <s v="GOVT -- CENTRAL"/>
    <s v="ItalyBOOKINGS"/>
    <s v="Q12014"/>
    <s v="Italy"/>
  </r>
  <r>
    <x v="6"/>
    <x v="0"/>
    <s v="CONTENT AND CASE MGMT"/>
    <s v="CCMG PLATFORM"/>
    <s v="CORE-PLATFORM"/>
    <s v="Other CCMG"/>
    <s v="456-104-996"/>
    <s v="IIG EMEA ITALY AREA"/>
    <s v="IIG EMEA ITALY DISTRICT"/>
    <s v="STEPHANE BARBERET"/>
    <s v="FRANCESCO ISABELLI"/>
    <s v="IIG EMEA SOUTH DIVISION"/>
    <x v="13"/>
    <n v="123583"/>
    <s v="LUTECH S.P.A."/>
    <s v="ASL NAPOLI 2 NORD"/>
    <s v="ASL NAPOLI 2 NORD"/>
    <s v="Italy"/>
    <s v="Italy"/>
    <s v="EMC Std. Sales Order"/>
    <s v="ZOR"/>
    <n v="3144500"/>
    <m/>
    <n v="30311555"/>
    <s v="CPQO1598297"/>
    <m/>
    <m/>
    <s v="REPUBBLICA ITALIANA"/>
    <n v="655149347"/>
    <n v="1005738757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23T00:00:00"/>
    <n v="1"/>
    <m/>
    <m/>
    <m/>
    <n v="1672.5295000000001"/>
    <s v="BOOKINGS"/>
    <s v="GOVT"/>
    <s v="GOVT -- CENTRAL"/>
    <s v="ItalyBOOKINGS"/>
    <s v="Q12014"/>
    <s v="Italy"/>
  </r>
  <r>
    <x v="6"/>
    <x v="0"/>
    <s v="CONTENT AND CASE MGMT"/>
    <s v="CCMG PLATFORM"/>
    <s v="CORE-PLATFORM"/>
    <s v="Other CCMG"/>
    <s v="457-101-118"/>
    <s v="IIG EMEA ITALY AREA"/>
    <s v="IIG EMEA ITALY DISTRICT"/>
    <s v="STEPHANE BARBERET"/>
    <s v="FRANCESCO ISABELLI"/>
    <s v="IIG EMEA SOUTH DIVISION"/>
    <x v="14"/>
    <n v="117985"/>
    <s v="BNP PARIBAS PROCUREMENT TECH"/>
    <s v="BNP PARIBAS"/>
    <s v="BNL"/>
    <s v="France"/>
    <s v="France"/>
    <s v="EMC Credit Memo Req"/>
    <s v="ZCR"/>
    <n v="2378675"/>
    <m/>
    <n v="50116422"/>
    <s v="CPQO1584989"/>
    <m/>
    <m/>
    <s v="BNP PARIBAS"/>
    <n v="276676939"/>
    <n v="1005729620"/>
    <s v="DXP"/>
    <n v="-5000"/>
    <s v="Direct"/>
    <s v="BOOKINGS IMPACTING"/>
    <s v="N"/>
    <m/>
    <m/>
    <s v="DIRECT"/>
    <d v="2014-01-21T00:00:00"/>
    <d v="2014-01-21T00:00:00"/>
    <d v="2014-01-21T00:00:00"/>
    <n v="1"/>
    <m/>
    <m/>
    <m/>
    <n v="-596197.88"/>
    <s v="BOOKINGS"/>
    <s v="FINSERV"/>
    <s v="FINSERV -- SPECIALTY FINANCIAL"/>
    <s v="ItalyBOOKINGS"/>
    <s v="Q12014"/>
    <s v="Italy"/>
  </r>
  <r>
    <x v="6"/>
    <x v="0"/>
    <s v="CONTENT AND CASE MGMT"/>
    <s v="CCMG PLATFORM"/>
    <s v="CORE-PLATFORM"/>
    <s v="Other CCMG"/>
    <s v="457-101-118"/>
    <s v="IIG EMEA ITALY AREA"/>
    <s v="IIG EMEA ITALY DISTRICT"/>
    <s v="STEPHANE BARBERET"/>
    <s v="FRANCESCO ISABELLI"/>
    <s v="IIG EMEA SOUTH DIVISION"/>
    <x v="14"/>
    <n v="117985"/>
    <s v="BNP PARIBAS PROCUREMENT TECH"/>
    <s v="BNP PARIBAS"/>
    <s v="BNL"/>
    <s v="France"/>
    <s v="France"/>
    <s v="EMC Debit Memo Req"/>
    <s v="ZDR"/>
    <n v="2378675"/>
    <m/>
    <n v="70090954"/>
    <s v="CPQO1584989"/>
    <m/>
    <m/>
    <s v="BNP PARIBAS"/>
    <n v="276676939"/>
    <n v="1005729620"/>
    <s v="DXP"/>
    <n v="5000"/>
    <s v="Direct"/>
    <s v="BOOKINGS IMPACTING"/>
    <s v="N"/>
    <m/>
    <m/>
    <s v="DIRECT"/>
    <d v="2014-01-21T00:00:00"/>
    <d v="2014-01-21T00:00:00"/>
    <d v="2014-01-21T00:00:00"/>
    <n v="1"/>
    <m/>
    <m/>
    <m/>
    <n v="596197.88"/>
    <s v="BOOKINGS"/>
    <s v="FINSERV"/>
    <s v="FINSERV -- SPECIALTY FINANCIAL"/>
    <s v="ItalyBOOKINGS"/>
    <s v="Q12014"/>
    <s v="Italy"/>
  </r>
  <r>
    <x v="6"/>
    <x v="0"/>
    <s v="CONTENT AND CASE MGMT"/>
    <s v="CCMG PLATFORM"/>
    <s v="PLATFORM-EXTNS"/>
    <s v="Other CCMG"/>
    <s v="456-104-991"/>
    <s v="IIG EMEA ITALY AREA"/>
    <s v="IIG EMEA ITALY DISTRICT"/>
    <s v="STEPHANE BARBERET"/>
    <s v="FRANCESCO ISABELLI"/>
    <s v="IIG EMEA SOUTH DIVISION"/>
    <x v="13"/>
    <n v="123583"/>
    <s v="LUTECH S.P.A."/>
    <s v="ASL NAPOLI 2 NORD"/>
    <s v="ASL NAPOLI 2 NORD"/>
    <s v="Italy"/>
    <s v="Italy"/>
    <s v="EMC Std. Sales Order"/>
    <s v="ZOR"/>
    <n v="3144500"/>
    <m/>
    <n v="30311555"/>
    <s v="CPQO1598297"/>
    <m/>
    <m/>
    <s v="REPUBBLICA ITALIANA"/>
    <n v="655149347"/>
    <n v="1005738757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02T00:00:00"/>
    <n v="1"/>
    <m/>
    <m/>
    <m/>
    <n v="-5853.8528999999999"/>
    <s v="BOOKINGS"/>
    <s v="GOVT"/>
    <s v="GOVT -- CENTRAL"/>
    <s v="ItalyBOOKINGS"/>
    <s v="Q12014"/>
    <s v="Italy"/>
  </r>
  <r>
    <x v="6"/>
    <x v="0"/>
    <s v="CONTENT AND CASE MGMT"/>
    <s v="CCMG PLATFORM"/>
    <s v="PLATFORM-EXTNS"/>
    <s v="Other CCMG"/>
    <s v="456-104-991"/>
    <s v="IIG EMEA ITALY AREA"/>
    <s v="IIG EMEA ITALY DISTRICT"/>
    <s v="STEPHANE BARBERET"/>
    <s v="FRANCESCO ISABELLI"/>
    <s v="IIG EMEA SOUTH DIVISION"/>
    <x v="13"/>
    <n v="123583"/>
    <s v="LUTECH S.P.A."/>
    <s v="ASL NAPOLI 2 NORD"/>
    <s v="ASL NAPOLI 2 NORD"/>
    <s v="Italy"/>
    <s v="Italy"/>
    <s v="EMC Std. Sales Order"/>
    <s v="ZOR"/>
    <n v="3144500"/>
    <m/>
    <n v="30311555"/>
    <s v="CPQO1598297"/>
    <m/>
    <m/>
    <s v="REPUBBLICA ITALIANA"/>
    <n v="655149347"/>
    <n v="1005738757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23T00:00:00"/>
    <n v="1"/>
    <m/>
    <m/>
    <m/>
    <n v="11707.7065"/>
    <s v="BOOKINGS"/>
    <s v="GOVT"/>
    <s v="GOVT -- CENTRAL"/>
    <s v="ItalyBOOKINGS"/>
    <s v="Q12014"/>
    <s v="Italy"/>
  </r>
  <r>
    <x v="6"/>
    <x v="0"/>
    <s v="CONTENT AND CASE MGMT"/>
    <s v="CCMG PLATFORM"/>
    <s v="PLATFORM-EXTNS"/>
    <s v="Other CCMG"/>
    <s v="457-101-119"/>
    <s v="IIG EMEA ITALY AREA"/>
    <s v="IIG EMEA ITALY DISTRICT"/>
    <s v="STEPHANE BARBERET"/>
    <s v="FRANCESCO ISABELLI"/>
    <s v="IIG EMEA SOUTH DIVISION"/>
    <x v="14"/>
    <n v="117985"/>
    <s v="BNP PARIBAS PROCUREMENT TECH"/>
    <s v="BNP PARIBAS"/>
    <s v="BNL"/>
    <s v="France"/>
    <s v="France"/>
    <s v="EMC Credit Memo Req"/>
    <s v="ZCR"/>
    <n v="2378675"/>
    <m/>
    <n v="50116422"/>
    <s v="CPQO1584989"/>
    <m/>
    <m/>
    <s v="BNP PARIBAS"/>
    <n v="276676939"/>
    <n v="1005729620"/>
    <s v="DXP"/>
    <n v="-5000"/>
    <s v="Direct"/>
    <s v="BOOKINGS IMPACTING"/>
    <s v="N"/>
    <m/>
    <m/>
    <s v="DIRECT"/>
    <d v="2014-01-21T00:00:00"/>
    <d v="2014-01-21T00:00:00"/>
    <d v="2014-01-21T00:00:00"/>
    <n v="1"/>
    <m/>
    <m/>
    <m/>
    <n v="-88074.69"/>
    <s v="BOOKINGS"/>
    <s v="FINSERV"/>
    <s v="FINSERV -- SPECIALTY FINANCIAL"/>
    <s v="ItalyBOOKINGS"/>
    <s v="Q12014"/>
    <s v="Italy"/>
  </r>
  <r>
    <x v="6"/>
    <x v="0"/>
    <s v="CONTENT AND CASE MGMT"/>
    <s v="CCMG PLATFORM"/>
    <s v="PLATFORM-EXTNS"/>
    <s v="Other CCMG"/>
    <s v="457-101-119"/>
    <s v="IIG EMEA ITALY AREA"/>
    <s v="IIG EMEA ITALY DISTRICT"/>
    <s v="STEPHANE BARBERET"/>
    <s v="FRANCESCO ISABELLI"/>
    <s v="IIG EMEA SOUTH DIVISION"/>
    <x v="14"/>
    <n v="117985"/>
    <s v="BNP PARIBAS PROCUREMENT TECH"/>
    <s v="BNP PARIBAS"/>
    <s v="BNL"/>
    <s v="France"/>
    <s v="France"/>
    <s v="EMC Debit Memo Req"/>
    <s v="ZDR"/>
    <n v="2378675"/>
    <m/>
    <n v="70090954"/>
    <s v="CPQO1584989"/>
    <m/>
    <m/>
    <s v="BNP PARIBAS"/>
    <n v="276676939"/>
    <n v="1005729620"/>
    <s v="DXP"/>
    <n v="5000"/>
    <s v="Direct"/>
    <s v="BOOKINGS IMPACTING"/>
    <s v="N"/>
    <m/>
    <m/>
    <s v="DIRECT"/>
    <d v="2014-01-21T00:00:00"/>
    <d v="2014-01-21T00:00:00"/>
    <d v="2014-01-21T00:00:00"/>
    <n v="1"/>
    <m/>
    <m/>
    <m/>
    <n v="88074.69"/>
    <s v="BOOKINGS"/>
    <s v="FINSERV"/>
    <s v="FINSERV -- SPECIALTY FINANCIAL"/>
    <s v="ItalyBOOKINGS"/>
    <s v="Q12014"/>
    <s v="Italy"/>
  </r>
  <r>
    <x v="6"/>
    <x v="0"/>
    <s v="CONTENT AND CASE MGMT"/>
    <s v="CCMG PLATFORM"/>
    <s v="TRANSFORMATION"/>
    <s v="Other CCMG"/>
    <s v="457-100-578"/>
    <s v="IIG EMEA ITALY AREA"/>
    <s v="IIG EMEA ITALY DISTRICT"/>
    <s v="STEPHANE BARBERET"/>
    <s v="FRANCESCO ISABELLI"/>
    <s v="IIG EMEA SOUTH DIVISION"/>
    <x v="14"/>
    <n v="117985"/>
    <s v="BNP PARIBAS PROCUREMENT TECH"/>
    <s v="BNP PARIBAS"/>
    <s v="BNL"/>
    <s v="France"/>
    <s v="France"/>
    <s v="EMC Credit Memo Req"/>
    <s v="ZCR"/>
    <n v="2378675"/>
    <m/>
    <n v="50116422"/>
    <s v="CPQO1584989"/>
    <m/>
    <m/>
    <s v="BNP PARIBAS"/>
    <n v="276676939"/>
    <n v="1005729620"/>
    <s v="DXP"/>
    <n v="-2"/>
    <s v="Direct"/>
    <s v="BOOKINGS IMPACTING"/>
    <s v="N"/>
    <m/>
    <m/>
    <s v="DIRECT"/>
    <d v="2014-01-21T00:00:00"/>
    <d v="2014-01-21T00:00:00"/>
    <d v="2014-01-21T00:00:00"/>
    <n v="1"/>
    <m/>
    <m/>
    <m/>
    <n v="-11671.93"/>
    <s v="BOOKINGS"/>
    <s v="FINSERV"/>
    <s v="FINSERV -- SPECIALTY FINANCIAL"/>
    <s v="ItalyBOOKINGS"/>
    <s v="Q12014"/>
    <s v="Italy"/>
  </r>
  <r>
    <x v="6"/>
    <x v="0"/>
    <s v="CONTENT AND CASE MGMT"/>
    <s v="CCMG PLATFORM"/>
    <s v="TRANSFORMATION"/>
    <s v="Other CCMG"/>
    <s v="457-100-578"/>
    <s v="IIG EMEA ITALY AREA"/>
    <s v="IIG EMEA ITALY DISTRICT"/>
    <s v="STEPHANE BARBERET"/>
    <s v="FRANCESCO ISABELLI"/>
    <s v="IIG EMEA SOUTH DIVISION"/>
    <x v="14"/>
    <n v="117985"/>
    <s v="BNP PARIBAS PROCUREMENT TECH"/>
    <s v="BNP PARIBAS"/>
    <s v="BNL"/>
    <s v="France"/>
    <s v="France"/>
    <s v="EMC Debit Memo Req"/>
    <s v="ZDR"/>
    <n v="2378675"/>
    <m/>
    <n v="70090954"/>
    <s v="CPQO1584989"/>
    <m/>
    <m/>
    <s v="BNP PARIBAS"/>
    <n v="276676939"/>
    <n v="1005729620"/>
    <s v="DXP"/>
    <n v="2"/>
    <s v="Direct"/>
    <s v="BOOKINGS IMPACTING"/>
    <s v="N"/>
    <m/>
    <m/>
    <s v="DIRECT"/>
    <d v="2014-01-21T00:00:00"/>
    <d v="2014-01-21T00:00:00"/>
    <d v="2014-01-21T00:00:00"/>
    <n v="1"/>
    <m/>
    <m/>
    <m/>
    <n v="11671.93"/>
    <s v="BOOKINGS"/>
    <s v="FINSERV"/>
    <s v="FINSERV -- SPECIALTY FINANCIAL"/>
    <s v="ItalyBOOKINGS"/>
    <s v="Q12014"/>
    <s v="Italy"/>
  </r>
  <r>
    <x v="6"/>
    <x v="0"/>
    <s v="CONTENT AND CASE MGMT"/>
    <s v="CCMG PLATFORM"/>
    <s v="XDB"/>
    <s v="Other CCMG"/>
    <s v="456-105-005"/>
    <s v="IIG EMEA ITALY AREA"/>
    <s v="IIG EMEA ITALY DISTRICT"/>
    <s v="STEPHANE BARBERET"/>
    <s v="FRANCESCO ISABELLI"/>
    <s v="IIG EMEA SOUTH DIVISION"/>
    <x v="13"/>
    <n v="123583"/>
    <s v="LUTECH S.P.A."/>
    <s v="ASL NAPOLI 2 NORD"/>
    <s v="ASL NAPOLI 2 NORD"/>
    <s v="Italy"/>
    <s v="Italy"/>
    <s v="EMC Std. Sales Order"/>
    <s v="ZOR"/>
    <n v="3144500"/>
    <m/>
    <n v="30311555"/>
    <s v="CPQO1598297"/>
    <m/>
    <m/>
    <s v="REPUBBLICA ITALIANA"/>
    <n v="655149347"/>
    <n v="1005738757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02T00:00:00"/>
    <n v="1"/>
    <m/>
    <m/>
    <m/>
    <n v="-1945.32"/>
    <s v="BOOKINGS"/>
    <s v="GOVT"/>
    <s v="GOVT -- CENTRAL"/>
    <s v="ItalyBOOKINGS"/>
    <s v="Q12014"/>
    <s v="Italy"/>
  </r>
  <r>
    <x v="6"/>
    <x v="0"/>
    <s v="CONTENT AND CASE MGMT"/>
    <s v="CCMG PLATFORM"/>
    <s v="XDB"/>
    <s v="Other CCMG"/>
    <s v="456-105-005"/>
    <s v="IIG EMEA ITALY AREA"/>
    <s v="IIG EMEA ITALY DISTRICT"/>
    <s v="STEPHANE BARBERET"/>
    <s v="FRANCESCO ISABELLI"/>
    <s v="IIG EMEA SOUTH DIVISION"/>
    <x v="13"/>
    <n v="123583"/>
    <s v="LUTECH S.P.A."/>
    <s v="ASL NAPOLI 2 NORD"/>
    <s v="ASL NAPOLI 2 NORD"/>
    <s v="Italy"/>
    <s v="Italy"/>
    <s v="EMC Std. Sales Order"/>
    <s v="ZOR"/>
    <n v="3144500"/>
    <m/>
    <n v="30311555"/>
    <s v="CPQO1598297"/>
    <m/>
    <m/>
    <s v="REPUBBLICA ITALIANA"/>
    <n v="655149347"/>
    <n v="1005738757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23T00:00:00"/>
    <n v="1"/>
    <m/>
    <m/>
    <m/>
    <n v="3890.6419999999998"/>
    <s v="BOOKINGS"/>
    <s v="GOVT"/>
    <s v="GOVT -- CENTRAL"/>
    <s v="ItalyBOOKINGS"/>
    <s v="Q12014"/>
    <s v="Italy"/>
  </r>
  <r>
    <x v="2"/>
    <x v="1"/>
    <s v="CONTENT AND CASE MGMT"/>
    <s v="CCMG SAAS SOLUTIONS"/>
    <s v="SYNCPLICITY"/>
    <s v="SyncP"/>
    <s v="SYNC-MISC-SW"/>
    <s v="IIG EMEA TURKEY, MIDDLE EAST, AFRICAN CONTINENT AREA"/>
    <s v="IIG EMEA MIDDLE EAST 1 DISTRICT"/>
    <s v="ALESSIO GALLO"/>
    <s v="MAHMOUD MOUNIR"/>
    <s v="IIG EMEA EMERGING DIVISION"/>
    <x v="2"/>
    <n v="83884"/>
    <s v="ETIHAD RAIL HQ"/>
    <s v="ETIHAD RAIL HQ"/>
    <s v="ETIHAD RAIL HQ"/>
    <s v="United Arab Emirates"/>
    <s v="United Arab Emirates"/>
    <s v="EMC Std. Sales Order"/>
    <s v="ZOR"/>
    <n v="3117607"/>
    <s v="ZR01 - Brokerage Purchases"/>
    <n v="30309573"/>
    <s v="CPQO1596562"/>
    <s v="HARD REDIRECTS"/>
    <s v="ZR01 - Brokerage Purchases"/>
    <s v="ETIHAD RAIL COMPANY P J S C"/>
    <n v="851212896"/>
    <n v="1005675114"/>
    <s v="DXP"/>
    <n v="0"/>
    <s v="Direct"/>
    <s v="EMC Sale"/>
    <s v="N"/>
    <m/>
    <m/>
    <s v="DIRECT"/>
    <d v="2013-12-29T00:00:00"/>
    <d v="2014-01-20T00:00:00"/>
    <d v="2014-01-20T00:00:00"/>
    <n v="1"/>
    <m/>
    <m/>
    <m/>
    <n v="-3758"/>
    <s v="BOOKINGS"/>
    <s v="TRANSPORTATION"/>
    <s v="TRANSPORTATION -- GENERAL"/>
    <s v="Middle EastBOOKINGS"/>
    <s v="Q12014"/>
    <n v="0"/>
  </r>
  <r>
    <x v="2"/>
    <x v="1"/>
    <s v="CONTENT AND CASE MGMT"/>
    <s v="CCMG SAAS SOLUTIONS"/>
    <s v="SYNCPLICITY"/>
    <s v="SyncP"/>
    <s v="SYNC-MISC-SW"/>
    <s v="IIG EMEA TURKEY, MIDDLE EAST, AFRICAN CONTINENT AREA"/>
    <s v="IIG EMEA MIDDLE EAST 1 DISTRICT"/>
    <s v="ALESSIO GALLO"/>
    <s v="MAHMOUD MOUNIR"/>
    <s v="IIG EMEA EMERGING DIVISION"/>
    <x v="2"/>
    <n v="83884"/>
    <s v="ETIHAD RAIL HQ"/>
    <s v="ETIHAD RAIL HQ"/>
    <s v="ETIHAD RAIL HQ"/>
    <s v="United Arab Emirates"/>
    <s v="United Arab Emirates"/>
    <s v="EMC Std. Sales Order"/>
    <s v="ZOR"/>
    <n v="3117607"/>
    <m/>
    <n v="30309573"/>
    <s v="CPQO1596562"/>
    <m/>
    <m/>
    <s v="ETIHAD RAIL COMPANY P J S C"/>
    <n v="851212896"/>
    <n v="1005675114"/>
    <s v="DXP"/>
    <n v="50"/>
    <s v="Direct"/>
    <s v="EMC Sale"/>
    <s v="N"/>
    <m/>
    <m/>
    <s v="DIRECT"/>
    <d v="2013-12-29T00:00:00"/>
    <d v="2014-01-16T00:00:00"/>
    <d v="2014-01-16T00:00:00"/>
    <n v="1"/>
    <m/>
    <m/>
    <m/>
    <n v="3758"/>
    <s v="BOOKINGS"/>
    <s v="TRANSPORTATION"/>
    <s v="TRANSPORTATION -- GENERAL"/>
    <s v="Middle EastBOOKINGS"/>
    <s v="Q12014"/>
    <n v="0"/>
  </r>
  <r>
    <x v="6"/>
    <x v="0"/>
    <s v="CONTENT AND CASE MGMT"/>
    <s v="CCMG SOLUTIONS"/>
    <s v="HEALTHCARE"/>
    <s v="zTBD"/>
    <s v="456-104-987"/>
    <s v="IIG EMEA ITALY AREA"/>
    <s v="IIG EMEA ITALY DISTRICT"/>
    <s v="STEPHANE BARBERET"/>
    <s v="FRANCESCO ISABELLI"/>
    <s v="IIG EMEA SOUTH DIVISION"/>
    <x v="13"/>
    <n v="123583"/>
    <s v="LUTECH S.P.A."/>
    <s v="ASL NAPOLI 2 NORD"/>
    <s v="ASL NAPOLI 2 NORD"/>
    <s v="Italy"/>
    <s v="Italy"/>
    <s v="EMC Std. Sales Order"/>
    <s v="ZOR"/>
    <n v="3144500"/>
    <m/>
    <n v="30311555"/>
    <s v="CPQO1598297"/>
    <m/>
    <m/>
    <s v="REPUBBLICA ITALIANA"/>
    <n v="655149347"/>
    <n v="1005738757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02T00:00:00"/>
    <n v="1"/>
    <m/>
    <m/>
    <m/>
    <n v="-1672.5293999999999"/>
    <s v="BOOKINGS"/>
    <s v="GOVT"/>
    <s v="GOVT -- CENTRAL"/>
    <s v="ItalyBOOKINGS"/>
    <s v="Q12014"/>
    <s v="Italy"/>
  </r>
  <r>
    <x v="6"/>
    <x v="0"/>
    <s v="CONTENT AND CASE MGMT"/>
    <s v="CCMG SOLUTIONS"/>
    <s v="HEALTHCARE"/>
    <s v="zTBD"/>
    <s v="456-104-987"/>
    <s v="IIG EMEA ITALY AREA"/>
    <s v="IIG EMEA ITALY DISTRICT"/>
    <s v="STEPHANE BARBERET"/>
    <s v="FRANCESCO ISABELLI"/>
    <s v="IIG EMEA SOUTH DIVISION"/>
    <x v="13"/>
    <n v="123583"/>
    <s v="LUTECH S.P.A."/>
    <s v="ASL NAPOLI 2 NORD"/>
    <s v="ASL NAPOLI 2 NORD"/>
    <s v="Italy"/>
    <s v="Italy"/>
    <s v="EMC Std. Sales Order"/>
    <s v="ZOR"/>
    <n v="3144500"/>
    <m/>
    <n v="30311555"/>
    <s v="CPQO1598297"/>
    <m/>
    <m/>
    <s v="REPUBBLICA ITALIANA"/>
    <n v="655149347"/>
    <n v="1005738757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23T00:00:00"/>
    <n v="1"/>
    <m/>
    <m/>
    <m/>
    <n v="3345.0590000000002"/>
    <s v="BOOKINGS"/>
    <s v="GOVT"/>
    <s v="GOVT -- CENTRAL"/>
    <s v="ItalyBOOKINGS"/>
    <s v="Q12014"/>
    <s v="Italy"/>
  </r>
  <r>
    <x v="6"/>
    <x v="0"/>
    <s v="CONTENT AND CASE MGMT"/>
    <s v="CCMG SOLUTIONS"/>
    <s v="HEALTHCARE"/>
    <s v="zTBD"/>
    <s v="456-104-998"/>
    <s v="IIG EMEA ITALY AREA"/>
    <s v="IIG EMEA ITALY DISTRICT"/>
    <s v="STEPHANE BARBERET"/>
    <s v="FRANCESCO ISABELLI"/>
    <s v="IIG EMEA SOUTH DIVISION"/>
    <x v="13"/>
    <n v="123583"/>
    <s v="LUTECH S.P.A."/>
    <s v="ASL NAPOLI 2 NORD"/>
    <s v="ASL NAPOLI 2 NORD"/>
    <s v="Italy"/>
    <s v="Italy"/>
    <s v="EMC Std. Sales Order"/>
    <s v="ZOR"/>
    <n v="3144500"/>
    <m/>
    <n v="30311555"/>
    <s v="CPQO1598297"/>
    <m/>
    <m/>
    <s v="REPUBBLICA ITALIANA"/>
    <n v="655149347"/>
    <n v="1005738757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02T00:00:00"/>
    <n v="1"/>
    <m/>
    <m/>
    <m/>
    <n v="-16725.294000000002"/>
    <s v="BOOKINGS"/>
    <s v="GOVT"/>
    <s v="GOVT -- CENTRAL"/>
    <s v="ItalyBOOKINGS"/>
    <s v="Q12014"/>
    <s v="Italy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4">
  <r>
    <x v="0"/>
    <s v="EMEA WEST"/>
    <s v="CONTENT AND CASE MGMT"/>
    <s v="CCMG THIRD PARTY"/>
    <s v="ENCHOICE-SVC"/>
    <s v="zTBD"/>
    <s v="CYHB-ADDDBMNT"/>
    <s v="IIG EMEA FRANCE AREA"/>
    <s v="IIG EMEA FRANCE 1 DISTRICT"/>
    <s v="STEPHANE BARBERET"/>
    <s v="JACQUES PADIOLEAU"/>
    <s v="IIG EMEA SOUTH DIVISION"/>
    <s v="Cantin, Patrick"/>
    <n v="44066"/>
    <s v="TOTAL SA - DSIT / CGI"/>
    <s v="TOTAL DSIT HOLDING"/>
    <s v="TOTAL DSIT HOLDING"/>
    <x v="0"/>
    <s v="France"/>
    <s v="EMC Std. Sales Order"/>
    <s v="ZOR"/>
    <n v="3228220"/>
    <m/>
    <n v="30325983"/>
    <x v="0"/>
    <m/>
    <m/>
    <s v="TOTAL SA"/>
    <n v="275137164"/>
    <n v="1005894182"/>
    <s v="DXP"/>
    <n v="102"/>
    <s v="Direct"/>
    <s v="EMC Sale"/>
    <s v="N"/>
    <m/>
    <m/>
    <s v="DIRECT"/>
    <d v="2014-01-24T00:00:00"/>
    <d v="2014-01-24T00:00:00"/>
    <d v="2014-01-24T00:00:00"/>
    <n v="1"/>
    <m/>
    <m/>
    <m/>
    <n v="85044.92"/>
    <s v="BOOKINGS"/>
    <s v="ENERGY"/>
    <s v="ENERGY -- OIL &amp; GAS"/>
    <s v="FranceBOOKINGS"/>
    <s v="Q12014"/>
    <s v="France"/>
    <x v="0"/>
  </r>
  <r>
    <x v="0"/>
    <s v="EMEA WEST"/>
    <s v="CONTENT AND CASE MGMT"/>
    <s v="CCMG THIRD PARTY"/>
    <s v="ENCHOICE-SVC"/>
    <s v="zTBD"/>
    <s v="CYHB-SRVMNT"/>
    <s v="IIG EMEA FRANCE AREA"/>
    <s v="IIG EMEA FRANCE 1 DISTRICT"/>
    <s v="STEPHANE BARBERET"/>
    <s v="JACQUES PADIOLEAU"/>
    <s v="IIG EMEA SOUTH DIVISION"/>
    <s v="Cantin, Patrick"/>
    <n v="44066"/>
    <s v="TOTAL SA - DSIT / CGI"/>
    <s v="TOTAL DSIT HOLDING"/>
    <s v="TOTAL DSIT HOLDING"/>
    <x v="0"/>
    <s v="France"/>
    <s v="EMC Std. Sales Order"/>
    <s v="ZOR"/>
    <n v="3228220"/>
    <m/>
    <n v="30325983"/>
    <x v="0"/>
    <m/>
    <m/>
    <s v="TOTAL SA"/>
    <n v="275137164"/>
    <n v="1005894182"/>
    <s v="DXP"/>
    <n v="3"/>
    <s v="Direct"/>
    <s v="EMC Sale"/>
    <s v="N"/>
    <m/>
    <m/>
    <s v="DIRECT"/>
    <d v="2014-01-24T00:00:00"/>
    <d v="2014-01-24T00:00:00"/>
    <d v="2014-01-24T00:00:00"/>
    <n v="1"/>
    <m/>
    <m/>
    <m/>
    <n v="6010.76"/>
    <s v="BOOKINGS"/>
    <s v="ENERGY"/>
    <s v="ENERGY -- OIL &amp; GAS"/>
    <s v="FranceBOOKINGS"/>
    <s v="Q12014"/>
    <s v="France"/>
    <x v="0"/>
  </r>
  <r>
    <x v="0"/>
    <s v="EMEA WEST"/>
    <s v="CONTENT AND CASE MGMT"/>
    <s v="CCMG THIRD PARTY"/>
    <s v="ENCHOICE-SW"/>
    <s v="zTBD"/>
    <s v="CYHB-ADDDBASE"/>
    <s v="IIG EMEA FRANCE AREA"/>
    <s v="IIG EMEA FRANCE 1 DISTRICT"/>
    <s v="STEPHANE BARBERET"/>
    <s v="JACQUES PADIOLEAU"/>
    <s v="IIG EMEA SOUTH DIVISION"/>
    <s v="Cantin, Patrick"/>
    <n v="44066"/>
    <s v="TOTAL SA - DSIT / CGI"/>
    <s v="TOTAL DSIT HOLDING"/>
    <s v="TOTAL DSIT HOLDING"/>
    <x v="0"/>
    <s v="France"/>
    <s v="EMC Std. Sales Order"/>
    <s v="ZOR"/>
    <n v="3228220"/>
    <m/>
    <n v="30325983"/>
    <x v="0"/>
    <m/>
    <m/>
    <s v="TOTAL SA"/>
    <n v="275137164"/>
    <n v="1005894182"/>
    <s v="DXP"/>
    <n v="34"/>
    <s v="Direct"/>
    <s v="EMC Sale"/>
    <s v="N"/>
    <m/>
    <m/>
    <s v="DIRECT"/>
    <d v="2014-01-24T00:00:00"/>
    <d v="2014-01-24T00:00:00"/>
    <d v="2014-01-24T00:00:00"/>
    <n v="1"/>
    <m/>
    <m/>
    <m/>
    <n v="177184.59"/>
    <s v="BOOKINGS"/>
    <s v="ENERGY"/>
    <s v="ENERGY -- OIL &amp; GAS"/>
    <s v="FranceBOOKINGS"/>
    <s v="Q12014"/>
    <s v="France"/>
    <x v="0"/>
  </r>
  <r>
    <x v="0"/>
    <s v="EMEA WEST"/>
    <s v="CONTENT AND CASE MGMT"/>
    <s v="CCMG THIRD PARTY"/>
    <s v="ENCHOICE-SW"/>
    <s v="zTBD"/>
    <s v="CYHB-SRV"/>
    <s v="IIG EMEA FRANCE AREA"/>
    <s v="IIG EMEA FRANCE 1 DISTRICT"/>
    <s v="STEPHANE BARBERET"/>
    <s v="JACQUES PADIOLEAU"/>
    <s v="IIG EMEA SOUTH DIVISION"/>
    <s v="Cantin, Patrick"/>
    <n v="44066"/>
    <s v="TOTAL SA - DSIT / CGI"/>
    <s v="TOTAL DSIT HOLDING"/>
    <s v="TOTAL DSIT HOLDING"/>
    <x v="0"/>
    <s v="France"/>
    <s v="EMC Std. Sales Order"/>
    <s v="ZOR"/>
    <n v="3228220"/>
    <m/>
    <n v="30325983"/>
    <x v="0"/>
    <m/>
    <m/>
    <s v="TOTAL SA"/>
    <n v="275137164"/>
    <n v="1005894182"/>
    <s v="DXP"/>
    <n v="1"/>
    <s v="Direct"/>
    <s v="EMC Sale"/>
    <s v="N"/>
    <m/>
    <m/>
    <s v="DIRECT"/>
    <d v="2014-01-24T00:00:00"/>
    <d v="2014-01-24T00:00:00"/>
    <d v="2014-01-24T00:00:00"/>
    <n v="1"/>
    <m/>
    <m/>
    <m/>
    <n v="12514.74"/>
    <s v="BOOKINGS"/>
    <s v="ENERGY"/>
    <s v="ENERGY -- OIL &amp; GAS"/>
    <s v="FranceBOOKINGS"/>
    <s v="Q12014"/>
    <s v="France"/>
    <x v="0"/>
  </r>
  <r>
    <x v="1"/>
    <s v="EMEA WEST"/>
    <s v="CONTENT AND CASE MGMT"/>
    <s v="CCMG THIRD PARTY"/>
    <s v="ENCHOICE-SW"/>
    <s v="zTBD"/>
    <s v="ESEL-MISC-ENC"/>
    <s v="IIG EMEA IBERIA AREA"/>
    <s v="IIG EMEA SPAIN 1 DISTRICT"/>
    <s v="STEPHANE BARBERET"/>
    <s v="JORGE MARTINEZ MANSO"/>
    <s v="IIG EMEA SOUTH DIVISION"/>
    <s v="Varon, Isabel"/>
    <n v="85030"/>
    <s v="COMPUTER SCIENCES ESPANA SA"/>
    <s v="COMPUTER SCIENCES ESPANA SA"/>
    <s v="CORREOS Y TELEGRAFOS"/>
    <x v="1"/>
    <s v="Spain"/>
    <s v="EMC Std. Sales Order"/>
    <s v="ZOR"/>
    <n v="3213817"/>
    <s v="ZR01 - Brokerage Purchases"/>
    <n v="30319085"/>
    <x v="1"/>
    <s v="HARD REDIRECTS"/>
    <s v="ZR01 - Brokerage Purchases"/>
    <s v="MINISTERIO DE HACIENDA Y ADMINISTRACIONES PUBLICAS"/>
    <n v="467461823"/>
    <n v="1005869134"/>
    <s v="DXP"/>
    <n v="0"/>
    <s v="Indirect"/>
    <s v="EMC Sale"/>
    <s v="Y"/>
    <s v="Direct Reseller"/>
    <s v="Alliances"/>
    <s v="OTHER CHANNEL"/>
    <d v="2014-01-08T00:00:00"/>
    <d v="2014-01-10T00:00:00"/>
    <d v="2014-01-10T00:00:00"/>
    <n v="1"/>
    <m/>
    <m/>
    <m/>
    <n v="-4385.6000000000004"/>
    <s v="BOOKINGS"/>
    <s v="GOVT"/>
    <s v="GOVT -- CENTRAL"/>
    <s v="IberiaBOOKINGS"/>
    <s v="Q12014"/>
    <n v="0"/>
    <x v="0"/>
  </r>
  <r>
    <x v="1"/>
    <s v="EMEA WEST"/>
    <s v="CONTENT AND CASE MGMT"/>
    <s v="CCMG THIRD PARTY"/>
    <s v="ENCHOICE-SW"/>
    <s v="zTBD"/>
    <s v="ESEL-MISC-ENC"/>
    <s v="IIG EMEA IBERIA AREA"/>
    <s v="IIG EMEA SPAIN 1 DISTRICT"/>
    <s v="STEPHANE BARBERET"/>
    <s v="JORGE MARTINEZ MANSO"/>
    <s v="IIG EMEA SOUTH DIVISION"/>
    <s v="Varon, Isabel"/>
    <n v="85030"/>
    <s v="COMPUTER SCIENCES ESPANA SA"/>
    <s v="COMPUTER SCIENCES ESPANA SA"/>
    <s v="CORREOS Y TELEGRAFOS"/>
    <x v="1"/>
    <s v="Spain"/>
    <s v="EMC Std. Sales Order"/>
    <s v="ZOR"/>
    <n v="3213817"/>
    <m/>
    <n v="30319085"/>
    <x v="1"/>
    <m/>
    <m/>
    <s v="MINISTERIO DE HACIENDA Y ADMINISTRACIONES PUBLICAS"/>
    <n v="467461823"/>
    <n v="1005869134"/>
    <s v="DXP"/>
    <n v="1"/>
    <s v="Indirect"/>
    <s v="EMC Sale"/>
    <s v="Y"/>
    <s v="Direct Reseller"/>
    <s v="Alliances"/>
    <s v="OTHER CHANNEL"/>
    <d v="2014-01-08T00:00:00"/>
    <d v="2014-01-08T00:00:00"/>
    <d v="2014-01-08T00:00:00"/>
    <n v="1"/>
    <m/>
    <m/>
    <m/>
    <n v="4394"/>
    <s v="BOOKINGS"/>
    <s v="GOVT"/>
    <s v="GOVT -- CENTRAL"/>
    <s v="IberiaBOOKINGS"/>
    <s v="Q12014"/>
    <n v="0"/>
    <x v="0"/>
  </r>
  <r>
    <x v="2"/>
    <s v="EMEA EAST"/>
    <s v="CONTENT AND CASE MGMT"/>
    <s v="CCMG THIRD PARTY"/>
    <s v="INFOGRAPHIC-SVC"/>
    <s v="Other CCMG"/>
    <s v="BP-XCPI-M-A"/>
    <s v="IIG EMEA TURKEY, MIDDLE EAST, AFRICAN CONTINENT AREA"/>
    <s v="IIG EMEA MIDDLE EAST 1 DISTRICT"/>
    <s v="ALESSIO GALLO"/>
    <s v="MAHMOUD MOUNIR"/>
    <s v="IIG EMEA EMERGING DIVISION"/>
    <s v="Zaghloul, Mahmoud"/>
    <n v="83884"/>
    <s v="XEROX EMIRATES L.L.C"/>
    <s v="ABU DHABI DEPARTMENT OF FINANCE"/>
    <s v="ABU DHABI DEPARTMENT OF FINANCE"/>
    <x v="2"/>
    <s v="United Arab Emirates"/>
    <s v="EMC Std. Sales Order"/>
    <s v="ZOR"/>
    <n v="3226675"/>
    <m/>
    <n v="30327791"/>
    <x v="2"/>
    <m/>
    <m/>
    <s v="GOVERNMENT OF ABU DHABI"/>
    <n v="864314781"/>
    <n v="1005896792"/>
    <s v="DXP"/>
    <n v="30"/>
    <s v="Indirect"/>
    <s v="EMC Sale"/>
    <s v="N"/>
    <m/>
    <m/>
    <s v="DIRECT"/>
    <d v="2014-01-28T00:00:00"/>
    <d v="2014-01-28T00:00:00"/>
    <d v="2014-01-28T00:00:00"/>
    <n v="1"/>
    <m/>
    <m/>
    <m/>
    <n v="390"/>
    <s v="BOOKINGS"/>
    <s v="GOVT"/>
    <s v="GOVT -- CENTRAL"/>
    <s v="Middle EastBOOKINGS"/>
    <s v="Q12014"/>
    <n v="0"/>
    <x v="0"/>
  </r>
  <r>
    <x v="2"/>
    <s v="EMEA EAST"/>
    <s v="CONTENT AND CASE MGMT"/>
    <s v="SYNC THIRD PARTY"/>
    <s v="SYNC-SW"/>
    <s v="zTBD"/>
    <s v="SYNC-T1-CD-1Y"/>
    <s v="IIG EMEA TURKEY, MIDDLE EAST, AFRICAN CONTINENT AREA"/>
    <s v="IIG EMEA MIDDLE EAST 1 DISTRICT"/>
    <s v="ALESSIO GALLO"/>
    <s v="MAHMOUD MOUNIR"/>
    <s v="IIG EMEA EMERGING DIVISION"/>
    <s v="Zaghloul, Mahmoud"/>
    <n v="83884"/>
    <s v="ETIHAD RAIL HQ"/>
    <s v="ETIHAD RAIL HQ"/>
    <s v="ETIHAD RAIL HQ"/>
    <x v="2"/>
    <s v="United Arab Emirates"/>
    <s v="EMC Std. Sales Order"/>
    <s v="ZOR"/>
    <n v="3117607"/>
    <m/>
    <n v="30309573"/>
    <x v="3"/>
    <m/>
    <m/>
    <s v="ETIHAD RAIL COMPANY P J S C"/>
    <n v="851212896"/>
    <n v="1005675114"/>
    <s v="DXP"/>
    <n v="-50"/>
    <s v="Direct"/>
    <s v="EMC Sale"/>
    <s v="N"/>
    <m/>
    <m/>
    <s v="DIRECT"/>
    <d v="2013-12-29T00:00:00"/>
    <d v="2014-01-16T00:00:00"/>
    <d v="2014-01-16T00:00:00"/>
    <n v="1"/>
    <m/>
    <m/>
    <m/>
    <n v="-10800"/>
    <s v="BOOKINGS"/>
    <s v="TRANSPORTATION"/>
    <s v="TRANSPORTATION -- GENERAL"/>
    <s v="Middle EastBOOKINGS"/>
    <s v="Q12014"/>
    <n v="0"/>
    <x v="0"/>
  </r>
  <r>
    <x v="3"/>
    <s v="UK&amp;I"/>
    <s v="CONTENT AND CASE MGMT"/>
    <s v="SYNC THIRD PARTY"/>
    <s v="SYNC-SW"/>
    <s v="zTBD"/>
    <s v="SYNC-T1-CD-1Y"/>
    <s v="IIG EMEA UK/IRELAND AREA"/>
    <s v="IIG EMEA UK/IRELAND ENTERPRISE DISTRICT"/>
    <s v="MARK RATTLEY"/>
    <s v="OWEN KILBANE"/>
    <s v="IIG EMEA NORTH DIVISION"/>
    <s v="Rasch, Kenneth"/>
    <n v="100878"/>
    <s v="AVNET EUROPE COMM VA"/>
    <s v="THE NET A-PORTER GROUP LTD"/>
    <s v="THE NET A-PORTER GROUP LTD"/>
    <x v="3"/>
    <s v="United Kingdom"/>
    <s v="EMC Std. Sales Order"/>
    <s v="ZOR"/>
    <m/>
    <s v="R24 - SaleOPS-Misc REV ADJ"/>
    <n v="30291904"/>
    <x v="4"/>
    <s v="RFBU - G/L Account Document"/>
    <s v="R24 - SaleOPS-Misc REV ADJ"/>
    <s v="COMPAGNIE FINANCIERE RICHEMONT SA"/>
    <n v="482040540"/>
    <n v="1005790658"/>
    <s v="CXP"/>
    <n v="0"/>
    <s v="Indirect"/>
    <s v="EMC Sale"/>
    <s v="Y"/>
    <s v="Distributor"/>
    <s v="Information Intelligence Reseller"/>
    <s v="OTHER CHANNEL"/>
    <d v="2013-12-06T00:00:00"/>
    <d v="2014-01-22T00:00:00"/>
    <d v="2014-01-22T00:00:00"/>
    <n v="1"/>
    <m/>
    <m/>
    <m/>
    <n v="-3435.5"/>
    <s v="BOOKINGS"/>
    <s v="RETAIL"/>
    <s v="RETAIL -- OTHER"/>
    <s v="UK&amp;IBOOKINGS"/>
    <s v="Q12014"/>
    <s v="UK&amp;I"/>
    <x v="0"/>
  </r>
  <r>
    <x v="3"/>
    <s v="UK&amp;I"/>
    <s v="CONTENT AND CASE MGMT"/>
    <s v="SYNC THIRD PARTY"/>
    <s v="SYNC-SW"/>
    <s v="zTBD"/>
    <s v="SYNC-T1-CD-1Y"/>
    <s v="IIG EMEA UK/IRELAND AREA"/>
    <s v="IIG EMEA UK/IRELAND ENTERPRISE DISTRICT"/>
    <s v="MARK RATTLEY"/>
    <s v="OWEN KILBANE"/>
    <s v="IIG EMEA NORTH DIVISION"/>
    <s v="Rasch, Kenneth"/>
    <n v="100878"/>
    <s v="AVNET EUROPE COMM VA"/>
    <s v="THE NET A-PORTER GROUP LTD"/>
    <s v="THE NET A-PORTER GROUP LTD"/>
    <x v="3"/>
    <s v="United Kingdom"/>
    <s v="EMC Std. Sales Order"/>
    <s v="ZOR"/>
    <m/>
    <m/>
    <n v="30291904"/>
    <x v="4"/>
    <m/>
    <m/>
    <s v="COMPAGNIE FINANCIERE RICHEMONT SA"/>
    <n v="482040540"/>
    <n v="1005790658"/>
    <s v="CXP"/>
    <n v="25"/>
    <s v="Indirect"/>
    <s v="EMC Sale"/>
    <s v="Y"/>
    <s v="Distributor"/>
    <s v="Information Intelligence Reseller"/>
    <s v="OTHER CHANNEL"/>
    <d v="2013-12-06T00:00:00"/>
    <d v="2014-01-22T00:00:00"/>
    <d v="2014-01-22T00:00:00"/>
    <n v="1"/>
    <m/>
    <m/>
    <m/>
    <n v="3836.26"/>
    <s v="BOOKINGS"/>
    <s v="RETAIL"/>
    <s v="RETAIL -- OTHER"/>
    <s v="UK&amp;IBOOKINGS"/>
    <s v="Q12014"/>
    <s v="UK&amp;I"/>
    <x v="0"/>
  </r>
  <r>
    <x v="3"/>
    <s v="UK&amp;I"/>
    <s v="CONTENT AND CASE MGMT"/>
    <s v="SYNC THIRD PARTY"/>
    <s v="SYNC-SW"/>
    <s v="zTBD"/>
    <s v="SYNC-T1-CD-1Y"/>
    <s v="IIG EMEA UK/IRELAND AREA"/>
    <s v="IIG EMEA UK/IRELAND ENTERPRISE DISTRICT"/>
    <s v="MARK RATTLEY"/>
    <s v="OWEN KILBANE"/>
    <s v="IIG EMEA NORTH DIVISION"/>
    <s v="Vehring, Clamor"/>
    <n v="50322"/>
    <s v="AVNET EUROPE COMM VA"/>
    <s v="THE NET A-PORTER GROUP LTD"/>
    <s v="THE NET A-PORTER GROUP LTD"/>
    <x v="3"/>
    <s v="United Kingdom"/>
    <s v="EMC Std. Sales Order"/>
    <s v="ZOR"/>
    <m/>
    <s v="R24 - SaleOPS-Misc REV ADJ"/>
    <n v="30291904"/>
    <x v="4"/>
    <s v="RFBU - G/L Account Document"/>
    <s v="R24 - SaleOPS-Misc REV ADJ"/>
    <s v="COMPAGNIE FINANCIERE RICHEMONT SA"/>
    <n v="482040540"/>
    <n v="1005790658"/>
    <s v="CXP"/>
    <n v="0"/>
    <s v="Indirect"/>
    <s v="EMC Sale"/>
    <s v="Y"/>
    <s v="Distributor"/>
    <s v="Information Intelligence Reseller"/>
    <s v="OTHER CHANNEL"/>
    <d v="2013-12-06T00:00:00"/>
    <d v="2014-01-22T00:00:00"/>
    <d v="2014-01-22T00:00:00"/>
    <n v="1"/>
    <m/>
    <m/>
    <m/>
    <n v="3435.5"/>
    <s v="BOOKINGS"/>
    <s v="RETAIL"/>
    <s v="RETAIL -- OTHER"/>
    <s v="UK&amp;IBOOKINGS"/>
    <s v="Q12014"/>
    <s v="UK&amp;I"/>
    <x v="0"/>
  </r>
  <r>
    <x v="3"/>
    <s v="UK&amp;I"/>
    <s v="CONTENT AND CASE MGMT"/>
    <s v="SYNC THIRD PARTY"/>
    <s v="SYNC-SW"/>
    <s v="zTBD"/>
    <s v="SYNC-T1-CD-1Y"/>
    <s v="IIG EMEA UK/IRELAND AREA"/>
    <s v="IIG EMEA UK/IRELAND ENTERPRISE DISTRICT"/>
    <s v="MARK RATTLEY"/>
    <s v="OWEN KILBANE"/>
    <s v="IIG EMEA NORTH DIVISION"/>
    <s v="Vehring, Clamor"/>
    <n v="50322"/>
    <s v="AVNET EUROPE COMM VA"/>
    <s v="THE NET A-PORTER GROUP LTD"/>
    <s v="THE NET A-PORTER GROUP LTD"/>
    <x v="3"/>
    <s v="United Kingdom"/>
    <s v="EMC Std. Sales Order"/>
    <s v="ZOR"/>
    <m/>
    <m/>
    <n v="30291904"/>
    <x v="4"/>
    <m/>
    <m/>
    <s v="COMPAGNIE FINANCIERE RICHEMONT SA"/>
    <n v="482040540"/>
    <n v="1005790658"/>
    <s v="CXP"/>
    <n v="-25"/>
    <s v="Indirect"/>
    <s v="EMC Sale"/>
    <s v="Y"/>
    <s v="Distributor"/>
    <s v="Information Intelligence Reseller"/>
    <s v="OTHER CHANNEL"/>
    <d v="2013-12-06T00:00:00"/>
    <d v="2014-01-22T00:00:00"/>
    <d v="2014-01-22T00:00:00"/>
    <n v="1"/>
    <m/>
    <m/>
    <m/>
    <n v="-3836.26"/>
    <s v="BOOKINGS"/>
    <s v="RETAIL"/>
    <s v="RETAIL -- OTHER"/>
    <s v="UK&amp;IBOOKINGS"/>
    <s v="Q12014"/>
    <s v="UK&amp;I"/>
    <x v="0"/>
  </r>
  <r>
    <x v="3"/>
    <s v="UK&amp;I"/>
    <s v="CONTENT AND CASE MGMT"/>
    <s v="CCMG SAAS SOLUTIONS"/>
    <s v="SYNCPLICITY"/>
    <s v="SyncP"/>
    <s v="SYNCH-SAAS-JE"/>
    <s v="IIG EMEA UK/IRELAND AREA"/>
    <s v="IIG EMEA UK/IRELAND ENTERPRISE DISTRICT"/>
    <s v="MARK RATTLEY"/>
    <s v="OWEN KILBANE"/>
    <s v="IIG EMEA NORTH DIVISION"/>
    <s v="Rasch, Kenneth"/>
    <n v="100878"/>
    <s v="AVNET EUROPE COMM VA"/>
    <s v="THE NET A-PORTER GROUP LTD"/>
    <s v="THE NET A-PORTER GROUP LTD"/>
    <x v="3"/>
    <s v="United Kingdom"/>
    <s v="EMC Std. Sales Order"/>
    <s v="ZOR"/>
    <m/>
    <s v="R31 - Service Reclass"/>
    <n v="30291904"/>
    <x v="4"/>
    <s v="RFBU - G/L Account Document"/>
    <s v="R31 - Service Reclass"/>
    <s v="COMPAGNIE FINANCIERE RICHEMONT SA"/>
    <n v="482040540"/>
    <n v="1005790658"/>
    <s v="CXP"/>
    <n v="0"/>
    <s v="Indirect"/>
    <s v="EMC Sale"/>
    <s v="Y"/>
    <s v="Distributor"/>
    <s v="Information Intelligence Reseller"/>
    <s v="OTHER CHANNEL"/>
    <d v="2013-12-06T00:00:00"/>
    <d v="2014-01-22T00:00:00"/>
    <d v="2014-01-22T00:00:00"/>
    <n v="1"/>
    <m/>
    <m/>
    <m/>
    <n v="3384.5"/>
    <s v="BOOKINGS"/>
    <s v="RETAIL"/>
    <s v="RETAIL -- OTHER"/>
    <s v="UK&amp;IBOOKINGS"/>
    <s v="Q12014"/>
    <s v="UK&amp;I"/>
    <x v="0"/>
  </r>
  <r>
    <x v="3"/>
    <s v="UK&amp;I"/>
    <s v="CONTENT AND CASE MGMT"/>
    <s v="CCMG SAAS SOLUTIONS"/>
    <s v="SYNCPLICITY"/>
    <s v="SyncP"/>
    <s v="SYNCH-SAAS-JE"/>
    <s v="IIG EMEA UK/IRELAND AREA"/>
    <s v="IIG EMEA UK/IRELAND ENTERPRISE DISTRICT"/>
    <s v="MARK RATTLEY"/>
    <s v="OWEN KILBANE"/>
    <s v="IIG EMEA NORTH DIVISION"/>
    <s v="Vehring, Clamor"/>
    <n v="50322"/>
    <s v="AVNET EUROPE COMM VA"/>
    <s v="THE NET A-PORTER GROUP LTD"/>
    <s v="THE NET A-PORTER GROUP LTD"/>
    <x v="3"/>
    <s v="United Kingdom"/>
    <s v="EMC Std. Sales Order"/>
    <s v="ZOR"/>
    <m/>
    <s v="R31 - Service Reclass"/>
    <n v="30291904"/>
    <x v="4"/>
    <s v="RFBU - G/L Account Document"/>
    <s v="R31 - Service Reclass"/>
    <s v="COMPAGNIE FINANCIERE RICHEMONT SA"/>
    <n v="482040540"/>
    <n v="1005790658"/>
    <s v="CXP"/>
    <n v="0"/>
    <s v="Indirect"/>
    <s v="EMC Sale"/>
    <s v="Y"/>
    <s v="Distributor"/>
    <s v="Information Intelligence Reseller"/>
    <s v="OTHER CHANNEL"/>
    <d v="2013-12-06T00:00:00"/>
    <d v="2014-01-22T00:00:00"/>
    <d v="2014-01-22T00:00:00"/>
    <n v="1"/>
    <m/>
    <m/>
    <m/>
    <n v="-3384.5"/>
    <s v="BOOKINGS"/>
    <s v="RETAIL"/>
    <s v="RETAIL -- OTHER"/>
    <s v="UK&amp;IBOOKINGS"/>
    <s v="Q12014"/>
    <s v="UK&amp;I"/>
    <x v="0"/>
  </r>
  <r>
    <x v="1"/>
    <s v="EMEA WEST"/>
    <s v="CONTENT AND CASE MGMT"/>
    <s v="CCMG CAPTURE"/>
    <s v="CPTV-CLIENTS"/>
    <s v="zTBD"/>
    <s v="456-102-275"/>
    <s v="IIG EMEA IBERIA AREA"/>
    <s v="IIG EMEA PORTUGAL 1 DISTRICT"/>
    <s v="STEPHANE BARBERET"/>
    <s v="JORGE MARTINEZ MANSO"/>
    <s v="IIG EMEA SOUTH DIVISION"/>
    <s v="Varon, Isabel"/>
    <n v="85030"/>
    <s v="FUJITSU TECHNOLOGY SOLUTIONS, LDA"/>
    <s v="FUJITSU TECHNOLOGY SOLUTIONS, LDA"/>
    <s v="Instituto da Conservação da Natureza e das Florestas"/>
    <x v="4"/>
    <s v="Portugal"/>
    <s v="EMC Std. Sales Order"/>
    <s v="ZOR"/>
    <n v="3143879"/>
    <m/>
    <n v="30319175"/>
    <x v="5"/>
    <m/>
    <m/>
    <s v="INSTITUTO DA CONSERVAÇÃO DA NATUREZA E DAS FLORESTAS, I.P."/>
    <n v="449140134"/>
    <n v="1005381549"/>
    <s v="DXP"/>
    <n v="1"/>
    <s v="Indirect"/>
    <s v="EMC Sale"/>
    <s v="Y"/>
    <s v="OEM;Direct Reseller"/>
    <s v="Authorized Reseller"/>
    <s v="OTHER CHANNEL"/>
    <d v="2014-01-09T00:00:00"/>
    <d v="2014-01-09T00:00:00"/>
    <d v="2014-01-09T00:00:00"/>
    <n v="1"/>
    <m/>
    <m/>
    <m/>
    <n v="1820"/>
    <s v="BOOKINGS"/>
    <s v="GOVT"/>
    <s v="GOVT -- CENTRAL"/>
    <s v="IberiaBOOKINGS"/>
    <s v="Q12014"/>
    <n v="0"/>
    <x v="0"/>
  </r>
  <r>
    <x v="1"/>
    <s v="EMEA WEST"/>
    <s v="CONTENT AND CASE MGMT"/>
    <s v="CCMG CAPTURE"/>
    <s v="CPTV-PAGE-VOLUME"/>
    <s v="zTBD"/>
    <s v="456-102-264"/>
    <s v="IIG EMEA IBERIA AREA"/>
    <s v="IIG EMEA PORTUGAL 1 DISTRICT"/>
    <s v="STEPHANE BARBERET"/>
    <s v="JORGE MARTINEZ MANSO"/>
    <s v="IIG EMEA SOUTH DIVISION"/>
    <s v="Varon, Isabel"/>
    <n v="85030"/>
    <s v="ACCENTURE - CONSULTORES DE GESTÃO, S.A."/>
    <s v="ACCENTURE - CONSULTORES DE GESTÃO, S.A."/>
    <s v="ACSS - ADMINISTRAÇÃO CENTRAL DO SISTEMA DE SAÚDE"/>
    <x v="4"/>
    <s v="Portugal"/>
    <s v="EMC Std. Sales Order"/>
    <s v="ZOR"/>
    <n v="3219701"/>
    <m/>
    <n v="30320327"/>
    <x v="6"/>
    <m/>
    <m/>
    <s v="Ministerio Da Saude"/>
    <n v="455223156"/>
    <n v="1005877654"/>
    <s v="DXP"/>
    <n v="444"/>
    <s v="Indirect"/>
    <s v="EMC Sale"/>
    <s v="N"/>
    <s v="Systems Integrator"/>
    <s v="Alliances"/>
    <s v="OTHER CHANNEL"/>
    <d v="2014-01-13T00:00:00"/>
    <d v="2014-01-13T00:00:00"/>
    <d v="2014-01-13T00:00:00"/>
    <n v="1"/>
    <m/>
    <m/>
    <m/>
    <n v="80616.800000000003"/>
    <s v="BOOKINGS"/>
    <s v="HEALTHCARE"/>
    <s v="HEALTHCARE -- GOVERNMENT"/>
    <s v="IberiaBOOKINGS"/>
    <s v="Q12014"/>
    <n v="0"/>
    <x v="0"/>
  </r>
  <r>
    <x v="4"/>
    <s v="Germany"/>
    <s v="CONTENT AND CASE MGMT"/>
    <s v="CCMG CAPTURE"/>
    <s v="CPTV-PAGE-VOLUME"/>
    <s v="zTBD"/>
    <s v="456-102-266"/>
    <s v="IIG EMEA GERMANY AREA"/>
    <s v="IIG EMEA GERMANY 1 DISTRICT"/>
    <s v="STEPHANE BARBERET"/>
    <s v="ULRICH WENZ"/>
    <s v="IIG EMEA SOUTH DIVISION"/>
    <s v="Wallbaum, Christian"/>
    <n v="123674"/>
    <s v="InovoOlution GmbH"/>
    <s v="Landesbank Baden-Würtemberg"/>
    <s v="Landesbank Baden-Württemberg"/>
    <x v="5"/>
    <s v="Germany"/>
    <s v="EMC Std. Sales Order"/>
    <s v="ZOR"/>
    <n v="3111425"/>
    <m/>
    <n v="30323282"/>
    <x v="7"/>
    <m/>
    <m/>
    <s v="Landesbank Baden-Württemberg"/>
    <n v="321094120"/>
    <n v="1005662814"/>
    <s v="DXP"/>
    <n v="5"/>
    <s v="Indirect"/>
    <s v="EMC Sale"/>
    <s v="Y"/>
    <s v="Systems Integrator;Direct Reseller;Distribution VAR"/>
    <s v="Authorized Reseller;Information Intelligence Reseller"/>
    <s v="OTHER CHANNEL"/>
    <d v="2014-01-18T00:00:00"/>
    <d v="2014-01-18T00:00:00"/>
    <d v="2014-01-18T00:00:00"/>
    <n v="1"/>
    <m/>
    <m/>
    <m/>
    <n v="11842.66"/>
    <s v="BOOKINGS"/>
    <s v="FINSERV"/>
    <s v="FINSERV -- BANKING"/>
    <s v="GermanyBOOKINGS"/>
    <s v="Q12014"/>
    <s v="Germany"/>
    <x v="0"/>
  </r>
  <r>
    <x v="5"/>
    <s v="EMEA WEST"/>
    <s v="CONTENT AND CASE MGMT"/>
    <s v="CCMG CAPTURE"/>
    <s v="CPTV-SERVER"/>
    <s v="zTBD"/>
    <s v="456-102-262"/>
    <s v="IIG EMEA SWITZERLAND AREA"/>
    <s v="IIG EMEA SWITZERLAND 1 DISTRICT"/>
    <s v="STEPHANE BARBERET"/>
    <s v="ROMAN HOHL"/>
    <s v="IIG EMEA SOUTH DIVISION"/>
    <s v="Espic, Christian"/>
    <n v="145418"/>
    <s v="SERIAL SA"/>
    <s v="SERIAL SA"/>
    <s v="UBP"/>
    <x v="6"/>
    <s v="Switzerland"/>
    <s v="EMC Std. Sales Order"/>
    <s v="ZOR"/>
    <n v="3186897"/>
    <m/>
    <n v="30318767"/>
    <x v="8"/>
    <m/>
    <m/>
    <s v="UBP CIS HOLDING S.A."/>
    <n v="484733923"/>
    <n v="1005826500"/>
    <s v="DXP"/>
    <n v="4"/>
    <s v="Indirect"/>
    <s v="EMC Sale"/>
    <s v="Y"/>
    <s v="Direct Reseller"/>
    <s v="Information Intelligence Reseller"/>
    <s v="OTHER CHANNEL"/>
    <d v="2014-01-08T00:00:00"/>
    <d v="2014-01-08T00:00:00"/>
    <d v="2014-01-08T00:00:00"/>
    <n v="1"/>
    <m/>
    <m/>
    <m/>
    <n v="7087"/>
    <s v="BOOKINGS"/>
    <s v="FINSERV"/>
    <s v="FINSERV -- OTHER"/>
    <s v="SwitzerlandBOOKINGS"/>
    <s v="Q12014"/>
    <s v="Switzerland"/>
    <x v="0"/>
  </r>
  <r>
    <x v="4"/>
    <s v="Germany"/>
    <s v="CONTENT AND CASE MGMT"/>
    <s v="CCMG CAPTURE"/>
    <s v="CPTV-SERVER"/>
    <s v="zTBD"/>
    <s v="456-102-288"/>
    <s v="IIG EMEA GERMANY AREA"/>
    <s v="IIG EMEA GERMANY 1 DISTRICT"/>
    <s v="STEPHANE BARBERET"/>
    <s v="ULRICH WENZ"/>
    <s v="IIG EMEA SOUTH DIVISION"/>
    <s v="Wallbaum, Christian"/>
    <n v="123674"/>
    <s v="InovoOlution GmbH"/>
    <s v="Landesbank Baden-Würtemberg"/>
    <s v="Landesbank Baden-Württemberg"/>
    <x v="5"/>
    <s v="Germany"/>
    <s v="EMC Std. Sales Order"/>
    <s v="ZOR"/>
    <n v="3111425"/>
    <m/>
    <n v="30323282"/>
    <x v="7"/>
    <m/>
    <m/>
    <s v="Landesbank Baden-Württemberg"/>
    <n v="321094120"/>
    <n v="1005662814"/>
    <s v="DXP"/>
    <n v="1"/>
    <s v="Indirect"/>
    <s v="EMC Sale"/>
    <s v="Y"/>
    <s v="Systems Integrator;Direct Reseller;Distribution VAR"/>
    <s v="Authorized Reseller;Information Intelligence Reseller"/>
    <s v="OTHER CHANNEL"/>
    <d v="2014-01-18T00:00:00"/>
    <d v="2014-01-18T00:00:00"/>
    <d v="2014-01-18T00:00:00"/>
    <n v="1"/>
    <m/>
    <m/>
    <m/>
    <n v="6148.97"/>
    <s v="BOOKINGS"/>
    <s v="FINSERV"/>
    <s v="FINSERV -- BANKING"/>
    <s v="GermanyBOOKINGS"/>
    <s v="Q12014"/>
    <s v="Germany"/>
    <x v="0"/>
  </r>
  <r>
    <x v="4"/>
    <s v="Germany"/>
    <s v="CONTENT AND CASE MGMT"/>
    <s v="CCMG CAPTURE"/>
    <s v="CPTV-SERVER"/>
    <s v="zTBD"/>
    <s v="456-103-717"/>
    <s v="IIG EMEA GERMANY AREA"/>
    <s v="IIG EMEA GERMANY 1 DISTRICT"/>
    <s v="STEPHANE BARBERET"/>
    <s v="ULRICH WENZ"/>
    <s v="IIG EMEA SOUTH DIVISION"/>
    <s v="Wallbaum, Christian"/>
    <n v="123674"/>
    <s v="InovoOlution GmbH"/>
    <s v="Landesbank Baden-Würtemberg"/>
    <s v="Landesbank Baden-Württemberg"/>
    <x v="5"/>
    <s v="Germany"/>
    <s v="EMC Std. Sales Order"/>
    <s v="ZOR"/>
    <n v="3111425"/>
    <m/>
    <n v="30323282"/>
    <x v="7"/>
    <m/>
    <m/>
    <s v="Landesbank Baden-Württemberg"/>
    <n v="321094120"/>
    <n v="1005662814"/>
    <s v="DXP"/>
    <n v="1"/>
    <s v="Indirect"/>
    <s v="EMC Sale"/>
    <s v="Y"/>
    <s v="Systems Integrator;Direct Reseller;Distribution VAR"/>
    <s v="Authorized Reseller;Information Intelligence Reseller"/>
    <s v="OTHER CHANNEL"/>
    <d v="2014-01-18T00:00:00"/>
    <d v="2014-01-18T00:00:00"/>
    <d v="2014-01-18T00:00:00"/>
    <n v="1"/>
    <m/>
    <m/>
    <m/>
    <n v="1537.92"/>
    <s v="BOOKINGS"/>
    <s v="FINSERV"/>
    <s v="FINSERV -- BANKING"/>
    <s v="GermanyBOOKINGS"/>
    <s v="Q12014"/>
    <s v="Germany"/>
    <x v="0"/>
  </r>
  <r>
    <x v="1"/>
    <s v="EMEA WEST"/>
    <s v="CONTENT AND CASE MGMT"/>
    <s v="CCMG CAPTURE"/>
    <s v="CPTV-SERVER"/>
    <s v="zTBD"/>
    <s v="457-100-444"/>
    <s v="IIG EMEA IBERIA AREA"/>
    <s v="IIG EMEA PORTUGAL 1 DISTRICT"/>
    <s v="STEPHANE BARBERET"/>
    <s v="JORGE MARTINEZ MANSO"/>
    <s v="IIG EMEA SOUTH DIVISION"/>
    <s v="Varon, Isabel"/>
    <n v="85030"/>
    <s v="FUJITSU TECHNOLOGY SOLUTIONS, LDA"/>
    <s v="FUJITSU TECHNOLOGY SOLUTIONS, LDA"/>
    <s v="Instituto da Conservação da Natureza e das Florestas"/>
    <x v="4"/>
    <s v="Portugal"/>
    <s v="EMC Std. Sales Order"/>
    <s v="ZOR"/>
    <n v="3143879"/>
    <m/>
    <n v="30319175"/>
    <x v="5"/>
    <m/>
    <m/>
    <s v="INSTITUTO DA CONSERVAÇÃO DA NATUREZA E DAS FLORESTAS, I.P."/>
    <n v="449140134"/>
    <n v="1005381549"/>
    <s v="DXP"/>
    <n v="1"/>
    <s v="Indirect"/>
    <s v="EMC Sale"/>
    <s v="Y"/>
    <s v="OEM;Direct Reseller"/>
    <s v="Authorized Reseller"/>
    <s v="OTHER CHANNEL"/>
    <d v="2014-01-09T00:00:00"/>
    <d v="2014-01-09T00:00:00"/>
    <d v="2014-01-09T00:00:00"/>
    <n v="1"/>
    <m/>
    <m/>
    <m/>
    <n v="3120"/>
    <s v="BOOKINGS"/>
    <s v="GOVT"/>
    <s v="GOVT -- CENTRAL"/>
    <s v="IberiaBOOKINGS"/>
    <s v="Q12014"/>
    <n v="0"/>
    <x v="0"/>
  </r>
  <r>
    <x v="5"/>
    <s v="EMEA WEST"/>
    <s v="CONTENT AND CASE MGMT"/>
    <s v="CCMG CAPTURE"/>
    <s v="CPTV-SERVER"/>
    <s v="zTBD"/>
    <s v="457-100-444"/>
    <s v="IIG EMEA SWITZERLAND AREA"/>
    <s v="IIG EMEA SWITZERLAND 1 DISTRICT"/>
    <s v="STEPHANE BARBERET"/>
    <s v="ROMAN HOHL"/>
    <s v="IIG EMEA SOUTH DIVISION"/>
    <s v="Espic, Christian"/>
    <n v="145418"/>
    <s v="SERIAL SA"/>
    <s v="SERIAL SA"/>
    <s v="UBP"/>
    <x v="6"/>
    <s v="Switzerland"/>
    <s v="EMC Std. Sales Order"/>
    <s v="ZOR"/>
    <n v="3186897"/>
    <m/>
    <n v="30318767"/>
    <x v="8"/>
    <m/>
    <m/>
    <s v="UBP CIS HOLDING S.A."/>
    <n v="484733923"/>
    <n v="1005826500"/>
    <s v="DXP"/>
    <n v="2"/>
    <s v="Indirect"/>
    <s v="EMC Sale"/>
    <s v="Y"/>
    <s v="Direct Reseller"/>
    <s v="Information Intelligence Reseller"/>
    <s v="OTHER CHANNEL"/>
    <d v="2014-01-08T00:00:00"/>
    <d v="2014-01-08T00:00:00"/>
    <d v="2014-01-08T00:00:00"/>
    <n v="1"/>
    <m/>
    <m/>
    <m/>
    <n v="8984.2000000000007"/>
    <s v="BOOKINGS"/>
    <s v="FINSERV"/>
    <s v="FINSERV -- OTHER"/>
    <s v="SwitzerlandBOOKINGS"/>
    <s v="Q12014"/>
    <s v="Switzerland"/>
    <x v="0"/>
  </r>
  <r>
    <x v="4"/>
    <s v="Germany"/>
    <s v="CONTENT AND CASE MGMT"/>
    <s v="CCMG CAPTURE"/>
    <s v="CPTV-SERVER"/>
    <s v="zTBD"/>
    <s v="457-100-446"/>
    <s v="IIG EMEA GERMANY AREA"/>
    <s v="IIG EMEA GERMANY 1 DISTRICT"/>
    <s v="STEPHANE BARBERET"/>
    <s v="ULRICH WENZ"/>
    <s v="IIG EMEA SOUTH DIVISION"/>
    <s v="Wallbaum, Christian"/>
    <n v="123674"/>
    <s v="InovoOlution GmbH"/>
    <s v="Landesbank Baden-Würtemberg"/>
    <s v="Landesbank Baden-Württemberg"/>
    <x v="5"/>
    <s v="Germany"/>
    <s v="EMC Std. Sales Order"/>
    <s v="ZOR"/>
    <n v="3111425"/>
    <m/>
    <n v="30323282"/>
    <x v="7"/>
    <m/>
    <m/>
    <s v="Landesbank Baden-Württemberg"/>
    <n v="321094120"/>
    <n v="1005662814"/>
    <s v="DXP"/>
    <n v="1"/>
    <s v="Indirect"/>
    <s v="EMC Sale"/>
    <s v="Y"/>
    <s v="Systems Integrator;Direct Reseller;Distribution VAR"/>
    <s v="Authorized Reseller;Information Intelligence Reseller"/>
    <s v="OTHER CHANNEL"/>
    <d v="2014-01-18T00:00:00"/>
    <d v="2014-01-18T00:00:00"/>
    <d v="2014-01-18T00:00:00"/>
    <n v="1"/>
    <m/>
    <m/>
    <m/>
    <n v="18448.259999999998"/>
    <s v="BOOKINGS"/>
    <s v="FINSERV"/>
    <s v="FINSERV -- BANKING"/>
    <s v="GermanyBOOKINGS"/>
    <s v="Q12014"/>
    <s v="Germany"/>
    <x v="0"/>
  </r>
  <r>
    <x v="6"/>
    <s v="EMEA WEST"/>
    <s v="CONTENT AND CASE MGMT"/>
    <s v="CCMG CAPTURE"/>
    <s v="PIXEL-ISIS"/>
    <s v="zTBD"/>
    <s v="456-100-089"/>
    <s v="IIG EMEA BUS DEV AREA"/>
    <s v="IIG EMEA CAPTIVA PIXEL DISTRICT"/>
    <m/>
    <m/>
    <s v="IIG EMEA BUS DEV DIVISION"/>
    <s v="Wahls, Alexander"/>
    <n v="117230"/>
    <s v="ESPRINET SPA"/>
    <s v="T.C.D. SPA"/>
    <s v="ATER DI FROSINONE"/>
    <x v="7"/>
    <s v="Italy"/>
    <s v="EMC Std. Sales Order"/>
    <s v="ZOR"/>
    <m/>
    <m/>
    <n v="30309980"/>
    <x v="9"/>
    <m/>
    <m/>
    <s v="AZIENDA TERRITORIALE PER L'EDILIZIA RESIDENZIALE PUBBLICA (ATER)"/>
    <n v="439965406"/>
    <n v="1005828744"/>
    <s v="CXP"/>
    <n v="1"/>
    <s v="Indirect"/>
    <s v="EMC Sale"/>
    <s v="Y"/>
    <s v="Distributor"/>
    <s v="VSPEX;Services Implement;Solution Provider"/>
    <s v="OTHER CHANNEL"/>
    <d v="2013-12-30T00:00:00"/>
    <d v="2014-01-22T00:00:00"/>
    <d v="2014-01-22T00:00:00"/>
    <n v="1"/>
    <m/>
    <m/>
    <m/>
    <n v="271.7"/>
    <s v="BOOKINGS"/>
    <s v="FINSERV"/>
    <s v="FINSERV -- ARCHITECTURE ENGINEERING &amp; CONSTRUCTION"/>
    <s v="ItalyBOOKINGS"/>
    <s v="Q12014"/>
    <n v="0"/>
    <x v="0"/>
  </r>
  <r>
    <x v="7"/>
    <s v="EMEA EAST"/>
    <s v="CONTENT AND CASE MGMT"/>
    <s v="CCMG CAPTURE"/>
    <s v="PIXEL-ISIS"/>
    <s v="zTBD"/>
    <s v="456-100-089"/>
    <s v="IIG EMEA BUS DEV AREA"/>
    <s v="IIG EMEA CAPTIVA PIXEL DISTRICT"/>
    <m/>
    <m/>
    <s v="IIG EMEA BUS DEV DIVISION"/>
    <s v="Wahls, Alexander"/>
    <n v="117230"/>
    <s v="SUNCODE S.C."/>
    <s v="SUNCODE S.C."/>
    <s v="SUNCODE S.C."/>
    <x v="8"/>
    <s v="Poland"/>
    <s v="EMC Std. Sales Order"/>
    <s v="ZOR"/>
    <n v="3214461"/>
    <m/>
    <n v="30313382"/>
    <x v="10"/>
    <m/>
    <m/>
    <s v="SUNCODE S C"/>
    <n v="422143698"/>
    <n v="1005872581"/>
    <s v="DXP"/>
    <n v="2"/>
    <s v="Indirect"/>
    <s v="EMC Sale"/>
    <s v="N"/>
    <m/>
    <m/>
    <s v="DIRECT"/>
    <d v="2014-01-03T00:00:00"/>
    <d v="2014-01-03T00:00:00"/>
    <d v="2014-01-03T00:00:00"/>
    <n v="1"/>
    <m/>
    <m/>
    <m/>
    <n v="742.5"/>
    <s v="BOOKINGS"/>
    <s v="NOT DEFINED"/>
    <s v="NOT DEFINED"/>
    <s v="Austria/EEBOOKINGS"/>
    <s v="Q12014"/>
    <n v="0"/>
    <x v="0"/>
  </r>
  <r>
    <x v="7"/>
    <s v="EMEA EAST"/>
    <s v="CONTENT AND CASE MGMT"/>
    <s v="CCMG CAPTURE"/>
    <s v="PIXEL-ISIS"/>
    <s v="zTBD"/>
    <s v="456-100-089"/>
    <s v="IIG EMEA BUS DEV AREA"/>
    <s v="IIG EMEA CAPTIVA PIXEL DISTRICT"/>
    <m/>
    <m/>
    <s v="IIG EMEA BUS DEV DIVISION"/>
    <s v="Wahls, Alexander"/>
    <n v="117230"/>
    <s v="SUNCODE S.C."/>
    <s v="SUNCODE S.C."/>
    <s v="SUNCODE S.C."/>
    <x v="8"/>
    <s v="Poland"/>
    <s v="EMC Std. Sales Order"/>
    <s v="ZOR"/>
    <n v="3220010"/>
    <m/>
    <n v="30319641"/>
    <x v="11"/>
    <m/>
    <m/>
    <s v="SUNCODE S C"/>
    <n v="422143698"/>
    <n v="1005883058"/>
    <s v="DXP"/>
    <n v="3"/>
    <s v="Indirect"/>
    <s v="EMC Sale"/>
    <s v="N"/>
    <m/>
    <m/>
    <s v="DIRECT"/>
    <d v="2014-01-10T00:00:00"/>
    <d v="2014-01-10T00:00:00"/>
    <d v="2014-01-10T00:00:00"/>
    <n v="1"/>
    <m/>
    <m/>
    <m/>
    <n v="1113.75"/>
    <s v="BOOKINGS"/>
    <s v="NOT DEFINED"/>
    <s v="NOT DEFINED"/>
    <s v="Austria/EEBOOKINGS"/>
    <s v="Q12014"/>
    <n v="0"/>
    <x v="0"/>
  </r>
  <r>
    <x v="7"/>
    <s v="EMEA EAST"/>
    <s v="CONTENT AND CASE MGMT"/>
    <s v="CCMG CAPTURE"/>
    <s v="PIXEL-ISIS"/>
    <s v="zTBD"/>
    <s v="456-100-089"/>
    <s v="IIG EMEA BUS DEV AREA"/>
    <s v="IIG EMEA CAPTIVA PIXEL DISTRICT"/>
    <m/>
    <m/>
    <s v="IIG EMEA BUS DEV DIVISION"/>
    <s v="Wahls, Alexander"/>
    <n v="117230"/>
    <s v="SUNCODE S.C."/>
    <s v="SUNCODE S.C."/>
    <s v="SUNCODE S.C."/>
    <x v="8"/>
    <s v="Poland"/>
    <s v="EMC Std. Sales Order"/>
    <s v="ZOR"/>
    <n v="3222909"/>
    <m/>
    <n v="30321519"/>
    <x v="12"/>
    <m/>
    <m/>
    <s v="SUNCODE S C"/>
    <n v="422143698"/>
    <n v="1005888831"/>
    <s v="DXP"/>
    <n v="1"/>
    <s v="Indirect"/>
    <s v="EMC Sale"/>
    <s v="N"/>
    <m/>
    <m/>
    <s v="DIRECT"/>
    <d v="2014-01-15T00:00:00"/>
    <d v="2014-01-15T00:00:00"/>
    <d v="2014-01-15T00:00:00"/>
    <n v="1"/>
    <m/>
    <m/>
    <m/>
    <n v="371.25"/>
    <s v="BOOKINGS"/>
    <s v="NOT DEFINED"/>
    <s v="NOT DEFINED"/>
    <s v="Austria/EEBOOKINGS"/>
    <s v="Q12014"/>
    <n v="0"/>
    <x v="0"/>
  </r>
  <r>
    <x v="0"/>
    <s v="EMEA WEST"/>
    <s v="CONTENT AND CASE MGMT"/>
    <s v="CCMG CAPTURE"/>
    <s v="PIXEL-ISIS"/>
    <s v="zTBD"/>
    <s v="456-100-089"/>
    <s v="IIG EMEA FRANCE AREA"/>
    <s v="IIG EMEA FRANCE 1 DISTRICT"/>
    <s v="STEPHANE BARBERET"/>
    <s v="JACQUES PADIOLEAU"/>
    <s v="IIG EMEA SOUTH DIVISION"/>
    <s v="Rachmuhl, Yves"/>
    <n v="110504"/>
    <s v="SPIGRAPH AG"/>
    <s v="SPIGRAPH"/>
    <s v="SPIGRAPH"/>
    <x v="0"/>
    <s v="France"/>
    <s v="EMC Std. Sales Order"/>
    <s v="ZOR"/>
    <n v="3243342"/>
    <m/>
    <n v="30330339"/>
    <x v="13"/>
    <m/>
    <m/>
    <s v="SPIGRAPH"/>
    <n v="896271863"/>
    <n v="1005927307"/>
    <s v="DXP"/>
    <n v="1"/>
    <s v="Direct"/>
    <s v="EMC Sale"/>
    <s v="N"/>
    <m/>
    <m/>
    <s v="DIRECT"/>
    <d v="2014-01-31T00:00:00"/>
    <d v="2014-01-31T00:00:00"/>
    <d v="2014-01-31T00:00:00"/>
    <n v="1"/>
    <m/>
    <m/>
    <m/>
    <n v="315.70999999999998"/>
    <s v="BOOKINGS"/>
    <s v="WHOLESALE"/>
    <s v="WHOLESALE -- EQUIPMENT MANUFATURING"/>
    <s v="FranceBOOKINGS"/>
    <s v="Q12014"/>
    <s v="France"/>
    <x v="0"/>
  </r>
  <r>
    <x v="4"/>
    <s v="Germany"/>
    <s v="CONTENT AND CASE MGMT"/>
    <s v="CCMG CAPTURE"/>
    <s v="PIXEL-ISIS"/>
    <s v="zTBD"/>
    <s v="456-100-089"/>
    <s v="IIG EMEA GERMANY AREA"/>
    <s v="IIG EMEA GERMANY 1 DISTRICT"/>
    <s v="STEPHANE BARBERET"/>
    <s v="ULRICH WENZ"/>
    <s v="IIG EMEA SOUTH DIVISION"/>
    <s v="Lechner, Christian"/>
    <n v="68840"/>
    <s v="Datapool GmbH"/>
    <s v="Datapool GmbH"/>
    <s v="Datapool GmbH"/>
    <x v="5"/>
    <s v="Germany"/>
    <s v="EMC Std. Sales Order"/>
    <s v="ZOR"/>
    <m/>
    <m/>
    <n v="30329199"/>
    <x v="14"/>
    <m/>
    <m/>
    <s v="Datapool GmbH Beratung, Dienstleistung und Vermittlung im EDV-,"/>
    <n v="330123860"/>
    <n v="1005916405"/>
    <s v="DXP"/>
    <n v="1"/>
    <s v="Direct"/>
    <s v="EMC Sale"/>
    <s v="N"/>
    <m/>
    <m/>
    <s v="DIRECT"/>
    <d v="2014-01-30T00:00:00"/>
    <d v="2014-01-30T00:00:00"/>
    <d v="2014-01-30T00:00:00"/>
    <n v="1"/>
    <m/>
    <m/>
    <m/>
    <n v="304.87"/>
    <s v="BOOKINGS"/>
    <s v="SERVICES"/>
    <s v="SERVICES -- CONSULTING"/>
    <s v="GermanyBOOKINGS"/>
    <s v="Q12014"/>
    <s v="Germany"/>
    <x v="0"/>
  </r>
  <r>
    <x v="6"/>
    <s v="EMEA WEST"/>
    <s v="CONTENT AND CASE MGMT"/>
    <s v="CCMG CAPTURE"/>
    <s v="PIXEL-ISIS"/>
    <s v="zTBD"/>
    <s v="456-100-089"/>
    <s v="IIG EMEA ITALY AREA"/>
    <s v="IIG EMEA ITALY DISTRICT"/>
    <s v="STEPHANE BARBERET"/>
    <s v="FRANCESCO ISABELLI"/>
    <s v="IIG EMEA SOUTH DIVISION"/>
    <s v="Beretta, RobertoMario"/>
    <n v="104508"/>
    <s v="DATAMATIC SPA"/>
    <s v="DATAMATIC SPA"/>
    <s v="AGOMIR SPA"/>
    <x v="7"/>
    <s v="Italy"/>
    <s v="EMC Std. Sales Order"/>
    <s v="ZOR"/>
    <n v="3218142"/>
    <m/>
    <n v="30319136"/>
    <x v="15"/>
    <m/>
    <m/>
    <s v="GR INFORMATICA SRL"/>
    <n v="435782974"/>
    <n v="1005879831"/>
    <s v="DXP"/>
    <n v="1"/>
    <s v="Indirect"/>
    <s v="EMC Sale"/>
    <s v="N"/>
    <m/>
    <m/>
    <s v="DIRECT"/>
    <d v="2014-01-09T00:00:00"/>
    <d v="2014-01-09T00:00:00"/>
    <d v="2014-01-09T00:00:00"/>
    <n v="1"/>
    <m/>
    <m/>
    <m/>
    <n v="302.89999999999998"/>
    <s v="BOOKINGS"/>
    <s v="WHOLESALE"/>
    <s v="WHOLESALE -- EQUIPMENT MANUFATURING"/>
    <s v="ItalyBOOKINGS"/>
    <s v="Q12014"/>
    <s v="Italy"/>
    <x v="0"/>
  </r>
  <r>
    <x v="6"/>
    <s v="EMEA WEST"/>
    <s v="CONTENT AND CASE MGMT"/>
    <s v="CCMG CAPTURE"/>
    <s v="PIXEL-ISIS"/>
    <s v="zTBD"/>
    <s v="456-100-089"/>
    <s v="IIG EMEA ITALY AREA"/>
    <s v="IIG EMEA ITALY DISTRICT"/>
    <s v="STEPHANE BARBERET"/>
    <s v="FRANCESCO ISABELLI"/>
    <s v="IIG EMEA SOUTH DIVISION"/>
    <s v="Quota House, Italy - ESG"/>
    <s v="D01736"/>
    <s v="ESPRINET SPA"/>
    <s v="T.C.D. SPA"/>
    <s v="ATER DI FROSINONE"/>
    <x v="7"/>
    <s v="Italy"/>
    <s v="EMC Std. Sales Order"/>
    <s v="ZOR"/>
    <m/>
    <m/>
    <n v="30309980"/>
    <x v="9"/>
    <m/>
    <m/>
    <s v="AZIENDA TERRITORIALE PER L'EDILIZIA RESIDENZIALE PUBBLICA (ATER)"/>
    <n v="439965406"/>
    <n v="1005828744"/>
    <s v="CXP"/>
    <n v="-1"/>
    <s v="Indirect"/>
    <s v="EMC Sale"/>
    <s v="Y"/>
    <s v="Distributor"/>
    <s v="VSPEX;Services Implement;Solution Provider"/>
    <s v="OTHER CHANNEL"/>
    <d v="2013-12-30T00:00:00"/>
    <d v="2014-01-22T00:00:00"/>
    <d v="2014-01-22T00:00:00"/>
    <n v="1"/>
    <m/>
    <m/>
    <m/>
    <n v="-271.7"/>
    <s v="BOOKINGS"/>
    <s v="FINSERV"/>
    <s v="FINSERV -- ARCHITECTURE ENGINEERING &amp; CONSTRUCTION"/>
    <s v="ItalyBOOKINGS"/>
    <s v="Q12014"/>
    <s v="Italy"/>
    <x v="0"/>
  </r>
  <r>
    <x v="3"/>
    <s v="UK&amp;I"/>
    <s v="CONTENT AND CASE MGMT"/>
    <s v="CCMG CAPTURE"/>
    <s v="PIXEL-ISIS"/>
    <s v="zTBD"/>
    <s v="456-100-090"/>
    <s v="IIG EMEA BUS DEV AREA"/>
    <s v="IIG EMEA CAPTIVA PIXEL DISTRICT"/>
    <m/>
    <m/>
    <s v="IIG EMEA BUS DEV DIVISION"/>
    <s v="Wahls, Alexander"/>
    <n v="117230"/>
    <s v="AVNET EUROPE COMM VA"/>
    <s v="QBS SOFTWARE LTD."/>
    <s v="UNIVERSITY OF CAMBRIDGE"/>
    <x v="3"/>
    <s v="United Kingdom"/>
    <s v="EMC Std. Sales Order"/>
    <s v="ZOR"/>
    <m/>
    <m/>
    <n v="30321644"/>
    <x v="16"/>
    <m/>
    <m/>
    <s v="UNIVERSITY OF CAMBRIDGE"/>
    <n v="226552610"/>
    <n v="1005812375"/>
    <s v="CXP"/>
    <n v="1"/>
    <s v="Indirect"/>
    <s v="EMC Sale"/>
    <s v="Y"/>
    <s v="Distributor"/>
    <s v="Information Intelligence Reseller"/>
    <s v="OTHER CHANNEL"/>
    <d v="2014-01-15T00:00:00"/>
    <d v="2014-01-28T00:00:00"/>
    <d v="2014-01-28T00:00:00"/>
    <n v="1"/>
    <m/>
    <m/>
    <m/>
    <n v="576.20000000000005"/>
    <s v="BOOKINGS"/>
    <s v="EDUCATION"/>
    <s v="EDUCATION -- HIGHER EDUCATION"/>
    <s v="UK&amp;IBOOKINGS"/>
    <s v="Q12014"/>
    <n v="0"/>
    <x v="0"/>
  </r>
  <r>
    <x v="8"/>
    <s v="EMEA WEST"/>
    <s v="CONTENT AND CASE MGMT"/>
    <s v="CCMG CAPTURE"/>
    <s v="PIXEL-ISIS"/>
    <s v="zTBD"/>
    <s v="456-100-091"/>
    <s v="IIG EMEA BENELUX AREA"/>
    <s v="IIG EMEA BELGIUM 1 DISTRICT"/>
    <s v="MARK RATTLEY"/>
    <s v="JOOST DE BOT"/>
    <s v="IIG EMEA NORTH DIVISION"/>
    <s v="Quota House, Belgium - ESG"/>
    <s v="D01721"/>
    <s v="AVNET EUROPE COMM VA"/>
    <s v="EVERAERT PRINTING SYSTEMS"/>
    <s v="JAN DE NUL DREDGING N.V."/>
    <x v="9"/>
    <s v="Belgium"/>
    <s v="EMC Std. Sales Order"/>
    <s v="ZOR"/>
    <n v="3150340"/>
    <m/>
    <n v="30281817"/>
    <x v="17"/>
    <m/>
    <m/>
    <s v="JAN DE NUL-DREDGING NV"/>
    <n v="283406437"/>
    <n v="1005745760"/>
    <s v="DXP"/>
    <n v="-1"/>
    <s v="Indirect"/>
    <s v="EMC Sale"/>
    <s v="Y"/>
    <s v="Distributor"/>
    <s v="Information Intelligence Reseller"/>
    <s v="OTHER CHANNEL"/>
    <d v="2013-11-19T00:00:00"/>
    <d v="2014-01-28T00:00:00"/>
    <d v="2014-01-28T00:00:00"/>
    <n v="1"/>
    <m/>
    <m/>
    <m/>
    <n v="-848"/>
    <s v="BOOKINGS"/>
    <s v="CONSTRUCTION"/>
    <s v="CONSTRUCTION -- ARCHITECTURE ENGINEERING &amp; CONSTRUCTION"/>
    <s v="BeneluxBOOKINGS"/>
    <s v="Q12014"/>
    <n v="0"/>
    <x v="0"/>
  </r>
  <r>
    <x v="4"/>
    <s v="Germany"/>
    <s v="CONTENT AND CASE MGMT"/>
    <s v="CCMG CAPTURE"/>
    <s v="PIXEL-ISIS"/>
    <s v="zTBD"/>
    <s v="456-100-091"/>
    <s v="IIG EMEA BUS DEV AREA"/>
    <s v="IIG EMEA CAPTIVA PIXEL DISTRICT"/>
    <m/>
    <m/>
    <s v="IIG EMEA BUS DEV DIVISION"/>
    <s v="Wahls, Alexander"/>
    <n v="117230"/>
    <s v="AVNET EUROPE COMM VA"/>
    <s v="Data Net Solutions GmbH"/>
    <s v="KLINIKUM GARMISCH-PARTENKIRCHEN GMBH"/>
    <x v="5"/>
    <s v="Germany"/>
    <s v="EMC Std. Sales Order"/>
    <s v="ZOR"/>
    <m/>
    <m/>
    <n v="30299761"/>
    <x v="18"/>
    <m/>
    <m/>
    <s v="Landkreis Garmisch-Partenkirchen"/>
    <n v="551502453"/>
    <n v="1005846135"/>
    <s v="DXP"/>
    <n v="1"/>
    <s v="Indirect"/>
    <s v="EMC Sale"/>
    <s v="Y"/>
    <s v="Distributor"/>
    <s v="Information Intelligence Reseller"/>
    <s v="OTHER CHANNEL"/>
    <d v="2013-12-18T00:00:00"/>
    <d v="2014-01-21T00:00:00"/>
    <d v="2014-01-21T00:00:00"/>
    <n v="1"/>
    <m/>
    <m/>
    <m/>
    <n v="1058.2"/>
    <s v="BOOKINGS"/>
    <s v="HEALTHCARE"/>
    <s v="HEALTHCARE -- GENERAL"/>
    <s v="GermanyBOOKINGS"/>
    <s v="Q12014"/>
    <n v="0"/>
    <x v="0"/>
  </r>
  <r>
    <x v="4"/>
    <s v="Germany"/>
    <s v="CONTENT AND CASE MGMT"/>
    <s v="CCMG CAPTURE"/>
    <s v="PIXEL-ISIS"/>
    <s v="zTBD"/>
    <s v="456-100-091"/>
    <s v="IIG EMEA BUS DEV AREA"/>
    <s v="IIG EMEA CAPTIVA PIXEL DISTRICT"/>
    <m/>
    <m/>
    <s v="IIG EMEA BUS DEV DIVISION"/>
    <s v="Wahls, Alexander"/>
    <n v="117230"/>
    <s v="AVNET EUROPE COMM VA"/>
    <s v="Data Net Solutions GmbH"/>
    <s v="Klinikum Landsberg A. Lech"/>
    <x v="5"/>
    <s v="Germany"/>
    <s v="EMC Std. Sales Order"/>
    <s v="ZOR"/>
    <m/>
    <m/>
    <n v="30298993"/>
    <x v="19"/>
    <m/>
    <m/>
    <s v="Klinikum Landsberg am Lech"/>
    <n v="325614456"/>
    <n v="1005846009"/>
    <s v="DXP"/>
    <n v="1"/>
    <s v="Indirect"/>
    <s v="EMC Sale"/>
    <s v="Y"/>
    <s v="Distributor"/>
    <s v="Information Intelligence Reseller"/>
    <s v="OTHER CHANNEL"/>
    <d v="2013-12-17T00:00:00"/>
    <d v="2014-01-21T00:00:00"/>
    <d v="2014-01-21T00:00:00"/>
    <n v="1"/>
    <m/>
    <m/>
    <m/>
    <n v="1058.2"/>
    <s v="BOOKINGS"/>
    <s v="HEALTHCARE"/>
    <s v="HEALTHCARE -- GENERAL"/>
    <s v="GermanyBOOKINGS"/>
    <s v="Q12014"/>
    <n v="0"/>
    <x v="0"/>
  </r>
  <r>
    <x v="4"/>
    <s v="Germany"/>
    <s v="CONTENT AND CASE MGMT"/>
    <s v="CCMG CAPTURE"/>
    <s v="PIXEL-ISIS"/>
    <s v="zTBD"/>
    <s v="456-100-091"/>
    <s v="IIG EMEA BUS DEV AREA"/>
    <s v="IIG EMEA CAPTIVA PIXEL DISTRICT"/>
    <m/>
    <m/>
    <s v="IIG EMEA BUS DEV DIVISION"/>
    <s v="Wahls, Alexander"/>
    <n v="117230"/>
    <s v="AVNET EUROPE COMM VA"/>
    <s v="Data Net Solutions GmbH"/>
    <s v="St. Vincenz-Krankenhaus GmbH"/>
    <x v="5"/>
    <s v="Germany"/>
    <s v="EMC Std. Sales Order"/>
    <s v="ZOR"/>
    <m/>
    <m/>
    <n v="30324676"/>
    <x v="20"/>
    <m/>
    <m/>
    <s v="Genossenschaft der barmherzigen Schwestern vom hl. Vincenz von P"/>
    <n v="342693720"/>
    <n v="1005906989"/>
    <s v="DXP"/>
    <n v="1"/>
    <s v="Indirect"/>
    <s v="EMC Sale"/>
    <s v="Y"/>
    <s v="Distributor"/>
    <s v="Information Intelligence Reseller"/>
    <s v="OTHER CHANNEL"/>
    <d v="2014-01-22T00:00:00"/>
    <d v="2014-01-29T00:00:00"/>
    <d v="2014-01-29T00:00:00"/>
    <n v="1"/>
    <m/>
    <m/>
    <m/>
    <n v="1102.42"/>
    <s v="BOOKINGS"/>
    <s v="HEALTHCARE"/>
    <s v="HEALTHCARE -- GENERAL"/>
    <s v="GermanyBOOKINGS"/>
    <s v="Q12014"/>
    <n v="0"/>
    <x v="0"/>
  </r>
  <r>
    <x v="4"/>
    <s v="Germany"/>
    <s v="CONTENT AND CASE MGMT"/>
    <s v="CCMG CAPTURE"/>
    <s v="PIXEL-ISIS"/>
    <s v="zTBD"/>
    <s v="456-100-091"/>
    <s v="IIG EMEA BUS DEV AREA"/>
    <s v="IIG EMEA CAPTIVA PIXEL DISTRICT"/>
    <m/>
    <m/>
    <s v="IIG EMEA BUS DEV DIVISION"/>
    <s v="Wahls, Alexander"/>
    <n v="117230"/>
    <s v="OCR Systeme GmbH"/>
    <s v="OCR Systeme GmbH"/>
    <s v="PEEK &amp; CLOPPENBURG"/>
    <x v="5"/>
    <s v="Germany"/>
    <s v="EMC Std. Sales Order"/>
    <s v="ZOR"/>
    <n v="3218641"/>
    <m/>
    <n v="30319093"/>
    <x v="21"/>
    <m/>
    <m/>
    <s v="Peek &amp; Cloppenburg KG"/>
    <n v="315139022"/>
    <n v="1005880085"/>
    <s v="DXP"/>
    <n v="1"/>
    <s v="Indirect"/>
    <s v="EMC Sale"/>
    <s v="N"/>
    <m/>
    <m/>
    <s v="DIRECT"/>
    <d v="2014-01-09T00:00:00"/>
    <d v="2014-01-09T00:00:00"/>
    <d v="2014-01-09T00:00:00"/>
    <n v="1"/>
    <m/>
    <m/>
    <m/>
    <n v="1293.5"/>
    <s v="BOOKINGS"/>
    <s v="RETAIL"/>
    <s v="RETAIL -- CLOTHING/APPAREL"/>
    <s v="GermanyBOOKINGS"/>
    <s v="Q12014"/>
    <n v="0"/>
    <x v="0"/>
  </r>
  <r>
    <x v="3"/>
    <s v="UK&amp;I"/>
    <s v="CONTENT AND CASE MGMT"/>
    <s v="CCMG CAPTURE"/>
    <s v="PIXEL-ISIS"/>
    <s v="zTBD"/>
    <s v="456-100-091"/>
    <s v="IIG EMEA UK/IRELAND AREA"/>
    <s v="IIG EMEA UK/IRELAND ENTERPRISE DISTRICT"/>
    <s v="MARK RATTLEY"/>
    <s v="OWEN KILBANE"/>
    <s v="IIG EMEA NORTH DIVISION"/>
    <s v="Rasch, Kenneth"/>
    <n v="100878"/>
    <s v="AVNET EUROPE COMM VA"/>
    <s v="EVERAERT PRINTING SYSTEMS"/>
    <s v="JAN DE NUL DREDGING N.V."/>
    <x v="9"/>
    <s v="Belgium"/>
    <s v="EMC Std. Sales Order"/>
    <s v="ZOR"/>
    <n v="3150340"/>
    <m/>
    <n v="30281817"/>
    <x v="17"/>
    <m/>
    <m/>
    <s v="JAN DE NUL-DREDGING NV"/>
    <n v="283406437"/>
    <n v="1005745760"/>
    <s v="DXP"/>
    <n v="1"/>
    <s v="Indirect"/>
    <s v="EMC Sale"/>
    <s v="Y"/>
    <s v="Distributor"/>
    <s v="Information Intelligence Reseller"/>
    <s v="OTHER CHANNEL"/>
    <d v="2013-11-19T00:00:00"/>
    <d v="2014-01-28T00:00:00"/>
    <d v="2014-01-28T00:00:00"/>
    <n v="1"/>
    <m/>
    <m/>
    <m/>
    <n v="848"/>
    <s v="BOOKINGS"/>
    <s v="CONSTRUCTION"/>
    <s v="CONSTRUCTION -- ARCHITECTURE ENGINEERING &amp; CONSTRUCTION"/>
    <s v="UK&amp;IBOOKINGS"/>
    <s v="Q12014"/>
    <s v="UK&amp;I"/>
    <x v="0"/>
  </r>
  <r>
    <x v="3"/>
    <s v="UK&amp;I"/>
    <s v="CONTENT AND CASE MGMT"/>
    <s v="CCMG CAPTURE"/>
    <s v="PIXEL-ISIS"/>
    <s v="zTBD"/>
    <s v="456-100-091"/>
    <s v="IIG EMEA UK/IRELAND AREA"/>
    <s v="IIG EMEA UK/IRELAND ENTERPRISE DISTRICT"/>
    <s v="MARK RATTLEY"/>
    <s v="OWEN KILBANE"/>
    <s v="IIG EMEA NORTH DIVISION"/>
    <s v="Rasch, Kenneth"/>
    <n v="100878"/>
    <s v="AVNET EUROPE COMM VA"/>
    <s v="EVERAERT PRINTING SYSTEMS"/>
    <s v="JAN DE NUL DREDGING N.V."/>
    <x v="9"/>
    <s v="Belgium"/>
    <s v="EMC Std. Sales Order"/>
    <s v="ZOR"/>
    <m/>
    <m/>
    <n v="30329224"/>
    <x v="22"/>
    <m/>
    <m/>
    <s v="JAN DE NUL-DREDGING NV"/>
    <n v="283406437"/>
    <n v="1005928155"/>
    <s v="DXP"/>
    <n v="1"/>
    <s v="Indirect"/>
    <s v="EMC Sale"/>
    <s v="Y"/>
    <s v="Distributor"/>
    <s v="Information Intelligence Reseller"/>
    <s v="OTHER CHANNEL"/>
    <d v="2014-01-30T00:00:00"/>
    <d v="2014-01-30T00:00:00"/>
    <d v="2014-01-30T00:00:00"/>
    <n v="1"/>
    <m/>
    <m/>
    <m/>
    <n v="847.5"/>
    <s v="BOOKINGS"/>
    <s v="CONSTRUCTION"/>
    <s v="CONSTRUCTION -- ARCHITECTURE ENGINEERING &amp; CONSTRUCTION"/>
    <s v="UK&amp;IBOOKINGS"/>
    <s v="Q12014"/>
    <s v="UK&amp;I"/>
    <x v="0"/>
  </r>
  <r>
    <x v="3"/>
    <s v="UK&amp;I"/>
    <s v="CONTENT AND CASE MGMT"/>
    <s v="CCMG CAPTURE"/>
    <s v="PIXEL-ISIS"/>
    <s v="zTBD"/>
    <s v="456-100-091"/>
    <s v="IIG EMEA UK/IRELAND AREA"/>
    <s v="IIG EMEA UK/IRELAND ENTERPRISE DISTRICT"/>
    <s v="MARK RATTLEY"/>
    <s v="OWEN KILBANE"/>
    <s v="IIG EMEA NORTH DIVISION"/>
    <s v="Rasch, Kenneth"/>
    <n v="100878"/>
    <s v="AVNET EUROPE COMM VA"/>
    <s v="EVERAERT PRINTING SYSTEMS"/>
    <s v="JAN DE NUL DREDGING N.V."/>
    <x v="9"/>
    <s v="Belgium"/>
    <s v="EMC Std. Sales Order"/>
    <s v="ZOR"/>
    <m/>
    <m/>
    <n v="30329490"/>
    <x v="23"/>
    <m/>
    <m/>
    <s v="JAN DE NUL-DREDGING NV"/>
    <n v="283406437"/>
    <n v="1005928244"/>
    <s v="DXP"/>
    <n v="1"/>
    <s v="Indirect"/>
    <s v="EMC Sale"/>
    <s v="Y"/>
    <s v="Distributor"/>
    <s v="Information Intelligence Reseller"/>
    <s v="OTHER CHANNEL"/>
    <d v="2014-01-30T00:00:00"/>
    <d v="2014-01-30T00:00:00"/>
    <d v="2014-01-30T00:00:00"/>
    <n v="1"/>
    <m/>
    <m/>
    <m/>
    <n v="847.5"/>
    <s v="BOOKINGS"/>
    <s v="CONSTRUCTION"/>
    <s v="CONSTRUCTION -- ARCHITECTURE ENGINEERING &amp; CONSTRUCTION"/>
    <s v="UK&amp;IBOOKINGS"/>
    <s v="Q12014"/>
    <s v="UK&amp;I"/>
    <x v="0"/>
  </r>
  <r>
    <x v="9"/>
    <s v="EMEA WEST"/>
    <s v="CONTENT AND CASE MGMT"/>
    <s v="CCMG CAPTURE"/>
    <s v="PIXEL-ISIS"/>
    <s v="zTBD"/>
    <s v="PIX-ROY-1YR"/>
    <s v="IIG EMEA BUS DEV AREA"/>
    <s v="IIG EMEA CAPTIVA PIXEL DISTRICT"/>
    <m/>
    <m/>
    <s v="IIG EMEA BUS DEV DIVISION"/>
    <s v="Wahls, Alexander"/>
    <n v="117230"/>
    <s v="EVRY DANMARK A/S"/>
    <s v="EVRY DANMARK A/S"/>
    <s v="EVRY DANMARK A/S"/>
    <x v="10"/>
    <s v="Denmark"/>
    <s v="EMC Std. Sales Order"/>
    <s v="ZOR"/>
    <n v="3217278"/>
    <m/>
    <n v="30318701"/>
    <x v="24"/>
    <m/>
    <m/>
    <s v="EVRY DANMARK A/S"/>
    <n v="306146726"/>
    <n v="1005877707"/>
    <s v="DXP"/>
    <n v="250"/>
    <s v="Indirect"/>
    <s v="EMC Sale"/>
    <s v="N"/>
    <m/>
    <m/>
    <s v="DIRECT"/>
    <d v="2014-01-08T00:00:00"/>
    <d v="2014-01-08T00:00:00"/>
    <d v="2014-01-08T00:00:00"/>
    <n v="1"/>
    <m/>
    <m/>
    <m/>
    <n v="9500"/>
    <s v="BOOKINGS"/>
    <s v="NOT DEFINED"/>
    <s v="NOT DEFINED"/>
    <s v="NordicsBOOKINGS"/>
    <s v="Q12014"/>
    <n v="0"/>
    <x v="0"/>
  </r>
  <r>
    <x v="4"/>
    <s v="Germany"/>
    <s v="CONTENT AND CASE MGMT"/>
    <s v="CCMG CAPTURE"/>
    <s v="PIXEL-ISIS"/>
    <s v="zTBD"/>
    <s v="PIX-ROY-1YR"/>
    <s v="IIG EMEA BUS DEV AREA"/>
    <s v="IIG EMEA CAPTIVA PIXEL DISTRICT"/>
    <m/>
    <m/>
    <s v="IIG EMEA BUS DEV DIVISION"/>
    <s v="Wahls, Alexander"/>
    <n v="117230"/>
    <s v="Mediaform Informationssysteme GmbH"/>
    <s v="Mediaform Informationssysteme GmbH"/>
    <s v="Mediaform Informationssysteme GmbH"/>
    <x v="5"/>
    <s v="Germany"/>
    <s v="EMC Std. Sales Order"/>
    <s v="ZOR"/>
    <n v="3243691"/>
    <m/>
    <n v="30330113"/>
    <x v="25"/>
    <m/>
    <m/>
    <s v="Mediaform Informationssysteme GmbH"/>
    <n v="537396145"/>
    <n v="1005932061"/>
    <s v="DXP"/>
    <n v="20"/>
    <s v="Indirect"/>
    <s v="EMC Sale"/>
    <s v="N"/>
    <m/>
    <m/>
    <s v="DIRECT"/>
    <d v="2014-01-31T00:00:00"/>
    <d v="2014-01-31T00:00:00"/>
    <d v="2014-01-31T00:00:00"/>
    <n v="1"/>
    <m/>
    <m/>
    <m/>
    <n v="1500"/>
    <s v="BOOKINGS"/>
    <s v="SERVICES"/>
    <s v="SERVICES -- CONSULTING"/>
    <s v="GermanyBOOKINGS"/>
    <s v="Q12014"/>
    <n v="0"/>
    <x v="0"/>
  </r>
  <r>
    <x v="3"/>
    <s v="UK&amp;I"/>
    <s v="CONTENT AND CASE MGMT"/>
    <s v="CCMG CAPTURE"/>
    <s v="PIXEL-ISIS"/>
    <s v="zTBD"/>
    <s v="PIX-ROY-1YR"/>
    <s v="IIG EMEA BUS DEV AREA"/>
    <s v="IIG EMEA CAPTIVA PIXEL DISTRICT"/>
    <m/>
    <m/>
    <s v="IIG EMEA BUS DEV DIVISION"/>
    <s v="Wahls, Alexander"/>
    <n v="117230"/>
    <s v="SNAP SURVEYS"/>
    <s v="SNAP SURVEYS"/>
    <s v="SNAP SURVEYS"/>
    <x v="3"/>
    <s v="United Kingdom"/>
    <s v="EMC Std. Sales Order"/>
    <s v="ZOR"/>
    <n v="3237024"/>
    <m/>
    <n v="30327099"/>
    <x v="26"/>
    <m/>
    <m/>
    <s v="SNAP SURVEYS LTD"/>
    <n v="225219963"/>
    <n v="1005917801"/>
    <s v="DXP"/>
    <n v="100"/>
    <s v="Indirect"/>
    <s v="EMC Sale"/>
    <s v="N"/>
    <m/>
    <m/>
    <s v="DIRECT"/>
    <d v="2014-01-27T00:00:00"/>
    <d v="2014-01-27T00:00:00"/>
    <d v="2014-01-27T00:00:00"/>
    <n v="1"/>
    <m/>
    <m/>
    <m/>
    <n v="5000"/>
    <s v="BOOKINGS"/>
    <s v="SERVICES"/>
    <s v="SERVICES -- CONSULTING"/>
    <s v="UK&amp;IBOOKINGS"/>
    <s v="Q12014"/>
    <n v="0"/>
    <x v="0"/>
  </r>
  <r>
    <x v="7"/>
    <s v="EMEA EAST"/>
    <s v="CONTENT AND CASE MGMT"/>
    <s v="CCMG CAPTURE"/>
    <s v="PIXEL-ISIS"/>
    <s v="zTBD"/>
    <s v="SELL-PIXL-LIC"/>
    <s v="IIG EMEA BUS DEV AREA"/>
    <s v="IIG EMEA CAPTIVA PIXEL DISTRICT"/>
    <m/>
    <m/>
    <s v="IIG EMEA BUS DEV DIVISION"/>
    <s v="Wahls, Alexander"/>
    <n v="117230"/>
    <s v="INFINITY SOLUTIONS INFORMATIKAI KFT"/>
    <s v="INFINITY SOLUTIONS INFORMATIKAI KFT"/>
    <s v="INFINITY SOLUTIONS INFORMATIKAI KFT"/>
    <x v="11"/>
    <s v="Hungary"/>
    <s v="EMC Std. Sales Order"/>
    <s v="ZOR"/>
    <n v="3218733"/>
    <m/>
    <n v="30319129"/>
    <x v="27"/>
    <m/>
    <m/>
    <s v="INFINITY SOLUTIONS INFORMATIKAI Tanacsado Korlatolt Felelossegu"/>
    <n v="366817854"/>
    <n v="1005880241"/>
    <s v="DXP"/>
    <n v="2"/>
    <s v="Indirect"/>
    <s v="EMC Sale"/>
    <s v="Y"/>
    <s v="Distribution VAR"/>
    <s v="Authorized Reseller"/>
    <s v="OTHER CHANNEL"/>
    <d v="2014-01-09T00:00:00"/>
    <d v="2014-01-09T00:00:00"/>
    <d v="2014-01-09T00:00:00"/>
    <n v="1"/>
    <m/>
    <m/>
    <m/>
    <n v="712"/>
    <s v="BOOKINGS"/>
    <s v="SERVICES"/>
    <s v="SERVICES -- CONSULTING"/>
    <s v="Austria/EEBOOKINGS"/>
    <s v="Q12014"/>
    <n v="0"/>
    <x v="0"/>
  </r>
  <r>
    <x v="4"/>
    <s v="Germany"/>
    <s v="CONTENT AND CASE MGMT"/>
    <s v="CCMG CAPTURE"/>
    <s v="PIXEL-ISIS"/>
    <s v="zTBD"/>
    <s v="SELL-PIXL-LIC"/>
    <s v="IIG EMEA BUS DEV AREA"/>
    <s v="IIG EMEA CAPTIVA PIXEL DISTRICT"/>
    <m/>
    <m/>
    <s v="IIG EMEA BUS DEV DIVISION"/>
    <s v="Wahls, Alexander"/>
    <n v="117230"/>
    <s v="OCR Systeme GmbH"/>
    <s v="OCR Systeme GmbH"/>
    <s v="OCR Systeme GmbH"/>
    <x v="5"/>
    <s v="Germany"/>
    <s v="EMC Std. Sales Order"/>
    <s v="ZOR"/>
    <n v="3217448"/>
    <m/>
    <n v="30318591"/>
    <x v="28"/>
    <m/>
    <m/>
    <s v="OCR Systeme GmbH"/>
    <n v="330480898"/>
    <n v="1005877976"/>
    <s v="DXP"/>
    <n v="16"/>
    <s v="Indirect"/>
    <s v="EMC Sale"/>
    <s v="N"/>
    <m/>
    <m/>
    <s v="DIRECT"/>
    <d v="2014-01-07T00:00:00"/>
    <d v="2014-01-07T00:00:00"/>
    <d v="2014-01-07T00:00:00"/>
    <n v="1"/>
    <m/>
    <m/>
    <m/>
    <n v="1200"/>
    <s v="BOOKINGS"/>
    <s v="HIGHTECH"/>
    <s v="HIGHTECH -- COMMERCIAL MACHINERY &amp; COMPUTER EQUIPMENT"/>
    <s v="GermanyBOOKINGS"/>
    <s v="Q12014"/>
    <n v="0"/>
    <x v="0"/>
  </r>
  <r>
    <x v="4"/>
    <s v="Germany"/>
    <s v="CONTENT AND CASE MGMT"/>
    <s v="CCMG CAPTURE"/>
    <s v="PIXEL-ISIS"/>
    <s v="zTBD"/>
    <s v="SELL-PIXL-LIC"/>
    <s v="IIG EMEA BUS DEV AREA"/>
    <s v="IIG EMEA CAPTIVA PIXEL DISTRICT"/>
    <m/>
    <m/>
    <s v="IIG EMEA BUS DEV DIVISION"/>
    <s v="Wahls, Alexander"/>
    <n v="117230"/>
    <s v="SER Holding Europe GmbH"/>
    <s v="SER Holding Europe GmbH"/>
    <s v="SER Holding Europe GmbH"/>
    <x v="5"/>
    <s v="Germany"/>
    <s v="EMC Std. Sales Order"/>
    <s v="ZOR"/>
    <n v="3227298"/>
    <m/>
    <n v="30322671"/>
    <x v="29"/>
    <m/>
    <m/>
    <s v="SER Holding Europe GmbH"/>
    <n v="332064745"/>
    <n v="1005898407"/>
    <s v="DXP"/>
    <n v="25"/>
    <s v="Indirect"/>
    <s v="EMC Sale"/>
    <s v="N"/>
    <m/>
    <m/>
    <s v="DIRECT"/>
    <d v="2014-01-17T00:00:00"/>
    <d v="2014-01-17T00:00:00"/>
    <d v="2014-01-17T00:00:00"/>
    <n v="1"/>
    <m/>
    <m/>
    <m/>
    <n v="1875"/>
    <s v="BOOKINGS"/>
    <s v="FINSERV"/>
    <s v="FINSERV -- BANKING"/>
    <s v="GermanyBOOKINGS"/>
    <s v="Q12014"/>
    <n v="0"/>
    <x v="0"/>
  </r>
  <r>
    <x v="4"/>
    <s v="Germany"/>
    <s v="CONTENT AND CASE MGMT"/>
    <s v="CCMG CAPTURE"/>
    <s v="PIXEL-ISIS"/>
    <s v="zTBD"/>
    <s v="SELL-PIXL-LIC"/>
    <s v="IIG EMEA BUS DEV AREA"/>
    <s v="IIG EMEA CAPTIVA PIXEL DISTRICT"/>
    <m/>
    <m/>
    <s v="IIG EMEA BUS DEV DIVISION"/>
    <s v="Wahls, Alexander"/>
    <n v="117230"/>
    <s v="Spielberg Solutions GmbH"/>
    <s v="Spielberg Solutions GmbH"/>
    <s v="Spielberg Solutions GmbH"/>
    <x v="5"/>
    <s v="Germany"/>
    <s v="EMC Std. Sales Order"/>
    <s v="ZOR"/>
    <n v="3238774"/>
    <m/>
    <n v="30327595"/>
    <x v="30"/>
    <m/>
    <m/>
    <s v="Spielberg Solutions GmbH"/>
    <n v="314807525"/>
    <n v="1005921658"/>
    <s v="DXP"/>
    <n v="5"/>
    <s v="Indirect"/>
    <s v="EMC Sale"/>
    <s v="N"/>
    <m/>
    <m/>
    <s v="DIRECT"/>
    <d v="2014-01-28T00:00:00"/>
    <d v="2014-01-28T00:00:00"/>
    <d v="2014-01-28T00:00:00"/>
    <n v="1"/>
    <m/>
    <m/>
    <m/>
    <n v="450"/>
    <s v="BOOKINGS"/>
    <s v="SERVICES"/>
    <s v="SERVICES -- CONSULTING"/>
    <s v="GermanyBOOKINGS"/>
    <s v="Q12014"/>
    <n v="0"/>
    <x v="0"/>
  </r>
  <r>
    <x v="3"/>
    <s v="UK&amp;I"/>
    <s v="CONTENT AND CASE MGMT"/>
    <s v="CCMG CAPTURE"/>
    <s v="PIXEL-ISIS"/>
    <s v="zTBD"/>
    <s v="SELL-PIXL-LIC"/>
    <s v="IIG EMEA BUS DEV AREA"/>
    <s v="IIG EMEA CAPTIVA PIXEL DISTRICT"/>
    <m/>
    <m/>
    <s v="IIG EMEA BUS DEV DIVISION"/>
    <s v="Wahls, Alexander"/>
    <n v="117230"/>
    <s v="WOLTERS KLUWER (UK) LTD"/>
    <s v="WOLTERS KLUWER (UK) LTD"/>
    <s v="WOLTERS KLUWER (UK) LTD"/>
    <x v="3"/>
    <s v="United Kingdom"/>
    <s v="EMC Std. Sales Order"/>
    <s v="ZOR"/>
    <n v="3217410"/>
    <m/>
    <n v="30318824"/>
    <x v="31"/>
    <m/>
    <m/>
    <s v="Wolters Kluwer N.V."/>
    <n v="403310154"/>
    <n v="1005877989"/>
    <s v="DXP"/>
    <n v="33"/>
    <s v="Indirect"/>
    <s v="EMC Sale"/>
    <s v="N"/>
    <m/>
    <m/>
    <s v="DIRECT"/>
    <d v="2014-01-08T00:00:00"/>
    <d v="2014-01-08T00:00:00"/>
    <d v="2014-01-08T00:00:00"/>
    <n v="1"/>
    <m/>
    <m/>
    <m/>
    <n v="2404.0500000000002"/>
    <s v="BOOKINGS"/>
    <s v="TME"/>
    <s v="TME -- PUBLISHING"/>
    <s v="UK&amp;IBOOKINGS"/>
    <s v="Q12014"/>
    <n v="0"/>
    <x v="0"/>
  </r>
  <r>
    <x v="6"/>
    <s v="EMEA WEST"/>
    <s v="CONTENT AND CASE MGMT"/>
    <s v="CCMG CLIENTS AND APPS"/>
    <s v="CUSTOM-CLIENT"/>
    <s v="Other CCMG"/>
    <s v="456-104-997"/>
    <s v="IIG EMEA ITALY AREA"/>
    <s v="IIG EMEA ITALY DISTRICT"/>
    <s v="STEPHANE BARBERET"/>
    <s v="FRANCESCO ISABELLI"/>
    <s v="IIG EMEA SOUTH DIVISION"/>
    <s v="Belardinelli, Francesco"/>
    <n v="123583"/>
    <s v="LUTECH S.P.A."/>
    <s v="ASL NAPOLI 2 NORD"/>
    <s v="ASL NAPOLI 2 NORD"/>
    <x v="7"/>
    <s v="Italy"/>
    <s v="EMC Std. Sales Order"/>
    <s v="ZOR"/>
    <n v="3144500"/>
    <m/>
    <n v="30311555"/>
    <x v="32"/>
    <m/>
    <m/>
    <s v="REPUBBLICA ITALIANA"/>
    <n v="655149347"/>
    <n v="1005738757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02T00:00:00"/>
    <n v="1"/>
    <m/>
    <m/>
    <m/>
    <n v="-1672.5293999999999"/>
    <s v="BOOKINGS"/>
    <s v="GOVT"/>
    <s v="GOVT -- CENTRAL"/>
    <s v="ItalyBOOKINGS"/>
    <s v="Q12014"/>
    <s v="Italy"/>
    <x v="0"/>
  </r>
  <r>
    <x v="6"/>
    <s v="EMEA WEST"/>
    <s v="CONTENT AND CASE MGMT"/>
    <s v="CCMG CLIENTS AND APPS"/>
    <s v="CUSTOM-CLIENT"/>
    <s v="Other CCMG"/>
    <s v="456-104-997"/>
    <s v="IIG EMEA ITALY AREA"/>
    <s v="IIG EMEA ITALY DISTRICT"/>
    <s v="STEPHANE BARBERET"/>
    <s v="FRANCESCO ISABELLI"/>
    <s v="IIG EMEA SOUTH DIVISION"/>
    <s v="Belardinelli, Francesco"/>
    <n v="123583"/>
    <s v="LUTECH S.P.A."/>
    <s v="ASL NAPOLI 2 NORD"/>
    <s v="ASL NAPOLI 2 NORD"/>
    <x v="7"/>
    <s v="Italy"/>
    <s v="EMC Std. Sales Order"/>
    <s v="ZOR"/>
    <n v="3144500"/>
    <m/>
    <n v="30311555"/>
    <x v="32"/>
    <m/>
    <m/>
    <s v="REPUBBLICA ITALIANA"/>
    <n v="655149347"/>
    <n v="1005738757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23T00:00:00"/>
    <n v="1"/>
    <m/>
    <m/>
    <m/>
    <n v="3345.0590000000002"/>
    <s v="BOOKINGS"/>
    <s v="GOVT"/>
    <s v="GOVT -- CENTRAL"/>
    <s v="ItalyBOOKINGS"/>
    <s v="Q12014"/>
    <s v="Italy"/>
    <x v="0"/>
  </r>
  <r>
    <x v="6"/>
    <s v="EMEA WEST"/>
    <s v="CONTENT AND CASE MGMT"/>
    <s v="CCMG CLIENTS AND APPS"/>
    <s v="CUSTOM-CLIENT"/>
    <s v="Other CCMG"/>
    <s v="457-101-121"/>
    <s v="IIG EMEA ITALY AREA"/>
    <s v="IIG EMEA ITALY DISTRICT"/>
    <s v="STEPHANE BARBERET"/>
    <s v="FRANCESCO ISABELLI"/>
    <s v="IIG EMEA SOUTH DIVISION"/>
    <s v="Isabelli, Francesco"/>
    <n v="117985"/>
    <s v="BNP PARIBAS PROCUREMENT TECH"/>
    <s v="BNP PARIBAS"/>
    <s v="BNL"/>
    <x v="0"/>
    <s v="France"/>
    <s v="EMC Credit Memo Req"/>
    <s v="ZCR"/>
    <n v="2378675"/>
    <m/>
    <n v="50116422"/>
    <x v="33"/>
    <m/>
    <m/>
    <s v="BNP PARIBAS"/>
    <n v="276676939"/>
    <n v="1005729620"/>
    <s v="DXP"/>
    <n v="-5000"/>
    <s v="Direct"/>
    <s v="BOOKINGS IMPACTING"/>
    <s v="N"/>
    <m/>
    <m/>
    <s v="DIRECT"/>
    <d v="2014-01-21T00:00:00"/>
    <d v="2014-01-21T00:00:00"/>
    <d v="2014-01-21T00:00:00"/>
    <n v="1"/>
    <m/>
    <m/>
    <m/>
    <n v="-47424.83"/>
    <s v="BOOKINGS"/>
    <s v="FINSERV"/>
    <s v="FINSERV -- SPECIALTY FINANCIAL"/>
    <s v="ItalyBOOKINGS"/>
    <s v="Q12014"/>
    <s v="Italy"/>
    <x v="0"/>
  </r>
  <r>
    <x v="6"/>
    <s v="EMEA WEST"/>
    <s v="CONTENT AND CASE MGMT"/>
    <s v="CCMG CLIENTS AND APPS"/>
    <s v="CUSTOM-CLIENT"/>
    <s v="Other CCMG"/>
    <s v="457-101-121"/>
    <s v="IIG EMEA ITALY AREA"/>
    <s v="IIG EMEA ITALY DISTRICT"/>
    <s v="STEPHANE BARBERET"/>
    <s v="FRANCESCO ISABELLI"/>
    <s v="IIG EMEA SOUTH DIVISION"/>
    <s v="Isabelli, Francesco"/>
    <n v="117985"/>
    <s v="BNP PARIBAS PROCUREMENT TECH"/>
    <s v="BNP PARIBAS"/>
    <s v="BNL"/>
    <x v="0"/>
    <s v="France"/>
    <s v="EMC Debit Memo Req"/>
    <s v="ZDR"/>
    <n v="2378675"/>
    <m/>
    <n v="70090954"/>
    <x v="33"/>
    <m/>
    <m/>
    <s v="BNP PARIBAS"/>
    <n v="276676939"/>
    <n v="1005729620"/>
    <s v="DXP"/>
    <n v="5000"/>
    <s v="Direct"/>
    <s v="BOOKINGS IMPACTING"/>
    <s v="N"/>
    <m/>
    <m/>
    <s v="DIRECT"/>
    <d v="2014-01-21T00:00:00"/>
    <d v="2014-01-21T00:00:00"/>
    <d v="2014-01-21T00:00:00"/>
    <n v="1"/>
    <m/>
    <m/>
    <m/>
    <n v="47424.83"/>
    <s v="BOOKINGS"/>
    <s v="FINSERV"/>
    <s v="FINSERV -- SPECIALTY FINANCIAL"/>
    <s v="ItalyBOOKINGS"/>
    <s v="Q12014"/>
    <s v="Italy"/>
    <x v="0"/>
  </r>
  <r>
    <x v="6"/>
    <s v="EMEA WEST"/>
    <s v="CONTENT AND CASE MGMT"/>
    <s v="CCMG CLIENTS AND APPS"/>
    <s v="D2"/>
    <s v="D2"/>
    <s v="456-103-919"/>
    <s v="IIG EMEA ITALY AREA"/>
    <s v="IIG EMEA ITALY DISTRICT"/>
    <s v="STEPHANE BARBERET"/>
    <s v="FRANCESCO ISABELLI"/>
    <s v="IIG EMEA SOUTH DIVISION"/>
    <s v="Isabelli, Francesco"/>
    <n v="117985"/>
    <s v="BNP PARIBAS PROCUREMENT TECH"/>
    <s v="BNP PARIBAS"/>
    <s v="BNL"/>
    <x v="0"/>
    <s v="France"/>
    <s v="EMC Credit Memo Req"/>
    <s v="ZCR"/>
    <n v="2378675"/>
    <m/>
    <n v="50116422"/>
    <x v="33"/>
    <m/>
    <m/>
    <s v="BNP PARIBAS"/>
    <n v="276676939"/>
    <n v="1005729620"/>
    <s v="DXP"/>
    <n v="-250"/>
    <s v="Direct"/>
    <s v="BOOKINGS IMPACTING"/>
    <s v="N"/>
    <m/>
    <m/>
    <s v="DIRECT"/>
    <d v="2014-01-21T00:00:00"/>
    <d v="2014-01-21T00:00:00"/>
    <d v="2014-01-21T00:00:00"/>
    <n v="1"/>
    <m/>
    <m/>
    <m/>
    <n v="-30148.639999999999"/>
    <s v="BOOKINGS"/>
    <s v="FINSERV"/>
    <s v="FINSERV -- SPECIALTY FINANCIAL"/>
    <s v="ItalyBOOKINGS"/>
    <s v="Q12014"/>
    <s v="Italy"/>
    <x v="0"/>
  </r>
  <r>
    <x v="6"/>
    <s v="EMEA WEST"/>
    <s v="CONTENT AND CASE MGMT"/>
    <s v="CCMG CLIENTS AND APPS"/>
    <s v="D2"/>
    <s v="D2"/>
    <s v="456-103-919"/>
    <s v="IIG EMEA ITALY AREA"/>
    <s v="IIG EMEA ITALY DISTRICT"/>
    <s v="STEPHANE BARBERET"/>
    <s v="FRANCESCO ISABELLI"/>
    <s v="IIG EMEA SOUTH DIVISION"/>
    <s v="Isabelli, Francesco"/>
    <n v="117985"/>
    <s v="BNP PARIBAS PROCUREMENT TECH"/>
    <s v="BNP PARIBAS"/>
    <s v="BNL"/>
    <x v="0"/>
    <s v="France"/>
    <s v="EMC Debit Memo Req"/>
    <s v="ZDR"/>
    <n v="2378675"/>
    <m/>
    <n v="70090954"/>
    <x v="33"/>
    <m/>
    <m/>
    <s v="BNP PARIBAS"/>
    <n v="276676939"/>
    <n v="1005729620"/>
    <s v="DXP"/>
    <n v="250"/>
    <s v="Direct"/>
    <s v="BOOKINGS IMPACTING"/>
    <s v="N"/>
    <m/>
    <m/>
    <s v="DIRECT"/>
    <d v="2014-01-21T00:00:00"/>
    <d v="2014-01-21T00:00:00"/>
    <d v="2014-01-21T00:00:00"/>
    <n v="1"/>
    <m/>
    <m/>
    <m/>
    <n v="30148.639999999999"/>
    <s v="BOOKINGS"/>
    <s v="FINSERV"/>
    <s v="FINSERV -- SPECIALTY FINANCIAL"/>
    <s v="ItalyBOOKINGS"/>
    <s v="Q12014"/>
    <s v="Italy"/>
    <x v="0"/>
  </r>
  <r>
    <x v="0"/>
    <s v="EMEA WEST"/>
    <s v="CONTENT AND CASE MGMT"/>
    <s v="CCMG CLIENTS AND APPS"/>
    <s v="D2"/>
    <s v="D2"/>
    <s v="456-103-920"/>
    <s v="IIG EMEA FRANCE AREA"/>
    <s v="IIG EMEA FRANCE 1 DISTRICT"/>
    <s v="STEPHANE BARBERET"/>
    <s v="JACQUES PADIOLEAU"/>
    <s v="IIG EMEA SOUTH DIVISION"/>
    <s v="Mahjoub, Hakim"/>
    <n v="46987"/>
    <s v="SANOFI WINTHROP INDUSTRIE"/>
    <s v="SANOFI WINTHROP INDUSTRIE"/>
    <s v="SANOFI WINTHROP INDUSTRIE"/>
    <x v="0"/>
    <s v="France"/>
    <s v="EMC Std. Sales Order"/>
    <s v="ZOR"/>
    <n v="2685389"/>
    <m/>
    <n v="30329448"/>
    <x v="34"/>
    <m/>
    <m/>
    <s v="SANOFI"/>
    <n v="739980787"/>
    <n v="1005659977"/>
    <s v="DXP"/>
    <n v="1000"/>
    <s v="Direct"/>
    <s v="EMC Sale"/>
    <s v="N"/>
    <m/>
    <m/>
    <s v="DIRECT"/>
    <d v="2014-01-30T00:00:00"/>
    <d v="2014-01-30T00:00:00"/>
    <d v="2014-01-30T00:00:00"/>
    <n v="1"/>
    <m/>
    <m/>
    <m/>
    <n v="85364.7"/>
    <s v="BOOKINGS"/>
    <s v="FINSERV"/>
    <s v="FINSERV -- BANKING"/>
    <s v="FranceBOOKINGS"/>
    <s v="Q12014"/>
    <s v="France"/>
    <x v="0"/>
  </r>
  <r>
    <x v="0"/>
    <s v="EMEA WEST"/>
    <s v="CONTENT AND CASE MGMT"/>
    <s v="CCMG CLIENTS AND APPS"/>
    <s v="D2"/>
    <s v="D2"/>
    <s v="456-103-929"/>
    <s v="IIG EMEA FRANCE AREA"/>
    <s v="IIG EMEA FRANCE 1 DISTRICT"/>
    <s v="STEPHANE BARBERET"/>
    <s v="JACQUES PADIOLEAU"/>
    <s v="IIG EMEA SOUTH DIVISION"/>
    <s v="Mahjoub, Hakim"/>
    <n v="46987"/>
    <s v="SANOFI WINTHROP INDUSTRIE"/>
    <s v="SANOFI WINTHROP INDUSTRIE"/>
    <s v="SANOFI WINTHROP INDUSTRIE"/>
    <x v="0"/>
    <s v="France"/>
    <s v="EMC Std. Sales Order"/>
    <s v="ZOR"/>
    <n v="2685389"/>
    <m/>
    <n v="30329448"/>
    <x v="34"/>
    <m/>
    <m/>
    <s v="SANOFI"/>
    <n v="739980787"/>
    <n v="1005659977"/>
    <s v="DXP"/>
    <n v="1000"/>
    <s v="Direct"/>
    <s v="EMC Sale"/>
    <s v="N"/>
    <m/>
    <m/>
    <s v="DIRECT"/>
    <d v="2014-01-30T00:00:00"/>
    <d v="2014-01-30T00:00:00"/>
    <d v="2014-01-30T00:00:00"/>
    <n v="1"/>
    <m/>
    <m/>
    <m/>
    <n v="20324.93"/>
    <s v="BOOKINGS"/>
    <s v="FINSERV"/>
    <s v="FINSERV -- BANKING"/>
    <s v="FranceBOOKINGS"/>
    <s v="Q12014"/>
    <s v="France"/>
    <x v="0"/>
  </r>
  <r>
    <x v="8"/>
    <s v="EMEA WEST"/>
    <s v="CONTENT AND CASE MGMT"/>
    <s v="CCMG CLIENTS AND APPS"/>
    <s v="EROOM"/>
    <s v="Other CCMG"/>
    <s v="ER-CLIENT"/>
    <s v="IIG EMEA BENELUX AREA"/>
    <s v="IIG EMEA HOLLAND 1 DISTRICT"/>
    <s v="MARK RATTLEY"/>
    <s v="JOOST DE BOT"/>
    <s v="IIG EMEA NORTH DIVISION"/>
    <s v="Quota House, Holland - ESG"/>
    <s v="D01731"/>
    <s v="Euroscript Netherlands BV"/>
    <s v="VAT RESOURCE B.V."/>
    <s v="VAT RESOURCE B.V."/>
    <x v="12"/>
    <s v="Netherlands"/>
    <s v="EMC Std. Sales Order"/>
    <s v="ZOR"/>
    <n v="3085366"/>
    <m/>
    <n v="30267901"/>
    <x v="35"/>
    <m/>
    <m/>
    <s v="VAT RESOURCE B.V."/>
    <n v="413317681"/>
    <n v="1005607625"/>
    <s v="DXP"/>
    <n v="-25"/>
    <s v="Indirect"/>
    <s v="EMC Sale"/>
    <s v="N"/>
    <m/>
    <m/>
    <s v="DIRECT"/>
    <d v="2013-10-18T00:00:00"/>
    <d v="2014-01-22T00:00:00"/>
    <d v="2014-01-22T00:00:00"/>
    <n v="1"/>
    <m/>
    <m/>
    <m/>
    <n v="-2957.5"/>
    <s v="BOOKINGS"/>
    <s v="FINSERV"/>
    <s v="FINSERV -- OTHER"/>
    <s v="BeneluxBOOKINGS"/>
    <s v="Q12014"/>
    <n v="0"/>
    <x v="0"/>
  </r>
  <r>
    <x v="3"/>
    <s v="UK&amp;I"/>
    <s v="CONTENT AND CASE MGMT"/>
    <s v="CCMG CLIENTS AND APPS"/>
    <s v="EROOM"/>
    <s v="Other CCMG"/>
    <s v="ER-CLIENT"/>
    <s v="IIG EMEA UK/IRELAND AREA"/>
    <s v="IIG EMEA UK/IRELAND ENTERPRISE DISTRICT"/>
    <s v="MARK RATTLEY"/>
    <s v="OWEN KILBANE"/>
    <s v="IIG EMEA NORTH DIVISION"/>
    <s v="Rasch, Kenneth"/>
    <n v="100878"/>
    <s v="Euroscript Netherlands BV"/>
    <s v="VAT RESOURCE B.V."/>
    <s v="VAT RESOURCE B.V."/>
    <x v="12"/>
    <s v="Netherlands"/>
    <s v="EMC Std. Sales Order"/>
    <s v="ZOR"/>
    <n v="3085366"/>
    <m/>
    <n v="30267901"/>
    <x v="35"/>
    <m/>
    <m/>
    <s v="VAT RESOURCE B.V."/>
    <n v="413317681"/>
    <n v="1005607625"/>
    <s v="DXP"/>
    <n v="25"/>
    <s v="Indirect"/>
    <s v="EMC Sale"/>
    <s v="N"/>
    <m/>
    <m/>
    <s v="DIRECT"/>
    <d v="2013-10-18T00:00:00"/>
    <d v="2014-01-22T00:00:00"/>
    <d v="2014-01-22T00:00:00"/>
    <n v="1"/>
    <m/>
    <m/>
    <m/>
    <n v="2957.5"/>
    <s v="BOOKINGS"/>
    <s v="FINSERV"/>
    <s v="FINSERV -- OTHER"/>
    <s v="UK&amp;IBOOKINGS"/>
    <s v="Q12014"/>
    <s v="UK&amp;I"/>
    <x v="0"/>
  </r>
  <r>
    <x v="8"/>
    <s v="EMEA WEST"/>
    <s v="CONTENT AND CASE MGMT"/>
    <s v="CCMG CLIENTS AND APPS"/>
    <s v="EROOM"/>
    <s v="Other CCMG"/>
    <s v="ERM-SRVR-SQL"/>
    <s v="IIG EMEA BENELUX AREA"/>
    <s v="IIG EMEA HOLLAND 1 DISTRICT"/>
    <s v="MARK RATTLEY"/>
    <s v="JOOST DE BOT"/>
    <s v="IIG EMEA NORTH DIVISION"/>
    <s v="Quota House, Holland - ESG"/>
    <s v="D01731"/>
    <s v="Euroscript Netherlands BV"/>
    <s v="VAT RESOURCE B.V."/>
    <s v="VAT RESOURCE B.V."/>
    <x v="12"/>
    <s v="Netherlands"/>
    <s v="EMC Std. Sales Order"/>
    <s v="ZOR"/>
    <n v="3085366"/>
    <m/>
    <n v="30267901"/>
    <x v="35"/>
    <m/>
    <m/>
    <s v="VAT RESOURCE B.V."/>
    <n v="413317681"/>
    <n v="1005607625"/>
    <s v="DXP"/>
    <n v="-25"/>
    <s v="Indirect"/>
    <s v="EMC Sale"/>
    <s v="N"/>
    <m/>
    <m/>
    <s v="DIRECT"/>
    <d v="2013-10-18T00:00:00"/>
    <d v="2014-01-22T00:00:00"/>
    <d v="2014-01-22T00:00:00"/>
    <n v="1"/>
    <m/>
    <m/>
    <m/>
    <n v="-1105"/>
    <s v="BOOKINGS"/>
    <s v="FINSERV"/>
    <s v="FINSERV -- OTHER"/>
    <s v="BeneluxBOOKINGS"/>
    <s v="Q12014"/>
    <n v="0"/>
    <x v="0"/>
  </r>
  <r>
    <x v="3"/>
    <s v="UK&amp;I"/>
    <s v="CONTENT AND CASE MGMT"/>
    <s v="CCMG CLIENTS AND APPS"/>
    <s v="EROOM"/>
    <s v="Other CCMG"/>
    <s v="ERM-SRVR-SQL"/>
    <s v="IIG EMEA UK/IRELAND AREA"/>
    <s v="IIG EMEA UK/IRELAND ENTERPRISE DISTRICT"/>
    <s v="MARK RATTLEY"/>
    <s v="OWEN KILBANE"/>
    <s v="IIG EMEA NORTH DIVISION"/>
    <s v="Rasch, Kenneth"/>
    <n v="100878"/>
    <s v="Euroscript Netherlands BV"/>
    <s v="VAT RESOURCE B.V."/>
    <s v="VAT RESOURCE B.V."/>
    <x v="12"/>
    <s v="Netherlands"/>
    <s v="EMC Std. Sales Order"/>
    <s v="ZOR"/>
    <n v="3085366"/>
    <m/>
    <n v="30267901"/>
    <x v="35"/>
    <m/>
    <m/>
    <s v="VAT RESOURCE B.V."/>
    <n v="413317681"/>
    <n v="1005607625"/>
    <s v="DXP"/>
    <n v="25"/>
    <s v="Indirect"/>
    <s v="EMC Sale"/>
    <s v="N"/>
    <m/>
    <m/>
    <s v="DIRECT"/>
    <d v="2013-10-18T00:00:00"/>
    <d v="2014-01-22T00:00:00"/>
    <d v="2014-01-22T00:00:00"/>
    <n v="1"/>
    <m/>
    <m/>
    <m/>
    <n v="1105"/>
    <s v="BOOKINGS"/>
    <s v="FINSERV"/>
    <s v="FINSERV -- OTHER"/>
    <s v="UK&amp;IBOOKINGS"/>
    <s v="Q12014"/>
    <s v="UK&amp;I"/>
    <x v="0"/>
  </r>
  <r>
    <x v="6"/>
    <s v="EMEA WEST"/>
    <s v="CONTENT AND CASE MGMT"/>
    <s v="CCMG CLIENTS AND APPS"/>
    <s v="WCM"/>
    <s v="Other CCMG"/>
    <s v="IDS-SRC-MC"/>
    <s v="IIG EMEA ITALY AREA"/>
    <s v="IIG EMEA ITALY DISTRICT"/>
    <s v="STEPHANE BARBERET"/>
    <s v="FRANCESCO ISABELLI"/>
    <s v="IIG EMEA SOUTH DIVISION"/>
    <s v="Isabelli, Francesco"/>
    <n v="117985"/>
    <s v="BNP PARIBAS PROCUREMENT TECH"/>
    <s v="BNP PARIBAS"/>
    <s v="BNL"/>
    <x v="0"/>
    <s v="France"/>
    <s v="EMC Credit Memo Req"/>
    <s v="ZCR"/>
    <n v="2378675"/>
    <m/>
    <n v="50116422"/>
    <x v="33"/>
    <m/>
    <m/>
    <s v="BNP PARIBAS"/>
    <n v="276676939"/>
    <n v="1005729620"/>
    <s v="DXP"/>
    <n v="-2"/>
    <s v="Direct"/>
    <s v="BOOKINGS IMPACTING"/>
    <s v="N"/>
    <m/>
    <m/>
    <s v="DIRECT"/>
    <d v="2014-01-21T00:00:00"/>
    <d v="2014-01-21T00:00:00"/>
    <d v="2014-01-21T00:00:00"/>
    <n v="1"/>
    <m/>
    <m/>
    <m/>
    <n v="-4743.84"/>
    <s v="BOOKINGS"/>
    <s v="FINSERV"/>
    <s v="FINSERV -- SPECIALTY FINANCIAL"/>
    <s v="ItalyBOOKINGS"/>
    <s v="Q12014"/>
    <s v="Italy"/>
    <x v="0"/>
  </r>
  <r>
    <x v="6"/>
    <s v="EMEA WEST"/>
    <s v="CONTENT AND CASE MGMT"/>
    <s v="CCMG CLIENTS AND APPS"/>
    <s v="WCM"/>
    <s v="Other CCMG"/>
    <s v="IDS-SRC-MC"/>
    <s v="IIG EMEA ITALY AREA"/>
    <s v="IIG EMEA ITALY DISTRICT"/>
    <s v="STEPHANE BARBERET"/>
    <s v="FRANCESCO ISABELLI"/>
    <s v="IIG EMEA SOUTH DIVISION"/>
    <s v="Isabelli, Francesco"/>
    <n v="117985"/>
    <s v="BNP PARIBAS PROCUREMENT TECH"/>
    <s v="BNP PARIBAS"/>
    <s v="BNL"/>
    <x v="0"/>
    <s v="France"/>
    <s v="EMC Debit Memo Req"/>
    <s v="ZDR"/>
    <n v="2378675"/>
    <m/>
    <n v="70090954"/>
    <x v="33"/>
    <m/>
    <m/>
    <s v="BNP PARIBAS"/>
    <n v="276676939"/>
    <n v="1005729620"/>
    <s v="DXP"/>
    <n v="2"/>
    <s v="Direct"/>
    <s v="BOOKINGS IMPACTING"/>
    <s v="N"/>
    <m/>
    <m/>
    <s v="DIRECT"/>
    <d v="2014-01-21T00:00:00"/>
    <d v="2014-01-21T00:00:00"/>
    <d v="2014-01-21T00:00:00"/>
    <n v="1"/>
    <m/>
    <m/>
    <m/>
    <n v="4743.84"/>
    <s v="BOOKINGS"/>
    <s v="FINSERV"/>
    <s v="FINSERV -- SPECIALTY FINANCIAL"/>
    <s v="ItalyBOOKINGS"/>
    <s v="Q12014"/>
    <s v="Italy"/>
    <x v="0"/>
  </r>
  <r>
    <x v="6"/>
    <s v="EMEA WEST"/>
    <s v="CONTENT AND CASE MGMT"/>
    <s v="CCMG CLIENTS AND APPS"/>
    <s v="WCM"/>
    <s v="Other CCMG"/>
    <s v="IDS-TAR-MC"/>
    <s v="IIG EMEA ITALY AREA"/>
    <s v="IIG EMEA ITALY DISTRICT"/>
    <s v="STEPHANE BARBERET"/>
    <s v="FRANCESCO ISABELLI"/>
    <s v="IIG EMEA SOUTH DIVISION"/>
    <s v="Isabelli, Francesco"/>
    <n v="117985"/>
    <s v="BNP PARIBAS PROCUREMENT TECH"/>
    <s v="BNP PARIBAS"/>
    <s v="BNL"/>
    <x v="0"/>
    <s v="France"/>
    <s v="EMC Credit Memo Req"/>
    <s v="ZCR"/>
    <n v="2378675"/>
    <m/>
    <n v="50116422"/>
    <x v="33"/>
    <m/>
    <m/>
    <s v="BNP PARIBAS"/>
    <n v="276676939"/>
    <n v="1005729620"/>
    <s v="DXP"/>
    <n v="-2"/>
    <s v="Direct"/>
    <s v="BOOKINGS IMPACTING"/>
    <s v="N"/>
    <m/>
    <m/>
    <s v="DIRECT"/>
    <d v="2014-01-21T00:00:00"/>
    <d v="2014-01-21T00:00:00"/>
    <d v="2014-01-21T00:00:00"/>
    <n v="1"/>
    <m/>
    <m/>
    <m/>
    <n v="-2371.2399999999998"/>
    <s v="BOOKINGS"/>
    <s v="FINSERV"/>
    <s v="FINSERV -- SPECIALTY FINANCIAL"/>
    <s v="ItalyBOOKINGS"/>
    <s v="Q12014"/>
    <s v="Italy"/>
    <x v="0"/>
  </r>
  <r>
    <x v="6"/>
    <s v="EMEA WEST"/>
    <s v="CONTENT AND CASE MGMT"/>
    <s v="CCMG CLIENTS AND APPS"/>
    <s v="WCM"/>
    <s v="Other CCMG"/>
    <s v="IDS-TAR-MC"/>
    <s v="IIG EMEA ITALY AREA"/>
    <s v="IIG EMEA ITALY DISTRICT"/>
    <s v="STEPHANE BARBERET"/>
    <s v="FRANCESCO ISABELLI"/>
    <s v="IIG EMEA SOUTH DIVISION"/>
    <s v="Isabelli, Francesco"/>
    <n v="117985"/>
    <s v="BNP PARIBAS PROCUREMENT TECH"/>
    <s v="BNP PARIBAS"/>
    <s v="BNL"/>
    <x v="0"/>
    <s v="France"/>
    <s v="EMC Debit Memo Req"/>
    <s v="ZDR"/>
    <n v="2378675"/>
    <m/>
    <n v="70090954"/>
    <x v="33"/>
    <m/>
    <m/>
    <s v="BNP PARIBAS"/>
    <n v="276676939"/>
    <n v="1005729620"/>
    <s v="DXP"/>
    <n v="2"/>
    <s v="Direct"/>
    <s v="BOOKINGS IMPACTING"/>
    <s v="N"/>
    <m/>
    <m/>
    <s v="DIRECT"/>
    <d v="2014-01-21T00:00:00"/>
    <d v="2014-01-21T00:00:00"/>
    <d v="2014-01-21T00:00:00"/>
    <n v="1"/>
    <m/>
    <m/>
    <m/>
    <n v="2371.2399999999998"/>
    <s v="BOOKINGS"/>
    <s v="FINSERV"/>
    <s v="FINSERV -- SPECIALTY FINANCIAL"/>
    <s v="ItalyBOOKINGS"/>
    <s v="Q12014"/>
    <s v="Italy"/>
    <x v="0"/>
  </r>
  <r>
    <x v="6"/>
    <s v="EMEA WEST"/>
    <s v="CONTENT AND CASE MGMT"/>
    <s v="CCMG CLIENTS AND APPS"/>
    <s v="WEBTOP"/>
    <s v="Other CCMG"/>
    <s v="456-104-990"/>
    <s v="IIG EMEA ITALY AREA"/>
    <s v="IIG EMEA ITALY DISTRICT"/>
    <s v="STEPHANE BARBERET"/>
    <s v="FRANCESCO ISABELLI"/>
    <s v="IIG EMEA SOUTH DIVISION"/>
    <s v="Belardinelli, Francesco"/>
    <n v="123583"/>
    <s v="LUTECH S.P.A."/>
    <s v="ASL NAPOLI 2 NORD"/>
    <s v="ASL NAPOLI 2 NORD"/>
    <x v="7"/>
    <s v="Italy"/>
    <s v="EMC Std. Sales Order"/>
    <s v="ZOR"/>
    <n v="3144500"/>
    <m/>
    <n v="30311555"/>
    <x v="32"/>
    <m/>
    <m/>
    <s v="REPUBBLICA ITALIANA"/>
    <n v="655149347"/>
    <n v="1005738757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02T00:00:00"/>
    <n v="1"/>
    <m/>
    <m/>
    <m/>
    <n v="-1672.5293999999999"/>
    <s v="BOOKINGS"/>
    <s v="GOVT"/>
    <s v="GOVT -- CENTRAL"/>
    <s v="ItalyBOOKINGS"/>
    <s v="Q12014"/>
    <s v="Italy"/>
    <x v="0"/>
  </r>
  <r>
    <x v="6"/>
    <s v="EMEA WEST"/>
    <s v="CONTENT AND CASE MGMT"/>
    <s v="CCMG CLIENTS AND APPS"/>
    <s v="WEBTOP"/>
    <s v="Other CCMG"/>
    <s v="456-104-990"/>
    <s v="IIG EMEA ITALY AREA"/>
    <s v="IIG EMEA ITALY DISTRICT"/>
    <s v="STEPHANE BARBERET"/>
    <s v="FRANCESCO ISABELLI"/>
    <s v="IIG EMEA SOUTH DIVISION"/>
    <s v="Belardinelli, Francesco"/>
    <n v="123583"/>
    <s v="LUTECH S.P.A."/>
    <s v="ASL NAPOLI 2 NORD"/>
    <s v="ASL NAPOLI 2 NORD"/>
    <x v="7"/>
    <s v="Italy"/>
    <s v="EMC Std. Sales Order"/>
    <s v="ZOR"/>
    <n v="3144500"/>
    <m/>
    <n v="30311555"/>
    <x v="32"/>
    <m/>
    <m/>
    <s v="REPUBBLICA ITALIANA"/>
    <n v="655149347"/>
    <n v="1005738757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23T00:00:00"/>
    <n v="1"/>
    <m/>
    <m/>
    <m/>
    <n v="3345.0590000000002"/>
    <s v="BOOKINGS"/>
    <s v="GOVT"/>
    <s v="GOVT -- CENTRAL"/>
    <s v="ItalyBOOKINGS"/>
    <s v="Q12014"/>
    <s v="Italy"/>
    <x v="0"/>
  </r>
  <r>
    <x v="2"/>
    <s v="EMEA EAST"/>
    <s v="CONTENT AND CASE MGMT"/>
    <s v="CCMG CLIENTS AND APPS"/>
    <s v="WEBTOP"/>
    <s v="Other CCMG"/>
    <s v="457-100-431"/>
    <s v="IIG EMEA TURKEY, MIDDLE EAST, AFRICAN CONTINENT AREA"/>
    <s v="IIG EMEA MIDDLE EAST 1 DISTRICT"/>
    <s v="ALESSIO GALLO"/>
    <s v="MAHMOUD MOUNIR"/>
    <s v="IIG EMEA EMERGING DIVISION"/>
    <s v="Zaghloul, Mahmoud"/>
    <n v="83884"/>
    <s v="ETIHAD RAIL HQ"/>
    <s v="ETIHAD RAIL HQ"/>
    <s v="ETIHAD RAIL HQ"/>
    <x v="2"/>
    <s v="United Arab Emirates"/>
    <s v="EMC Std. Sales Order"/>
    <s v="ZOR"/>
    <n v="1968003"/>
    <s v="R24 - SaleOPS-Misc REV ADJ"/>
    <n v="30308144"/>
    <x v="3"/>
    <s v="RFBU - G/L Account Document"/>
    <s v="R24 - SaleOPS-Misc REV ADJ"/>
    <s v="ETIHAD RAIL COMPANY P J S C"/>
    <n v="851212896"/>
    <n v="1005576290"/>
    <s v="DXP"/>
    <n v="0"/>
    <s v="Direct"/>
    <s v="EMC Sale"/>
    <s v="N"/>
    <m/>
    <m/>
    <s v="DIRECT"/>
    <d v="2013-12-27T00:00:00"/>
    <d v="2014-01-23T00:00:00"/>
    <d v="2014-01-23T00:00:00"/>
    <n v="1"/>
    <m/>
    <m/>
    <m/>
    <n v="-25357"/>
    <s v="BOOKINGS"/>
    <s v="TRANSPORTATION"/>
    <s v="TRANSPORTATION -- GENERAL"/>
    <s v="Middle EastBOOKINGS"/>
    <s v="Q12014"/>
    <n v="0"/>
    <x v="0"/>
  </r>
  <r>
    <x v="4"/>
    <s v="Germany"/>
    <s v="CONTENT AND CASE MGMT"/>
    <s v="CCMG GOVERNANCE"/>
    <s v="IRM"/>
    <s v="Other CCMG"/>
    <s v="457-101-229"/>
    <s v="IIG EMEA GERMANY AREA"/>
    <s v="IIG EMEA GERMANY 1 DISTRICT"/>
    <s v="STEPHANE BARBERET"/>
    <s v="ULRICH WENZ"/>
    <s v="IIG EMEA SOUTH DIVISION"/>
    <s v="Schweigart, Alexander"/>
    <n v="130240"/>
    <s v="LANXESS DEUTSCHLAND GMBH"/>
    <s v="LANXESS Deutschland GmbH"/>
    <s v="LANXESS Deutschland GmbH"/>
    <x v="5"/>
    <s v="Germany"/>
    <s v="EMC Std. Sales Order"/>
    <s v="ZOR"/>
    <n v="3190326"/>
    <m/>
    <n v="30325464"/>
    <x v="36"/>
    <m/>
    <m/>
    <s v="LANXESS AG"/>
    <n v="329058502"/>
    <n v="1005834254"/>
    <s v="DXP"/>
    <n v="51"/>
    <s v="Direct"/>
    <s v="EMC Sale"/>
    <s v="N"/>
    <m/>
    <m/>
    <s v="DIRECT"/>
    <d v="2014-01-23T00:00:00"/>
    <d v="2014-01-23T00:00:00"/>
    <d v="2014-01-23T00:00:00"/>
    <n v="1"/>
    <m/>
    <m/>
    <m/>
    <n v="4699.12"/>
    <s v="BOOKINGS"/>
    <s v="PROCESS MFG"/>
    <s v="PROCESS MFG -- CHEMICALS"/>
    <s v="GermanyBOOKINGS"/>
    <s v="Q12014"/>
    <s v="Germany"/>
    <x v="0"/>
  </r>
  <r>
    <x v="6"/>
    <s v="EMEA WEST"/>
    <s v="CONTENT AND CASE MGMT"/>
    <s v="CCMG GOVERNANCE"/>
    <s v="RECORDS-MGMT"/>
    <s v="Other CCMG"/>
    <s v="456-104-993"/>
    <s v="IIG EMEA ITALY AREA"/>
    <s v="IIG EMEA ITALY DISTRICT"/>
    <s v="STEPHANE BARBERET"/>
    <s v="FRANCESCO ISABELLI"/>
    <s v="IIG EMEA SOUTH DIVISION"/>
    <s v="Belardinelli, Francesco"/>
    <n v="123583"/>
    <s v="LUTECH S.P.A."/>
    <s v="ASL NAPOLI 2 NORD"/>
    <s v="ASL NAPOLI 2 NORD"/>
    <x v="7"/>
    <s v="Italy"/>
    <s v="EMC Std. Sales Order"/>
    <s v="ZOR"/>
    <n v="3144500"/>
    <m/>
    <n v="30311555"/>
    <x v="32"/>
    <m/>
    <m/>
    <s v="REPUBBLICA ITALIANA"/>
    <n v="655149347"/>
    <n v="1005738757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02T00:00:00"/>
    <n v="1"/>
    <m/>
    <m/>
    <m/>
    <n v="-7526.3823000000002"/>
    <s v="BOOKINGS"/>
    <s v="GOVT"/>
    <s v="GOVT -- CENTRAL"/>
    <s v="ItalyBOOKINGS"/>
    <s v="Q12014"/>
    <s v="Italy"/>
    <x v="0"/>
  </r>
  <r>
    <x v="6"/>
    <s v="EMEA WEST"/>
    <s v="CONTENT AND CASE MGMT"/>
    <s v="CCMG GOVERNANCE"/>
    <s v="RECORDS-MGMT"/>
    <s v="Other CCMG"/>
    <s v="456-104-993"/>
    <s v="IIG EMEA ITALY AREA"/>
    <s v="IIG EMEA ITALY DISTRICT"/>
    <s v="STEPHANE BARBERET"/>
    <s v="FRANCESCO ISABELLI"/>
    <s v="IIG EMEA SOUTH DIVISION"/>
    <s v="Belardinelli, Francesco"/>
    <n v="123583"/>
    <s v="LUTECH S.P.A."/>
    <s v="ASL NAPOLI 2 NORD"/>
    <s v="ASL NAPOLI 2 NORD"/>
    <x v="7"/>
    <s v="Italy"/>
    <s v="EMC Std. Sales Order"/>
    <s v="ZOR"/>
    <n v="3144500"/>
    <m/>
    <n v="30311555"/>
    <x v="32"/>
    <m/>
    <m/>
    <s v="REPUBBLICA ITALIANA"/>
    <n v="655149347"/>
    <n v="1005738757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23T00:00:00"/>
    <n v="1"/>
    <m/>
    <m/>
    <m/>
    <n v="15052.7655"/>
    <s v="BOOKINGS"/>
    <s v="GOVT"/>
    <s v="GOVT -- CENTRAL"/>
    <s v="ItalyBOOKINGS"/>
    <s v="Q12014"/>
    <s v="Italy"/>
    <x v="0"/>
  </r>
  <r>
    <x v="8"/>
    <s v="EMEA WEST"/>
    <s v="CONTENT AND CASE MGMT"/>
    <s v="CCMG GOVERNANCE"/>
    <s v="RECORDS-MGMT"/>
    <s v="Other CCMG"/>
    <s v="457-100-262"/>
    <s v="IIG EMEA BENELUX AREA"/>
    <s v="IIG EMEA BELGIUM 1 DISTRICT"/>
    <s v="MARK RATTLEY"/>
    <s v="JOOST DE BOT"/>
    <s v="IIG EMEA NORTH DIVISION"/>
    <s v="Meursing, Bart"/>
    <n v="110701"/>
    <s v="EUROPEAN COMMISSION"/>
    <s v="EUROPEAN COMMISSION"/>
    <s v="EUROPEAN COMMISSION"/>
    <x v="9"/>
    <s v="Belgium"/>
    <s v="EMC Std. Sales Order"/>
    <s v="ZOR"/>
    <n v="3181104"/>
    <m/>
    <n v="30325313"/>
    <x v="37"/>
    <m/>
    <m/>
    <s v="European Commission"/>
    <n v="236916821"/>
    <n v="1005799097"/>
    <s v="DXP"/>
    <n v="10"/>
    <s v="Direct"/>
    <s v="EMC Sale"/>
    <s v="N"/>
    <m/>
    <m/>
    <s v="DIRECT"/>
    <d v="2014-01-23T00:00:00"/>
    <d v="2014-01-23T00:00:00"/>
    <d v="2014-01-23T00:00:00"/>
    <n v="1"/>
    <m/>
    <m/>
    <m/>
    <n v="4579.88"/>
    <s v="BOOKINGS"/>
    <s v="GOVT"/>
    <s v="GOVT -- CENTRAL"/>
    <s v="BeneluxBOOKINGS"/>
    <s v="Q12014"/>
    <n v="0"/>
    <x v="0"/>
  </r>
  <r>
    <x v="6"/>
    <s v="EMEA WEST"/>
    <s v="CONTENT AND CASE MGMT"/>
    <s v="CCMG GOVERNANCE"/>
    <s v="TRUSTED-CONTENT"/>
    <s v="Other CCMG"/>
    <s v="456-104-995"/>
    <s v="IIG EMEA ITALY AREA"/>
    <s v="IIG EMEA ITALY DISTRICT"/>
    <s v="STEPHANE BARBERET"/>
    <s v="FRANCESCO ISABELLI"/>
    <s v="IIG EMEA SOUTH DIVISION"/>
    <s v="Belardinelli, Francesco"/>
    <n v="123583"/>
    <s v="LUTECH S.P.A."/>
    <s v="ASL NAPOLI 2 NORD"/>
    <s v="ASL NAPOLI 2 NORD"/>
    <x v="7"/>
    <s v="Italy"/>
    <s v="EMC Std. Sales Order"/>
    <s v="ZOR"/>
    <n v="3144500"/>
    <m/>
    <n v="30311555"/>
    <x v="32"/>
    <m/>
    <m/>
    <s v="REPUBBLICA ITALIANA"/>
    <n v="655149347"/>
    <n v="1005738757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02T00:00:00"/>
    <n v="1"/>
    <m/>
    <m/>
    <m/>
    <n v="-1672.5293999999999"/>
    <s v="BOOKINGS"/>
    <s v="GOVT"/>
    <s v="GOVT -- CENTRAL"/>
    <s v="ItalyBOOKINGS"/>
    <s v="Q12014"/>
    <s v="Italy"/>
    <x v="0"/>
  </r>
  <r>
    <x v="6"/>
    <s v="EMEA WEST"/>
    <s v="CONTENT AND CASE MGMT"/>
    <s v="CCMG GOVERNANCE"/>
    <s v="TRUSTED-CONTENT"/>
    <s v="Other CCMG"/>
    <s v="456-104-995"/>
    <s v="IIG EMEA ITALY AREA"/>
    <s v="IIG EMEA ITALY DISTRICT"/>
    <s v="STEPHANE BARBERET"/>
    <s v="FRANCESCO ISABELLI"/>
    <s v="IIG EMEA SOUTH DIVISION"/>
    <s v="Belardinelli, Francesco"/>
    <n v="123583"/>
    <s v="LUTECH S.P.A."/>
    <s v="ASL NAPOLI 2 NORD"/>
    <s v="ASL NAPOLI 2 NORD"/>
    <x v="7"/>
    <s v="Italy"/>
    <s v="EMC Std. Sales Order"/>
    <s v="ZOR"/>
    <n v="3144500"/>
    <m/>
    <n v="30311555"/>
    <x v="32"/>
    <m/>
    <m/>
    <s v="REPUBBLICA ITALIANA"/>
    <n v="655149347"/>
    <n v="1005738757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23T00:00:00"/>
    <n v="1"/>
    <m/>
    <m/>
    <m/>
    <n v="3345.0590000000002"/>
    <s v="BOOKINGS"/>
    <s v="GOVT"/>
    <s v="GOVT -- CENTRAL"/>
    <s v="ItalyBOOKINGS"/>
    <s v="Q12014"/>
    <s v="Italy"/>
    <x v="0"/>
  </r>
  <r>
    <x v="4"/>
    <s v="Germany"/>
    <s v="CONTENT AND CASE MGMT"/>
    <s v="CCMG GOVERNANCE"/>
    <s v="TRUSTED-CONTENT"/>
    <s v="Other CCMG"/>
    <s v="457-100-412"/>
    <s v="IIG EMEA GERMANY AREA"/>
    <s v="IIG EMEA GERMANY 1 DISTRICT"/>
    <s v="STEPHANE BARBERET"/>
    <s v="ULRICH WENZ"/>
    <s v="IIG EMEA SOUTH DIVISION"/>
    <s v="Schweigart, Alexander"/>
    <n v="130240"/>
    <s v="LANXESS DEUTSCHLAND GMBH"/>
    <s v="LANXESS Deutschland GmbH"/>
    <s v="LANXESS Deutschland GmbH"/>
    <x v="5"/>
    <s v="Germany"/>
    <s v="EMC Std. Sales Order"/>
    <s v="ZOR"/>
    <n v="3196005"/>
    <m/>
    <n v="30325493"/>
    <x v="38"/>
    <m/>
    <m/>
    <s v="LANXESS AG"/>
    <n v="329058502"/>
    <n v="1005841813"/>
    <s v="DXP"/>
    <n v="60"/>
    <s v="Direct"/>
    <s v="EMC Sale"/>
    <s v="N"/>
    <m/>
    <m/>
    <s v="DIRECT"/>
    <d v="2014-01-23T00:00:00"/>
    <d v="2014-01-23T00:00:00"/>
    <d v="2014-01-23T00:00:00"/>
    <n v="1"/>
    <m/>
    <m/>
    <m/>
    <n v="5121.88"/>
    <s v="BOOKINGS"/>
    <s v="PROCESS MFG"/>
    <s v="PROCESS MFG -- CHEMICALS"/>
    <s v="GermanyBOOKINGS"/>
    <s v="Q12014"/>
    <s v="Germany"/>
    <x v="0"/>
  </r>
  <r>
    <x v="6"/>
    <s v="EMEA WEST"/>
    <s v="CONTENT AND CASE MGMT"/>
    <s v="CCMG GOVERNANCE"/>
    <s v="TRUSTED-CONTENT"/>
    <s v="Other CCMG"/>
    <s v="457-101-120"/>
    <s v="IIG EMEA ITALY AREA"/>
    <s v="IIG EMEA ITALY DISTRICT"/>
    <s v="STEPHANE BARBERET"/>
    <s v="FRANCESCO ISABELLI"/>
    <s v="IIG EMEA SOUTH DIVISION"/>
    <s v="Isabelli, Francesco"/>
    <n v="117985"/>
    <s v="BNP PARIBAS PROCUREMENT TECH"/>
    <s v="BNP PARIBAS"/>
    <s v="BNL"/>
    <x v="0"/>
    <s v="France"/>
    <s v="EMC Credit Memo Req"/>
    <s v="ZCR"/>
    <n v="2378675"/>
    <m/>
    <n v="50116422"/>
    <x v="33"/>
    <m/>
    <m/>
    <s v="BNP PARIBAS"/>
    <n v="276676939"/>
    <n v="1005729620"/>
    <s v="DXP"/>
    <n v="-5000"/>
    <s v="Direct"/>
    <s v="BOOKINGS IMPACTING"/>
    <s v="N"/>
    <m/>
    <m/>
    <s v="DIRECT"/>
    <d v="2014-01-21T00:00:00"/>
    <d v="2014-01-21T00:00:00"/>
    <d v="2014-01-21T00:00:00"/>
    <n v="1"/>
    <m/>
    <m/>
    <m/>
    <n v="-60974.78"/>
    <s v="BOOKINGS"/>
    <s v="FINSERV"/>
    <s v="FINSERV -- SPECIALTY FINANCIAL"/>
    <s v="ItalyBOOKINGS"/>
    <s v="Q12014"/>
    <s v="Italy"/>
    <x v="0"/>
  </r>
  <r>
    <x v="6"/>
    <s v="EMEA WEST"/>
    <s v="CONTENT AND CASE MGMT"/>
    <s v="CCMG GOVERNANCE"/>
    <s v="TRUSTED-CONTENT"/>
    <s v="Other CCMG"/>
    <s v="457-101-120"/>
    <s v="IIG EMEA ITALY AREA"/>
    <s v="IIG EMEA ITALY DISTRICT"/>
    <s v="STEPHANE BARBERET"/>
    <s v="FRANCESCO ISABELLI"/>
    <s v="IIG EMEA SOUTH DIVISION"/>
    <s v="Isabelli, Francesco"/>
    <n v="117985"/>
    <s v="BNP PARIBAS PROCUREMENT TECH"/>
    <s v="BNP PARIBAS"/>
    <s v="BNL"/>
    <x v="0"/>
    <s v="France"/>
    <s v="EMC Debit Memo Req"/>
    <s v="ZDR"/>
    <n v="2378675"/>
    <m/>
    <n v="70090954"/>
    <x v="33"/>
    <m/>
    <m/>
    <s v="BNP PARIBAS"/>
    <n v="276676939"/>
    <n v="1005729620"/>
    <s v="DXP"/>
    <n v="5000"/>
    <s v="Direct"/>
    <s v="BOOKINGS IMPACTING"/>
    <s v="N"/>
    <m/>
    <m/>
    <s v="DIRECT"/>
    <d v="2014-01-21T00:00:00"/>
    <d v="2014-01-21T00:00:00"/>
    <d v="2014-01-21T00:00:00"/>
    <n v="1"/>
    <m/>
    <m/>
    <m/>
    <n v="60974.78"/>
    <s v="BOOKINGS"/>
    <s v="FINSERV"/>
    <s v="FINSERV -- SPECIALTY FINANCIAL"/>
    <s v="ItalyBOOKINGS"/>
    <s v="Q12014"/>
    <s v="Italy"/>
    <x v="0"/>
  </r>
  <r>
    <x v="2"/>
    <s v="EMEA EAST"/>
    <s v="CONTENT AND CASE MGMT"/>
    <s v="CCMG GOVERNANCE"/>
    <s v="TRUSTED-CONTENT"/>
    <s v="Other CCMG"/>
    <s v="457-101-222"/>
    <s v="IIG EMEA TURKEY, MIDDLE EAST, AFRICAN CONTINENT AREA"/>
    <s v="IIG EMEA MIDDLE EAST 1 DISTRICT"/>
    <s v="ALESSIO GALLO"/>
    <s v="MAHMOUD MOUNIR"/>
    <s v="IIG EMEA EMERGING DIVISION"/>
    <s v="Zaghloul, Mahmoud"/>
    <n v="83884"/>
    <s v="VERINON"/>
    <s v="FIRST GULF BANK"/>
    <s v="FIRST GULF BANK"/>
    <x v="2"/>
    <s v="United Arab Emirates"/>
    <s v="EMC Std. Sales Order"/>
    <s v="ZOR"/>
    <n v="3167349"/>
    <m/>
    <n v="30329617"/>
    <x v="39"/>
    <m/>
    <m/>
    <s v="FIRST GULF BANK"/>
    <n v="643840234"/>
    <n v="1005784677"/>
    <s v="DXP"/>
    <n v="3000"/>
    <s v="Indirect"/>
    <s v="EMC Sale"/>
    <s v="N"/>
    <m/>
    <m/>
    <s v="DIRECT"/>
    <d v="2014-01-30T00:00:00"/>
    <d v="2014-01-30T00:00:00"/>
    <d v="2014-01-30T00:00:00"/>
    <n v="1"/>
    <m/>
    <m/>
    <m/>
    <n v="60000"/>
    <s v="BOOKINGS"/>
    <s v="FINSERV"/>
    <s v="FINSERV -- BANKING"/>
    <s v="Middle EastBOOKINGS"/>
    <s v="Q12014"/>
    <n v="0"/>
    <x v="0"/>
  </r>
  <r>
    <x v="8"/>
    <s v="EMEA WEST"/>
    <s v="CONTENT AND CASE MGMT"/>
    <s v="CCMG INTEG-EXTN"/>
    <s v="MYDCTM"/>
    <s v="Other CCMG"/>
    <s v="MYD-OUTLOOK"/>
    <s v="IIG EMEA BENELUX AREA"/>
    <s v="IIG EMEA BELGIUM 1 DISTRICT"/>
    <s v="MARK RATTLEY"/>
    <s v="JOOST DE BOT"/>
    <s v="IIG EMEA NORTH DIVISION"/>
    <s v="Meursing, Bart"/>
    <n v="110701"/>
    <s v="EUROPEAN COMMISSION"/>
    <s v="EUROPEAN COMMISSION"/>
    <s v="EUROPEAN COMMISSION"/>
    <x v="9"/>
    <s v="Belgium"/>
    <s v="EMC Std. Sales Order"/>
    <s v="ZOR"/>
    <n v="3181104"/>
    <m/>
    <n v="30325313"/>
    <x v="37"/>
    <m/>
    <m/>
    <s v="European Commission"/>
    <n v="236916821"/>
    <n v="1005799097"/>
    <s v="DXP"/>
    <n v="10"/>
    <s v="Direct"/>
    <s v="EMC Sale"/>
    <s v="N"/>
    <m/>
    <m/>
    <s v="DIRECT"/>
    <d v="2014-01-23T00:00:00"/>
    <d v="2014-01-23T00:00:00"/>
    <d v="2014-01-23T00:00:00"/>
    <n v="1"/>
    <m/>
    <m/>
    <m/>
    <n v="433.6"/>
    <s v="BOOKINGS"/>
    <s v="GOVT"/>
    <s v="GOVT -- CENTRAL"/>
    <s v="BeneluxBOOKINGS"/>
    <s v="Q12014"/>
    <n v="0"/>
    <x v="0"/>
  </r>
  <r>
    <x v="3"/>
    <s v="UK&amp;I"/>
    <s v="CONTENT AND CASE MGMT"/>
    <s v="CCMG INTEG-EXTN"/>
    <s v="MYDCTM"/>
    <s v="Other CCMG"/>
    <s v="MYD-OUTLOOK"/>
    <s v="IIG EMEA UK/IRELAND AREA"/>
    <s v="IIG EMEA UK/IRELAND ENTERPRISE DISTRICT"/>
    <s v="MARK RATTLEY"/>
    <s v="OWEN KILBANE"/>
    <s v="IIG EMEA NORTH DIVISION"/>
    <s v="Donaldson, Robert"/>
    <n v="104254"/>
    <s v="DANA PETROLEUM PLC"/>
    <s v="DANA PETROLEUM PLC"/>
    <s v="DANA PETROLEUM PLC"/>
    <x v="3"/>
    <s v="United Kingdom"/>
    <s v="EMC Std. Sales Order"/>
    <s v="ZOR"/>
    <n v="3221022"/>
    <m/>
    <n v="30329944"/>
    <x v="40"/>
    <m/>
    <m/>
    <s v="Government of The Republic of Korea"/>
    <n v="688005487"/>
    <n v="1005883439"/>
    <s v="DXP"/>
    <n v="10"/>
    <s v="Direct"/>
    <s v="EMC Sale"/>
    <s v="N"/>
    <m/>
    <m/>
    <s v="DIRECT"/>
    <d v="2014-01-30T00:00:00"/>
    <d v="2014-01-30T00:00:00"/>
    <d v="2014-01-30T00:00:00"/>
    <n v="1"/>
    <m/>
    <m/>
    <m/>
    <n v="770.4"/>
    <s v="BOOKINGS"/>
    <s v="GOVT"/>
    <s v="GOVT -- CENTRAL"/>
    <s v="UK&amp;IBOOKINGS"/>
    <s v="Q12014"/>
    <s v="UK&amp;I"/>
    <x v="0"/>
  </r>
  <r>
    <x v="0"/>
    <s v="EMEA WEST"/>
    <s v="CONTENT AND CASE MGMT"/>
    <s v="CCMG OTHER"/>
    <s v="BROKERAGE-OCMA"/>
    <s v="Other CCMG"/>
    <s v="BROKERAGE-CMA"/>
    <s v="IIG EMEA FRANCE AREA"/>
    <s v="IIG EMEA FRANCE 1 DISTRICT"/>
    <s v="STEPHANE BARBERET"/>
    <s v="JACQUES PADIOLEAU"/>
    <s v="IIG EMEA SOUTH DIVISION"/>
    <s v="Mahjoub, Hakim"/>
    <n v="46987"/>
    <s v="AREVA SA"/>
    <s v="AREVA SA"/>
    <s v="AREVA SA"/>
    <x v="0"/>
    <s v="France"/>
    <s v="EMC Std. Sales Order"/>
    <s v="ZOR"/>
    <n v="3235276"/>
    <m/>
    <n v="30326089"/>
    <x v="41"/>
    <m/>
    <m/>
    <s v="COMMISSARIAT A ENERGIE ATOMIQUE"/>
    <n v="381625995"/>
    <n v="1005910274"/>
    <s v="DXP"/>
    <n v="11"/>
    <s v="Direct"/>
    <s v="EMC Sale"/>
    <s v="N"/>
    <m/>
    <m/>
    <s v="DIRECT"/>
    <d v="2014-01-24T00:00:00"/>
    <d v="2014-01-24T00:00:00"/>
    <d v="2014-01-24T00:00:00"/>
    <n v="1"/>
    <m/>
    <m/>
    <m/>
    <n v="366715.89"/>
    <s v="BOOKINGS"/>
    <s v="FINSERV"/>
    <s v="FINSERV -- OTHER"/>
    <s v="FranceBOOKINGS"/>
    <s v="Q12014"/>
    <s v="France"/>
    <x v="0"/>
  </r>
  <r>
    <x v="0"/>
    <s v="EMEA WEST"/>
    <s v="CONTENT AND CASE MGMT"/>
    <s v="CCMG OTHER"/>
    <s v="BROKERAGE-OCMA"/>
    <s v="Other CCMG"/>
    <s v="BROKERAGE-CMA"/>
    <s v="IIG EMEA FRANCE AREA"/>
    <s v="IIG EMEA FRANCE 1 DISTRICT"/>
    <s v="STEPHANE BARBERET"/>
    <s v="JACQUES PADIOLEAU"/>
    <s v="IIG EMEA SOUTH DIVISION"/>
    <s v="Mahjoub, Hakim"/>
    <n v="46987"/>
    <s v="AREVA SA"/>
    <s v="AREVA SA"/>
    <s v="AREVA SA"/>
    <x v="0"/>
    <s v="France"/>
    <s v="EMC Std. Sales Order"/>
    <s v="ZOR"/>
    <n v="3235276"/>
    <m/>
    <n v="30326089"/>
    <x v="41"/>
    <m/>
    <m/>
    <s v="COMMISSARIAT A ENERGIE ATOMIQUE"/>
    <n v="381625995"/>
    <n v="1005910274"/>
    <s v="DXP"/>
    <n v="-11"/>
    <s v="Direct"/>
    <s v="EMC Sale"/>
    <s v="N"/>
    <m/>
    <m/>
    <s v="DIRECT"/>
    <d v="2014-01-24T00:00:00"/>
    <d v="2014-01-27T00:00:00"/>
    <d v="2014-01-27T00:00:00"/>
    <n v="1"/>
    <m/>
    <m/>
    <m/>
    <n v="-366715.89"/>
    <s v="BOOKINGS"/>
    <s v="FINSERV"/>
    <s v="FINSERV -- OTHER"/>
    <s v="FranceBOOKINGS"/>
    <s v="Q12014"/>
    <s v="France"/>
    <x v="0"/>
  </r>
  <r>
    <x v="6"/>
    <s v="EMEA WEST"/>
    <s v="CONTENT AND CASE MGMT"/>
    <s v="CCMG PLATFORM"/>
    <s v="CORE-PLATFORM"/>
    <s v="Other CCMG"/>
    <s v="456-104-988"/>
    <s v="IIG EMEA ITALY AREA"/>
    <s v="IIG EMEA ITALY DISTRICT"/>
    <s v="STEPHANE BARBERET"/>
    <s v="FRANCESCO ISABELLI"/>
    <s v="IIG EMEA SOUTH DIVISION"/>
    <s v="Belardinelli, Francesco"/>
    <n v="123583"/>
    <s v="LUTECH S.P.A."/>
    <s v="ASL NAPOLI 2 NORD"/>
    <s v="ASL NAPOLI 2 NORD"/>
    <x v="7"/>
    <s v="Italy"/>
    <s v="EMC Std. Sales Order"/>
    <s v="ZOR"/>
    <n v="3144500"/>
    <m/>
    <n v="30311555"/>
    <x v="32"/>
    <m/>
    <m/>
    <s v="REPUBBLICA ITALIANA"/>
    <n v="655149347"/>
    <n v="1005738757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02T00:00:00"/>
    <n v="1"/>
    <m/>
    <m/>
    <m/>
    <n v="-10871.4411"/>
    <s v="BOOKINGS"/>
    <s v="GOVT"/>
    <s v="GOVT -- CENTRAL"/>
    <s v="ItalyBOOKINGS"/>
    <s v="Q12014"/>
    <s v="Italy"/>
    <x v="0"/>
  </r>
  <r>
    <x v="6"/>
    <s v="EMEA WEST"/>
    <s v="CONTENT AND CASE MGMT"/>
    <s v="CCMG PLATFORM"/>
    <s v="CORE-PLATFORM"/>
    <s v="Other CCMG"/>
    <s v="456-104-988"/>
    <s v="IIG EMEA ITALY AREA"/>
    <s v="IIG EMEA ITALY DISTRICT"/>
    <s v="STEPHANE BARBERET"/>
    <s v="FRANCESCO ISABELLI"/>
    <s v="IIG EMEA SOUTH DIVISION"/>
    <s v="Belardinelli, Francesco"/>
    <n v="123583"/>
    <s v="LUTECH S.P.A."/>
    <s v="ASL NAPOLI 2 NORD"/>
    <s v="ASL NAPOLI 2 NORD"/>
    <x v="7"/>
    <s v="Italy"/>
    <s v="EMC Std. Sales Order"/>
    <s v="ZOR"/>
    <n v="3144500"/>
    <m/>
    <n v="30311555"/>
    <x v="32"/>
    <m/>
    <m/>
    <s v="REPUBBLICA ITALIANA"/>
    <n v="655149347"/>
    <n v="1005738757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23T00:00:00"/>
    <n v="1"/>
    <m/>
    <m/>
    <m/>
    <n v="21742.8835"/>
    <s v="BOOKINGS"/>
    <s v="GOVT"/>
    <s v="GOVT -- CENTRAL"/>
    <s v="ItalyBOOKINGS"/>
    <s v="Q12014"/>
    <s v="Italy"/>
    <x v="0"/>
  </r>
  <r>
    <x v="6"/>
    <s v="EMEA WEST"/>
    <s v="CONTENT AND CASE MGMT"/>
    <s v="CCMG PLATFORM"/>
    <s v="CORE-PLATFORM"/>
    <s v="Other CCMG"/>
    <s v="456-104-989"/>
    <s v="IIG EMEA ITALY AREA"/>
    <s v="IIG EMEA ITALY DISTRICT"/>
    <s v="STEPHANE BARBERET"/>
    <s v="FRANCESCO ISABELLI"/>
    <s v="IIG EMEA SOUTH DIVISION"/>
    <s v="Belardinelli, Francesco"/>
    <n v="123583"/>
    <s v="LUTECH S.P.A."/>
    <s v="ASL NAPOLI 2 NORD"/>
    <s v="ASL NAPOLI 2 NORD"/>
    <x v="7"/>
    <s v="Italy"/>
    <s v="EMC Std. Sales Order"/>
    <s v="ZOR"/>
    <n v="3144500"/>
    <m/>
    <n v="30311555"/>
    <x v="32"/>
    <m/>
    <m/>
    <s v="REPUBBLICA ITALIANA"/>
    <n v="655149347"/>
    <n v="1005738757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02T00:00:00"/>
    <n v="1"/>
    <m/>
    <m/>
    <m/>
    <n v="-836.26469999999995"/>
    <s v="BOOKINGS"/>
    <s v="GOVT"/>
    <s v="GOVT -- CENTRAL"/>
    <s v="ItalyBOOKINGS"/>
    <s v="Q12014"/>
    <s v="Italy"/>
    <x v="0"/>
  </r>
  <r>
    <x v="6"/>
    <s v="EMEA WEST"/>
    <s v="CONTENT AND CASE MGMT"/>
    <s v="CCMG PLATFORM"/>
    <s v="CORE-PLATFORM"/>
    <s v="Other CCMG"/>
    <s v="456-104-989"/>
    <s v="IIG EMEA ITALY AREA"/>
    <s v="IIG EMEA ITALY DISTRICT"/>
    <s v="STEPHANE BARBERET"/>
    <s v="FRANCESCO ISABELLI"/>
    <s v="IIG EMEA SOUTH DIVISION"/>
    <s v="Belardinelli, Francesco"/>
    <n v="123583"/>
    <s v="LUTECH S.P.A."/>
    <s v="ASL NAPOLI 2 NORD"/>
    <s v="ASL NAPOLI 2 NORD"/>
    <x v="7"/>
    <s v="Italy"/>
    <s v="EMC Std. Sales Order"/>
    <s v="ZOR"/>
    <n v="3144500"/>
    <m/>
    <n v="30311555"/>
    <x v="32"/>
    <m/>
    <m/>
    <s v="REPUBBLICA ITALIANA"/>
    <n v="655149347"/>
    <n v="1005738757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23T00:00:00"/>
    <n v="1"/>
    <m/>
    <m/>
    <m/>
    <n v="1672.5295000000001"/>
    <s v="BOOKINGS"/>
    <s v="GOVT"/>
    <s v="GOVT -- CENTRAL"/>
    <s v="ItalyBOOKINGS"/>
    <s v="Q12014"/>
    <s v="Italy"/>
    <x v="0"/>
  </r>
  <r>
    <x v="6"/>
    <s v="EMEA WEST"/>
    <s v="CONTENT AND CASE MGMT"/>
    <s v="CCMG PLATFORM"/>
    <s v="CORE-PLATFORM"/>
    <s v="Other CCMG"/>
    <s v="456-104-992"/>
    <s v="IIG EMEA ITALY AREA"/>
    <s v="IIG EMEA ITALY DISTRICT"/>
    <s v="STEPHANE BARBERET"/>
    <s v="FRANCESCO ISABELLI"/>
    <s v="IIG EMEA SOUTH DIVISION"/>
    <s v="Belardinelli, Francesco"/>
    <n v="123583"/>
    <s v="LUTECH S.P.A."/>
    <s v="ASL NAPOLI 2 NORD"/>
    <s v="ASL NAPOLI 2 NORD"/>
    <x v="7"/>
    <s v="Italy"/>
    <s v="EMC Std. Sales Order"/>
    <s v="ZOR"/>
    <n v="3144500"/>
    <m/>
    <n v="30311555"/>
    <x v="32"/>
    <m/>
    <m/>
    <s v="REPUBBLICA ITALIANA"/>
    <n v="655149347"/>
    <n v="1005738757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02T00:00:00"/>
    <n v="1"/>
    <m/>
    <m/>
    <m/>
    <n v="-836.26469999999995"/>
    <s v="BOOKINGS"/>
    <s v="GOVT"/>
    <s v="GOVT -- CENTRAL"/>
    <s v="ItalyBOOKINGS"/>
    <s v="Q12014"/>
    <s v="Italy"/>
    <x v="0"/>
  </r>
  <r>
    <x v="6"/>
    <s v="EMEA WEST"/>
    <s v="CONTENT AND CASE MGMT"/>
    <s v="CCMG PLATFORM"/>
    <s v="CORE-PLATFORM"/>
    <s v="Other CCMG"/>
    <s v="456-104-992"/>
    <s v="IIG EMEA ITALY AREA"/>
    <s v="IIG EMEA ITALY DISTRICT"/>
    <s v="STEPHANE BARBERET"/>
    <s v="FRANCESCO ISABELLI"/>
    <s v="IIG EMEA SOUTH DIVISION"/>
    <s v="Belardinelli, Francesco"/>
    <n v="123583"/>
    <s v="LUTECH S.P.A."/>
    <s v="ASL NAPOLI 2 NORD"/>
    <s v="ASL NAPOLI 2 NORD"/>
    <x v="7"/>
    <s v="Italy"/>
    <s v="EMC Std. Sales Order"/>
    <s v="ZOR"/>
    <n v="3144500"/>
    <m/>
    <n v="30311555"/>
    <x v="32"/>
    <m/>
    <m/>
    <s v="REPUBBLICA ITALIANA"/>
    <n v="655149347"/>
    <n v="1005738757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23T00:00:00"/>
    <n v="1"/>
    <m/>
    <m/>
    <m/>
    <n v="1672.5295000000001"/>
    <s v="BOOKINGS"/>
    <s v="GOVT"/>
    <s v="GOVT -- CENTRAL"/>
    <s v="ItalyBOOKINGS"/>
    <s v="Q12014"/>
    <s v="Italy"/>
    <x v="0"/>
  </r>
  <r>
    <x v="6"/>
    <s v="EMEA WEST"/>
    <s v="CONTENT AND CASE MGMT"/>
    <s v="CCMG PLATFORM"/>
    <s v="CORE-PLATFORM"/>
    <s v="Other CCMG"/>
    <s v="456-104-996"/>
    <s v="IIG EMEA ITALY AREA"/>
    <s v="IIG EMEA ITALY DISTRICT"/>
    <s v="STEPHANE BARBERET"/>
    <s v="FRANCESCO ISABELLI"/>
    <s v="IIG EMEA SOUTH DIVISION"/>
    <s v="Belardinelli, Francesco"/>
    <n v="123583"/>
    <s v="LUTECH S.P.A."/>
    <s v="ASL NAPOLI 2 NORD"/>
    <s v="ASL NAPOLI 2 NORD"/>
    <x v="7"/>
    <s v="Italy"/>
    <s v="EMC Std. Sales Order"/>
    <s v="ZOR"/>
    <n v="3144500"/>
    <m/>
    <n v="30311555"/>
    <x v="32"/>
    <m/>
    <m/>
    <s v="REPUBBLICA ITALIANA"/>
    <n v="655149347"/>
    <n v="1005738757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02T00:00:00"/>
    <n v="1"/>
    <m/>
    <m/>
    <m/>
    <n v="-836.26469999999995"/>
    <s v="BOOKINGS"/>
    <s v="GOVT"/>
    <s v="GOVT -- CENTRAL"/>
    <s v="ItalyBOOKINGS"/>
    <s v="Q12014"/>
    <s v="Italy"/>
    <x v="0"/>
  </r>
  <r>
    <x v="6"/>
    <s v="EMEA WEST"/>
    <s v="CONTENT AND CASE MGMT"/>
    <s v="CCMG PLATFORM"/>
    <s v="CORE-PLATFORM"/>
    <s v="Other CCMG"/>
    <s v="456-104-996"/>
    <s v="IIG EMEA ITALY AREA"/>
    <s v="IIG EMEA ITALY DISTRICT"/>
    <s v="STEPHANE BARBERET"/>
    <s v="FRANCESCO ISABELLI"/>
    <s v="IIG EMEA SOUTH DIVISION"/>
    <s v="Belardinelli, Francesco"/>
    <n v="123583"/>
    <s v="LUTECH S.P.A."/>
    <s v="ASL NAPOLI 2 NORD"/>
    <s v="ASL NAPOLI 2 NORD"/>
    <x v="7"/>
    <s v="Italy"/>
    <s v="EMC Std. Sales Order"/>
    <s v="ZOR"/>
    <n v="3144500"/>
    <m/>
    <n v="30311555"/>
    <x v="32"/>
    <m/>
    <m/>
    <s v="REPUBBLICA ITALIANA"/>
    <n v="655149347"/>
    <n v="1005738757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23T00:00:00"/>
    <n v="1"/>
    <m/>
    <m/>
    <m/>
    <n v="1672.5295000000001"/>
    <s v="BOOKINGS"/>
    <s v="GOVT"/>
    <s v="GOVT -- CENTRAL"/>
    <s v="ItalyBOOKINGS"/>
    <s v="Q12014"/>
    <s v="Italy"/>
    <x v="0"/>
  </r>
  <r>
    <x v="6"/>
    <s v="EMEA WEST"/>
    <s v="CONTENT AND CASE MGMT"/>
    <s v="CCMG PLATFORM"/>
    <s v="CORE-PLATFORM"/>
    <s v="Other CCMG"/>
    <s v="457-101-118"/>
    <s v="IIG EMEA ITALY AREA"/>
    <s v="IIG EMEA ITALY DISTRICT"/>
    <s v="STEPHANE BARBERET"/>
    <s v="FRANCESCO ISABELLI"/>
    <s v="IIG EMEA SOUTH DIVISION"/>
    <s v="Isabelli, Francesco"/>
    <n v="117985"/>
    <s v="BNP PARIBAS PROCUREMENT TECH"/>
    <s v="BNP PARIBAS"/>
    <s v="BNL"/>
    <x v="0"/>
    <s v="France"/>
    <s v="EMC Credit Memo Req"/>
    <s v="ZCR"/>
    <n v="2378675"/>
    <m/>
    <n v="50116422"/>
    <x v="33"/>
    <m/>
    <m/>
    <s v="BNP PARIBAS"/>
    <n v="276676939"/>
    <n v="1005729620"/>
    <s v="DXP"/>
    <n v="-5000"/>
    <s v="Direct"/>
    <s v="BOOKINGS IMPACTING"/>
    <s v="N"/>
    <m/>
    <m/>
    <s v="DIRECT"/>
    <d v="2014-01-21T00:00:00"/>
    <d v="2014-01-21T00:00:00"/>
    <d v="2014-01-21T00:00:00"/>
    <n v="1"/>
    <m/>
    <m/>
    <m/>
    <n v="-596197.88"/>
    <s v="BOOKINGS"/>
    <s v="FINSERV"/>
    <s v="FINSERV -- SPECIALTY FINANCIAL"/>
    <s v="ItalyBOOKINGS"/>
    <s v="Q12014"/>
    <s v="Italy"/>
    <x v="0"/>
  </r>
  <r>
    <x v="6"/>
    <s v="EMEA WEST"/>
    <s v="CONTENT AND CASE MGMT"/>
    <s v="CCMG PLATFORM"/>
    <s v="CORE-PLATFORM"/>
    <s v="Other CCMG"/>
    <s v="457-101-118"/>
    <s v="IIG EMEA ITALY AREA"/>
    <s v="IIG EMEA ITALY DISTRICT"/>
    <s v="STEPHANE BARBERET"/>
    <s v="FRANCESCO ISABELLI"/>
    <s v="IIG EMEA SOUTH DIVISION"/>
    <s v="Isabelli, Francesco"/>
    <n v="117985"/>
    <s v="BNP PARIBAS PROCUREMENT TECH"/>
    <s v="BNP PARIBAS"/>
    <s v="BNL"/>
    <x v="0"/>
    <s v="France"/>
    <s v="EMC Debit Memo Req"/>
    <s v="ZDR"/>
    <n v="2378675"/>
    <m/>
    <n v="70090954"/>
    <x v="33"/>
    <m/>
    <m/>
    <s v="BNP PARIBAS"/>
    <n v="276676939"/>
    <n v="1005729620"/>
    <s v="DXP"/>
    <n v="5000"/>
    <s v="Direct"/>
    <s v="BOOKINGS IMPACTING"/>
    <s v="N"/>
    <m/>
    <m/>
    <s v="DIRECT"/>
    <d v="2014-01-21T00:00:00"/>
    <d v="2014-01-21T00:00:00"/>
    <d v="2014-01-21T00:00:00"/>
    <n v="1"/>
    <m/>
    <m/>
    <m/>
    <n v="596197.88"/>
    <s v="BOOKINGS"/>
    <s v="FINSERV"/>
    <s v="FINSERV -- SPECIALTY FINANCIAL"/>
    <s v="ItalyBOOKINGS"/>
    <s v="Q12014"/>
    <s v="Italy"/>
    <x v="0"/>
  </r>
  <r>
    <x v="6"/>
    <s v="EMEA WEST"/>
    <s v="CONTENT AND CASE MGMT"/>
    <s v="CCMG PLATFORM"/>
    <s v="PLATFORM-EXTNS"/>
    <s v="Other CCMG"/>
    <s v="456-104-991"/>
    <s v="IIG EMEA ITALY AREA"/>
    <s v="IIG EMEA ITALY DISTRICT"/>
    <s v="STEPHANE BARBERET"/>
    <s v="FRANCESCO ISABELLI"/>
    <s v="IIG EMEA SOUTH DIVISION"/>
    <s v="Belardinelli, Francesco"/>
    <n v="123583"/>
    <s v="LUTECH S.P.A."/>
    <s v="ASL NAPOLI 2 NORD"/>
    <s v="ASL NAPOLI 2 NORD"/>
    <x v="7"/>
    <s v="Italy"/>
    <s v="EMC Std. Sales Order"/>
    <s v="ZOR"/>
    <n v="3144500"/>
    <m/>
    <n v="30311555"/>
    <x v="32"/>
    <m/>
    <m/>
    <s v="REPUBBLICA ITALIANA"/>
    <n v="655149347"/>
    <n v="1005738757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02T00:00:00"/>
    <n v="1"/>
    <m/>
    <m/>
    <m/>
    <n v="-5853.8528999999999"/>
    <s v="BOOKINGS"/>
    <s v="GOVT"/>
    <s v="GOVT -- CENTRAL"/>
    <s v="ItalyBOOKINGS"/>
    <s v="Q12014"/>
    <s v="Italy"/>
    <x v="0"/>
  </r>
  <r>
    <x v="6"/>
    <s v="EMEA WEST"/>
    <s v="CONTENT AND CASE MGMT"/>
    <s v="CCMG PLATFORM"/>
    <s v="PLATFORM-EXTNS"/>
    <s v="Other CCMG"/>
    <s v="456-104-991"/>
    <s v="IIG EMEA ITALY AREA"/>
    <s v="IIG EMEA ITALY DISTRICT"/>
    <s v="STEPHANE BARBERET"/>
    <s v="FRANCESCO ISABELLI"/>
    <s v="IIG EMEA SOUTH DIVISION"/>
    <s v="Belardinelli, Francesco"/>
    <n v="123583"/>
    <s v="LUTECH S.P.A."/>
    <s v="ASL NAPOLI 2 NORD"/>
    <s v="ASL NAPOLI 2 NORD"/>
    <x v="7"/>
    <s v="Italy"/>
    <s v="EMC Std. Sales Order"/>
    <s v="ZOR"/>
    <n v="3144500"/>
    <m/>
    <n v="30311555"/>
    <x v="32"/>
    <m/>
    <m/>
    <s v="REPUBBLICA ITALIANA"/>
    <n v="655149347"/>
    <n v="1005738757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23T00:00:00"/>
    <n v="1"/>
    <m/>
    <m/>
    <m/>
    <n v="11707.7065"/>
    <s v="BOOKINGS"/>
    <s v="GOVT"/>
    <s v="GOVT -- CENTRAL"/>
    <s v="ItalyBOOKINGS"/>
    <s v="Q12014"/>
    <s v="Italy"/>
    <x v="0"/>
  </r>
  <r>
    <x v="6"/>
    <s v="EMEA WEST"/>
    <s v="CONTENT AND CASE MGMT"/>
    <s v="CCMG PLATFORM"/>
    <s v="PLATFORM-EXTNS"/>
    <s v="Other CCMG"/>
    <s v="457-101-119"/>
    <s v="IIG EMEA ITALY AREA"/>
    <s v="IIG EMEA ITALY DISTRICT"/>
    <s v="STEPHANE BARBERET"/>
    <s v="FRANCESCO ISABELLI"/>
    <s v="IIG EMEA SOUTH DIVISION"/>
    <s v="Isabelli, Francesco"/>
    <n v="117985"/>
    <s v="BNP PARIBAS PROCUREMENT TECH"/>
    <s v="BNP PARIBAS"/>
    <s v="BNL"/>
    <x v="0"/>
    <s v="France"/>
    <s v="EMC Credit Memo Req"/>
    <s v="ZCR"/>
    <n v="2378675"/>
    <m/>
    <n v="50116422"/>
    <x v="33"/>
    <m/>
    <m/>
    <s v="BNP PARIBAS"/>
    <n v="276676939"/>
    <n v="1005729620"/>
    <s v="DXP"/>
    <n v="-5000"/>
    <s v="Direct"/>
    <s v="BOOKINGS IMPACTING"/>
    <s v="N"/>
    <m/>
    <m/>
    <s v="DIRECT"/>
    <d v="2014-01-21T00:00:00"/>
    <d v="2014-01-21T00:00:00"/>
    <d v="2014-01-21T00:00:00"/>
    <n v="1"/>
    <m/>
    <m/>
    <m/>
    <n v="-88074.69"/>
    <s v="BOOKINGS"/>
    <s v="FINSERV"/>
    <s v="FINSERV -- SPECIALTY FINANCIAL"/>
    <s v="ItalyBOOKINGS"/>
    <s v="Q12014"/>
    <s v="Italy"/>
    <x v="0"/>
  </r>
  <r>
    <x v="6"/>
    <s v="EMEA WEST"/>
    <s v="CONTENT AND CASE MGMT"/>
    <s v="CCMG PLATFORM"/>
    <s v="PLATFORM-EXTNS"/>
    <s v="Other CCMG"/>
    <s v="457-101-119"/>
    <s v="IIG EMEA ITALY AREA"/>
    <s v="IIG EMEA ITALY DISTRICT"/>
    <s v="STEPHANE BARBERET"/>
    <s v="FRANCESCO ISABELLI"/>
    <s v="IIG EMEA SOUTH DIVISION"/>
    <s v="Isabelli, Francesco"/>
    <n v="117985"/>
    <s v="BNP PARIBAS PROCUREMENT TECH"/>
    <s v="BNP PARIBAS"/>
    <s v="BNL"/>
    <x v="0"/>
    <s v="France"/>
    <s v="EMC Debit Memo Req"/>
    <s v="ZDR"/>
    <n v="2378675"/>
    <m/>
    <n v="70090954"/>
    <x v="33"/>
    <m/>
    <m/>
    <s v="BNP PARIBAS"/>
    <n v="276676939"/>
    <n v="1005729620"/>
    <s v="DXP"/>
    <n v="5000"/>
    <s v="Direct"/>
    <s v="BOOKINGS IMPACTING"/>
    <s v="N"/>
    <m/>
    <m/>
    <s v="DIRECT"/>
    <d v="2014-01-21T00:00:00"/>
    <d v="2014-01-21T00:00:00"/>
    <d v="2014-01-21T00:00:00"/>
    <n v="1"/>
    <m/>
    <m/>
    <m/>
    <n v="88074.69"/>
    <s v="BOOKINGS"/>
    <s v="FINSERV"/>
    <s v="FINSERV -- SPECIALTY FINANCIAL"/>
    <s v="ItalyBOOKINGS"/>
    <s v="Q12014"/>
    <s v="Italy"/>
    <x v="0"/>
  </r>
  <r>
    <x v="6"/>
    <s v="EMEA WEST"/>
    <s v="CONTENT AND CASE MGMT"/>
    <s v="CCMG PLATFORM"/>
    <s v="TRANSFORMATION"/>
    <s v="Other CCMG"/>
    <s v="457-100-578"/>
    <s v="IIG EMEA ITALY AREA"/>
    <s v="IIG EMEA ITALY DISTRICT"/>
    <s v="STEPHANE BARBERET"/>
    <s v="FRANCESCO ISABELLI"/>
    <s v="IIG EMEA SOUTH DIVISION"/>
    <s v="Isabelli, Francesco"/>
    <n v="117985"/>
    <s v="BNP PARIBAS PROCUREMENT TECH"/>
    <s v="BNP PARIBAS"/>
    <s v="BNL"/>
    <x v="0"/>
    <s v="France"/>
    <s v="EMC Credit Memo Req"/>
    <s v="ZCR"/>
    <n v="2378675"/>
    <m/>
    <n v="50116422"/>
    <x v="33"/>
    <m/>
    <m/>
    <s v="BNP PARIBAS"/>
    <n v="276676939"/>
    <n v="1005729620"/>
    <s v="DXP"/>
    <n v="-2"/>
    <s v="Direct"/>
    <s v="BOOKINGS IMPACTING"/>
    <s v="N"/>
    <m/>
    <m/>
    <s v="DIRECT"/>
    <d v="2014-01-21T00:00:00"/>
    <d v="2014-01-21T00:00:00"/>
    <d v="2014-01-21T00:00:00"/>
    <n v="1"/>
    <m/>
    <m/>
    <m/>
    <n v="-11671.93"/>
    <s v="BOOKINGS"/>
    <s v="FINSERV"/>
    <s v="FINSERV -- SPECIALTY FINANCIAL"/>
    <s v="ItalyBOOKINGS"/>
    <s v="Q12014"/>
    <s v="Italy"/>
    <x v="0"/>
  </r>
  <r>
    <x v="6"/>
    <s v="EMEA WEST"/>
    <s v="CONTENT AND CASE MGMT"/>
    <s v="CCMG PLATFORM"/>
    <s v="TRANSFORMATION"/>
    <s v="Other CCMG"/>
    <s v="457-100-578"/>
    <s v="IIG EMEA ITALY AREA"/>
    <s v="IIG EMEA ITALY DISTRICT"/>
    <s v="STEPHANE BARBERET"/>
    <s v="FRANCESCO ISABELLI"/>
    <s v="IIG EMEA SOUTH DIVISION"/>
    <s v="Isabelli, Francesco"/>
    <n v="117985"/>
    <s v="BNP PARIBAS PROCUREMENT TECH"/>
    <s v="BNP PARIBAS"/>
    <s v="BNL"/>
    <x v="0"/>
    <s v="France"/>
    <s v="EMC Debit Memo Req"/>
    <s v="ZDR"/>
    <n v="2378675"/>
    <m/>
    <n v="70090954"/>
    <x v="33"/>
    <m/>
    <m/>
    <s v="BNP PARIBAS"/>
    <n v="276676939"/>
    <n v="1005729620"/>
    <s v="DXP"/>
    <n v="2"/>
    <s v="Direct"/>
    <s v="BOOKINGS IMPACTING"/>
    <s v="N"/>
    <m/>
    <m/>
    <s v="DIRECT"/>
    <d v="2014-01-21T00:00:00"/>
    <d v="2014-01-21T00:00:00"/>
    <d v="2014-01-21T00:00:00"/>
    <n v="1"/>
    <m/>
    <m/>
    <m/>
    <n v="11671.93"/>
    <s v="BOOKINGS"/>
    <s v="FINSERV"/>
    <s v="FINSERV -- SPECIALTY FINANCIAL"/>
    <s v="ItalyBOOKINGS"/>
    <s v="Q12014"/>
    <s v="Italy"/>
    <x v="0"/>
  </r>
  <r>
    <x v="6"/>
    <s v="EMEA WEST"/>
    <s v="CONTENT AND CASE MGMT"/>
    <s v="CCMG PLATFORM"/>
    <s v="XDB"/>
    <s v="Other CCMG"/>
    <s v="456-105-005"/>
    <s v="IIG EMEA ITALY AREA"/>
    <s v="IIG EMEA ITALY DISTRICT"/>
    <s v="STEPHANE BARBERET"/>
    <s v="FRANCESCO ISABELLI"/>
    <s v="IIG EMEA SOUTH DIVISION"/>
    <s v="Belardinelli, Francesco"/>
    <n v="123583"/>
    <s v="LUTECH S.P.A."/>
    <s v="ASL NAPOLI 2 NORD"/>
    <s v="ASL NAPOLI 2 NORD"/>
    <x v="7"/>
    <s v="Italy"/>
    <s v="EMC Std. Sales Order"/>
    <s v="ZOR"/>
    <n v="3144500"/>
    <m/>
    <n v="30311555"/>
    <x v="32"/>
    <m/>
    <m/>
    <s v="REPUBBLICA ITALIANA"/>
    <n v="655149347"/>
    <n v="1005738757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02T00:00:00"/>
    <n v="1"/>
    <m/>
    <m/>
    <m/>
    <n v="-1945.32"/>
    <s v="BOOKINGS"/>
    <s v="GOVT"/>
    <s v="GOVT -- CENTRAL"/>
    <s v="ItalyBOOKINGS"/>
    <s v="Q12014"/>
    <s v="Italy"/>
    <x v="0"/>
  </r>
  <r>
    <x v="6"/>
    <s v="EMEA WEST"/>
    <s v="CONTENT AND CASE MGMT"/>
    <s v="CCMG PLATFORM"/>
    <s v="XDB"/>
    <s v="Other CCMG"/>
    <s v="456-105-005"/>
    <s v="IIG EMEA ITALY AREA"/>
    <s v="IIG EMEA ITALY DISTRICT"/>
    <s v="STEPHANE BARBERET"/>
    <s v="FRANCESCO ISABELLI"/>
    <s v="IIG EMEA SOUTH DIVISION"/>
    <s v="Belardinelli, Francesco"/>
    <n v="123583"/>
    <s v="LUTECH S.P.A."/>
    <s v="ASL NAPOLI 2 NORD"/>
    <s v="ASL NAPOLI 2 NORD"/>
    <x v="7"/>
    <s v="Italy"/>
    <s v="EMC Std. Sales Order"/>
    <s v="ZOR"/>
    <n v="3144500"/>
    <m/>
    <n v="30311555"/>
    <x v="32"/>
    <m/>
    <m/>
    <s v="REPUBBLICA ITALIANA"/>
    <n v="655149347"/>
    <n v="1005738757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23T00:00:00"/>
    <n v="1"/>
    <m/>
    <m/>
    <m/>
    <n v="3890.6419999999998"/>
    <s v="BOOKINGS"/>
    <s v="GOVT"/>
    <s v="GOVT -- CENTRAL"/>
    <s v="ItalyBOOKINGS"/>
    <s v="Q12014"/>
    <s v="Italy"/>
    <x v="0"/>
  </r>
  <r>
    <x v="2"/>
    <s v="EMEA EAST"/>
    <s v="CONTENT AND CASE MGMT"/>
    <s v="CCMG SAAS SOLUTIONS"/>
    <s v="SYNCPLICITY"/>
    <s v="SyncP"/>
    <s v="SYNC-MISC-SW"/>
    <s v="IIG EMEA TURKEY, MIDDLE EAST, AFRICAN CONTINENT AREA"/>
    <s v="IIG EMEA MIDDLE EAST 1 DISTRICT"/>
    <s v="ALESSIO GALLO"/>
    <s v="MAHMOUD MOUNIR"/>
    <s v="IIG EMEA EMERGING DIVISION"/>
    <s v="Zaghloul, Mahmoud"/>
    <n v="83884"/>
    <s v="ETIHAD RAIL HQ"/>
    <s v="ETIHAD RAIL HQ"/>
    <s v="ETIHAD RAIL HQ"/>
    <x v="2"/>
    <s v="United Arab Emirates"/>
    <s v="EMC Std. Sales Order"/>
    <s v="ZOR"/>
    <n v="3117607"/>
    <s v="ZR01 - Brokerage Purchases"/>
    <n v="30309573"/>
    <x v="3"/>
    <s v="HARD REDIRECTS"/>
    <s v="ZR01 - Brokerage Purchases"/>
    <s v="ETIHAD RAIL COMPANY P J S C"/>
    <n v="851212896"/>
    <n v="1005675114"/>
    <s v="DXP"/>
    <n v="0"/>
    <s v="Direct"/>
    <s v="EMC Sale"/>
    <s v="N"/>
    <m/>
    <m/>
    <s v="DIRECT"/>
    <d v="2013-12-29T00:00:00"/>
    <d v="2014-01-20T00:00:00"/>
    <d v="2014-01-20T00:00:00"/>
    <n v="1"/>
    <m/>
    <m/>
    <m/>
    <n v="-3758"/>
    <s v="BOOKINGS"/>
    <s v="TRANSPORTATION"/>
    <s v="TRANSPORTATION -- GENERAL"/>
    <s v="Middle EastBOOKINGS"/>
    <s v="Q12014"/>
    <n v="0"/>
    <x v="0"/>
  </r>
  <r>
    <x v="2"/>
    <s v="EMEA EAST"/>
    <s v="CONTENT AND CASE MGMT"/>
    <s v="CCMG SAAS SOLUTIONS"/>
    <s v="SYNCPLICITY"/>
    <s v="SyncP"/>
    <s v="SYNC-MISC-SW"/>
    <s v="IIG EMEA TURKEY, MIDDLE EAST, AFRICAN CONTINENT AREA"/>
    <s v="IIG EMEA MIDDLE EAST 1 DISTRICT"/>
    <s v="ALESSIO GALLO"/>
    <s v="MAHMOUD MOUNIR"/>
    <s v="IIG EMEA EMERGING DIVISION"/>
    <s v="Zaghloul, Mahmoud"/>
    <n v="83884"/>
    <s v="ETIHAD RAIL HQ"/>
    <s v="ETIHAD RAIL HQ"/>
    <s v="ETIHAD RAIL HQ"/>
    <x v="2"/>
    <s v="United Arab Emirates"/>
    <s v="EMC Std. Sales Order"/>
    <s v="ZOR"/>
    <n v="3117607"/>
    <m/>
    <n v="30309573"/>
    <x v="3"/>
    <m/>
    <m/>
    <s v="ETIHAD RAIL COMPANY P J S C"/>
    <n v="851212896"/>
    <n v="1005675114"/>
    <s v="DXP"/>
    <n v="50"/>
    <s v="Direct"/>
    <s v="EMC Sale"/>
    <s v="N"/>
    <m/>
    <m/>
    <s v="DIRECT"/>
    <d v="2013-12-29T00:00:00"/>
    <d v="2014-01-16T00:00:00"/>
    <d v="2014-01-16T00:00:00"/>
    <n v="1"/>
    <m/>
    <m/>
    <m/>
    <n v="3758"/>
    <s v="BOOKINGS"/>
    <s v="TRANSPORTATION"/>
    <s v="TRANSPORTATION -- GENERAL"/>
    <s v="Middle EastBOOKINGS"/>
    <s v="Q12014"/>
    <n v="0"/>
    <x v="0"/>
  </r>
  <r>
    <x v="6"/>
    <s v="EMEA WEST"/>
    <s v="CONTENT AND CASE MGMT"/>
    <s v="CCMG SOLUTIONS"/>
    <s v="HEALTHCARE"/>
    <s v="zTBD"/>
    <s v="456-104-987"/>
    <s v="IIG EMEA ITALY AREA"/>
    <s v="IIG EMEA ITALY DISTRICT"/>
    <s v="STEPHANE BARBERET"/>
    <s v="FRANCESCO ISABELLI"/>
    <s v="IIG EMEA SOUTH DIVISION"/>
    <s v="Belardinelli, Francesco"/>
    <n v="123583"/>
    <s v="LUTECH S.P.A."/>
    <s v="ASL NAPOLI 2 NORD"/>
    <s v="ASL NAPOLI 2 NORD"/>
    <x v="7"/>
    <s v="Italy"/>
    <s v="EMC Std. Sales Order"/>
    <s v="ZOR"/>
    <n v="3144500"/>
    <m/>
    <n v="30311555"/>
    <x v="32"/>
    <m/>
    <m/>
    <s v="REPUBBLICA ITALIANA"/>
    <n v="655149347"/>
    <n v="1005738757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02T00:00:00"/>
    <n v="1"/>
    <m/>
    <m/>
    <m/>
    <n v="-1672.5293999999999"/>
    <s v="BOOKINGS"/>
    <s v="GOVT"/>
    <s v="GOVT -- CENTRAL"/>
    <s v="ItalyBOOKINGS"/>
    <s v="Q12014"/>
    <s v="Italy"/>
    <x v="0"/>
  </r>
  <r>
    <x v="6"/>
    <s v="EMEA WEST"/>
    <s v="CONTENT AND CASE MGMT"/>
    <s v="CCMG SOLUTIONS"/>
    <s v="HEALTHCARE"/>
    <s v="zTBD"/>
    <s v="456-104-987"/>
    <s v="IIG EMEA ITALY AREA"/>
    <s v="IIG EMEA ITALY DISTRICT"/>
    <s v="STEPHANE BARBERET"/>
    <s v="FRANCESCO ISABELLI"/>
    <s v="IIG EMEA SOUTH DIVISION"/>
    <s v="Belardinelli, Francesco"/>
    <n v="123583"/>
    <s v="LUTECH S.P.A."/>
    <s v="ASL NAPOLI 2 NORD"/>
    <s v="ASL NAPOLI 2 NORD"/>
    <x v="7"/>
    <s v="Italy"/>
    <s v="EMC Std. Sales Order"/>
    <s v="ZOR"/>
    <n v="3144500"/>
    <m/>
    <n v="30311555"/>
    <x v="32"/>
    <m/>
    <m/>
    <s v="REPUBBLICA ITALIANA"/>
    <n v="655149347"/>
    <n v="1005738757"/>
    <s v="DXP"/>
    <n v="87.998000000000005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23T00:00:00"/>
    <n v="1"/>
    <m/>
    <m/>
    <m/>
    <n v="3345.0590000000002"/>
    <s v="BOOKINGS"/>
    <s v="GOVT"/>
    <s v="GOVT -- CENTRAL"/>
    <s v="ItalyBOOKINGS"/>
    <s v="Q12014"/>
    <s v="Italy"/>
    <x v="0"/>
  </r>
  <r>
    <x v="6"/>
    <s v="EMEA WEST"/>
    <s v="CONTENT AND CASE MGMT"/>
    <s v="CCMG SOLUTIONS"/>
    <s v="HEALTHCARE"/>
    <s v="zTBD"/>
    <s v="456-104-998"/>
    <s v="IIG EMEA ITALY AREA"/>
    <s v="IIG EMEA ITALY DISTRICT"/>
    <s v="STEPHANE BARBERET"/>
    <s v="FRANCESCO ISABELLI"/>
    <s v="IIG EMEA SOUTH DIVISION"/>
    <s v="Belardinelli, Francesco"/>
    <n v="123583"/>
    <s v="LUTECH S.P.A."/>
    <s v="ASL NAPOLI 2 NORD"/>
    <s v="ASL NAPOLI 2 NORD"/>
    <x v="7"/>
    <s v="Italy"/>
    <s v="EMC Std. Sales Order"/>
    <s v="ZOR"/>
    <n v="3144500"/>
    <m/>
    <n v="30311555"/>
    <x v="32"/>
    <m/>
    <m/>
    <s v="REPUBBLICA ITALIANA"/>
    <n v="655149347"/>
    <n v="1005738757"/>
    <s v="DXP"/>
    <n v="-43.997999999999998"/>
    <s v="Indirect"/>
    <s v="EMC Sale"/>
    <s v="N"/>
    <s v="Direct Reseller"/>
    <s v="VCE;Information Intelligence Reseller;VSPEX;Solution Center Partner;Services Implement;Services Onsite Support;Solution Provider"/>
    <s v="OTHER CHANNEL"/>
    <d v="2013-12-31T00:00:00"/>
    <d v="2014-01-23T00:00:00"/>
    <d v="2014-01-02T00:00:00"/>
    <n v="1"/>
    <m/>
    <m/>
    <m/>
    <n v="-16725.294000000002"/>
    <s v="BOOKINGS"/>
    <s v="GOVT"/>
    <s v="GOVT -- CENTRAL"/>
    <s v="ItalyBOOKINGS"/>
    <s v="Q12014"/>
    <s v="Italy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3">
  <r>
    <x v="0"/>
    <x v="0"/>
    <s v="CONTENT AND CASE MGMT"/>
    <x v="0"/>
    <s v="INFOGRAPHIC-SVC"/>
    <s v="Other CCMG"/>
    <s v="BP-XCPI-M-A"/>
    <s v="IIG EMEA TURKEY, MIDDLE EAST, AFRICAN CONTINENT AREA"/>
    <s v="IIG EMEA MIDDLE EAST 1 DISTRICT"/>
    <s v="ALESSIO GALLO"/>
    <s v="MAHMOUD MOUNIR"/>
    <s v="IIG EMEA EMERGING DIVISION"/>
    <s v="Zaghloul, Mahmoud"/>
    <n v="83884"/>
    <s v="XEROX EMIRATES L.L.C"/>
    <s v="ABU DHABI DEPARTMENT OF FINANCE"/>
    <s v="ABU DHABI DEPARTMENT OF FINANCE"/>
    <s v="United Arab Emirates"/>
    <s v="United Arab Emirates"/>
    <s v="EMC Std. Sales Order"/>
    <s v="ZOR"/>
    <n v="3226675"/>
    <m/>
    <n v="30327791"/>
    <x v="0"/>
    <m/>
    <m/>
    <s v="GOVERNMENT OF ABU DHABI"/>
    <n v="864314781"/>
    <n v="1005896792"/>
    <s v="DXP"/>
    <n v="30"/>
    <s v="Indirect"/>
    <s v="EMC Sale"/>
    <s v="N"/>
    <m/>
    <m/>
    <s v="DIRECT"/>
    <d v="2014-01-28T00:00:00"/>
    <d v="2014-01-28T00:00:00"/>
    <d v="2014-01-28T00:00:00"/>
    <n v="1"/>
    <m/>
    <m/>
    <m/>
    <n v="390"/>
    <x v="0"/>
    <s v="GOVT"/>
    <s v="GOVT -- CENTRAL"/>
    <s v="Middle EastBOOKINGS"/>
    <s v="Q12014"/>
  </r>
  <r>
    <x v="0"/>
    <x v="0"/>
    <s v="CONTENT AND CASE MGMT"/>
    <x v="1"/>
    <s v="SYNC-SW"/>
    <s v="zTBD"/>
    <s v="SYNC-T1-CD-1Y"/>
    <s v="IIG EMEA TURKEY, MIDDLE EAST, AFRICAN CONTINENT AREA"/>
    <s v="IIG EMEA MIDDLE EAST 1 DISTRICT"/>
    <s v="ALESSIO GALLO"/>
    <s v="MAHMOUD MOUNIR"/>
    <s v="IIG EMEA EMERGING DIVISION"/>
    <s v="Zaghloul, Mahmoud"/>
    <n v="83884"/>
    <s v="ETIHAD RAIL HQ"/>
    <s v="ETIHAD RAIL HQ"/>
    <s v="ETIHAD RAIL HQ"/>
    <s v="United Arab Emirates"/>
    <s v="United Arab Emirates"/>
    <s v="EMC Std. Sales Order"/>
    <s v="ZOR"/>
    <n v="3117607"/>
    <m/>
    <n v="30309573"/>
    <x v="1"/>
    <m/>
    <m/>
    <s v="ETIHAD RAIL COMPANY P J S C"/>
    <n v="851212896"/>
    <n v="1005675114"/>
    <s v="DXP"/>
    <n v="-50"/>
    <s v="Direct"/>
    <s v="EMC Sale"/>
    <s v="N"/>
    <m/>
    <m/>
    <s v="DIRECT"/>
    <d v="2013-12-29T00:00:00"/>
    <d v="2014-01-16T00:00:00"/>
    <d v="2014-01-16T00:00:00"/>
    <n v="1"/>
    <m/>
    <m/>
    <m/>
    <n v="-10800"/>
    <x v="0"/>
    <s v="TRANSPORTATION"/>
    <s v="TRANSPORTATION -- GENERAL"/>
    <s v="Middle EastBOOKINGS"/>
    <s v="Q12014"/>
  </r>
  <r>
    <x v="1"/>
    <x v="0"/>
    <s v="CONTENT AND CASE MGMT"/>
    <x v="2"/>
    <s v="PIXEL-ISIS"/>
    <s v="zTBD"/>
    <s v="456-100-089"/>
    <s v="IIG EMEA BUS DEV AREA"/>
    <s v="IIG EMEA CAPTIVA PIXEL DISTRICT"/>
    <m/>
    <m/>
    <s v="IIG EMEA BUS DEV DIVISION"/>
    <s v="Wahls, Alexander"/>
    <n v="117230"/>
    <s v="SUNCODE S.C."/>
    <s v="SUNCODE S.C."/>
    <s v="SUNCODE S.C."/>
    <s v="Poland"/>
    <s v="Poland"/>
    <s v="EMC Std. Sales Order"/>
    <s v="ZOR"/>
    <n v="3214461"/>
    <m/>
    <n v="30313382"/>
    <x v="2"/>
    <m/>
    <m/>
    <s v="SUNCODE S C"/>
    <n v="422143698"/>
    <n v="1005872581"/>
    <s v="DXP"/>
    <n v="2"/>
    <s v="Indirect"/>
    <s v="EMC Sale"/>
    <s v="N"/>
    <m/>
    <m/>
    <s v="DIRECT"/>
    <d v="2014-01-03T00:00:00"/>
    <d v="2014-01-03T00:00:00"/>
    <d v="2014-01-03T00:00:00"/>
    <n v="1"/>
    <m/>
    <m/>
    <m/>
    <n v="742.5"/>
    <x v="0"/>
    <s v="NOT DEFINED"/>
    <s v="NOT DEFINED"/>
    <s v="Austria/EEBOOKINGS"/>
    <s v="Q12014"/>
  </r>
  <r>
    <x v="1"/>
    <x v="0"/>
    <s v="CONTENT AND CASE MGMT"/>
    <x v="2"/>
    <s v="PIXEL-ISIS"/>
    <s v="zTBD"/>
    <s v="456-100-089"/>
    <s v="IIG EMEA BUS DEV AREA"/>
    <s v="IIG EMEA CAPTIVA PIXEL DISTRICT"/>
    <m/>
    <m/>
    <s v="IIG EMEA BUS DEV DIVISION"/>
    <s v="Wahls, Alexander"/>
    <n v="117230"/>
    <s v="SUNCODE S.C."/>
    <s v="SUNCODE S.C."/>
    <s v="SUNCODE S.C."/>
    <s v="Poland"/>
    <s v="Poland"/>
    <s v="EMC Std. Sales Order"/>
    <s v="ZOR"/>
    <n v="3220010"/>
    <m/>
    <n v="30319641"/>
    <x v="3"/>
    <m/>
    <m/>
    <s v="SUNCODE S C"/>
    <n v="422143698"/>
    <n v="1005883058"/>
    <s v="DXP"/>
    <n v="3"/>
    <s v="Indirect"/>
    <s v="EMC Sale"/>
    <s v="N"/>
    <m/>
    <m/>
    <s v="DIRECT"/>
    <d v="2014-01-10T00:00:00"/>
    <d v="2014-01-10T00:00:00"/>
    <d v="2014-01-10T00:00:00"/>
    <n v="1"/>
    <m/>
    <m/>
    <m/>
    <n v="1113.75"/>
    <x v="0"/>
    <s v="NOT DEFINED"/>
    <s v="NOT DEFINED"/>
    <s v="Austria/EEBOOKINGS"/>
    <s v="Q12014"/>
  </r>
  <r>
    <x v="1"/>
    <x v="0"/>
    <s v="CONTENT AND CASE MGMT"/>
    <x v="2"/>
    <s v="PIXEL-ISIS"/>
    <s v="zTBD"/>
    <s v="456-100-089"/>
    <s v="IIG EMEA BUS DEV AREA"/>
    <s v="IIG EMEA CAPTIVA PIXEL DISTRICT"/>
    <m/>
    <m/>
    <s v="IIG EMEA BUS DEV DIVISION"/>
    <s v="Wahls, Alexander"/>
    <n v="117230"/>
    <s v="SUNCODE S.C."/>
    <s v="SUNCODE S.C."/>
    <s v="SUNCODE S.C."/>
    <s v="Poland"/>
    <s v="Poland"/>
    <s v="EMC Std. Sales Order"/>
    <s v="ZOR"/>
    <n v="3222909"/>
    <m/>
    <n v="30321519"/>
    <x v="4"/>
    <m/>
    <m/>
    <s v="SUNCODE S C"/>
    <n v="422143698"/>
    <n v="1005888831"/>
    <s v="DXP"/>
    <n v="1"/>
    <s v="Indirect"/>
    <s v="EMC Sale"/>
    <s v="N"/>
    <m/>
    <m/>
    <s v="DIRECT"/>
    <d v="2014-01-15T00:00:00"/>
    <d v="2014-01-15T00:00:00"/>
    <d v="2014-01-15T00:00:00"/>
    <n v="1"/>
    <m/>
    <m/>
    <m/>
    <n v="371.25"/>
    <x v="0"/>
    <s v="NOT DEFINED"/>
    <s v="NOT DEFINED"/>
    <s v="Austria/EEBOOKINGS"/>
    <s v="Q12014"/>
  </r>
  <r>
    <x v="1"/>
    <x v="0"/>
    <s v="CONTENT AND CASE MGMT"/>
    <x v="2"/>
    <s v="PIXEL-ISIS"/>
    <s v="zTBD"/>
    <s v="SELL-PIXL-LIC"/>
    <s v="IIG EMEA BUS DEV AREA"/>
    <s v="IIG EMEA CAPTIVA PIXEL DISTRICT"/>
    <m/>
    <m/>
    <s v="IIG EMEA BUS DEV DIVISION"/>
    <s v="Wahls, Alexander"/>
    <n v="117230"/>
    <s v="INFINITY SOLUTIONS INFORMATIKAI KFT"/>
    <s v="INFINITY SOLUTIONS INFORMATIKAI KFT"/>
    <s v="INFINITY SOLUTIONS INFORMATIKAI KFT"/>
    <s v="Hungary"/>
    <s v="Hungary"/>
    <s v="EMC Std. Sales Order"/>
    <s v="ZOR"/>
    <n v="3218733"/>
    <m/>
    <n v="30319129"/>
    <x v="5"/>
    <m/>
    <m/>
    <s v="INFINITY SOLUTIONS INFORMATIKAI Tanacsado Korlatolt Felelossegu"/>
    <n v="366817854"/>
    <n v="1005880241"/>
    <s v="DXP"/>
    <n v="2"/>
    <s v="Indirect"/>
    <s v="EMC Sale"/>
    <s v="Y"/>
    <s v="Distribution VAR"/>
    <s v="Authorized Reseller"/>
    <s v="OTHER CHANNEL"/>
    <d v="2014-01-09T00:00:00"/>
    <d v="2014-01-09T00:00:00"/>
    <d v="2014-01-09T00:00:00"/>
    <n v="1"/>
    <m/>
    <m/>
    <m/>
    <n v="712"/>
    <x v="0"/>
    <s v="SERVICES"/>
    <s v="SERVICES -- CONSULTING"/>
    <s v="Austria/EEBOOKINGS"/>
    <s v="Q12014"/>
  </r>
  <r>
    <x v="0"/>
    <x v="0"/>
    <s v="CONTENT AND CASE MGMT"/>
    <x v="3"/>
    <s v="WEBTOP"/>
    <s v="Other CCMG"/>
    <s v="457-100-431"/>
    <s v="IIG EMEA TURKEY, MIDDLE EAST, AFRICAN CONTINENT AREA"/>
    <s v="IIG EMEA MIDDLE EAST 1 DISTRICT"/>
    <s v="ALESSIO GALLO"/>
    <s v="MAHMOUD MOUNIR"/>
    <s v="IIG EMEA EMERGING DIVISION"/>
    <s v="Zaghloul, Mahmoud"/>
    <n v="83884"/>
    <s v="ETIHAD RAIL HQ"/>
    <s v="ETIHAD RAIL HQ"/>
    <s v="ETIHAD RAIL HQ"/>
    <s v="United Arab Emirates"/>
    <s v="United Arab Emirates"/>
    <s v="EMC Std. Sales Order"/>
    <s v="ZOR"/>
    <n v="1968003"/>
    <s v="R24 - SaleOPS-Misc REV ADJ"/>
    <n v="30308144"/>
    <x v="1"/>
    <s v="RFBU - G/L Account Document"/>
    <s v="R24 - SaleOPS-Misc REV ADJ"/>
    <s v="ETIHAD RAIL COMPANY P J S C"/>
    <n v="851212896"/>
    <n v="1005576290"/>
    <s v="DXP"/>
    <n v="0"/>
    <s v="Direct"/>
    <s v="EMC Sale"/>
    <s v="N"/>
    <m/>
    <m/>
    <s v="DIRECT"/>
    <d v="2013-12-27T00:00:00"/>
    <d v="2014-01-23T00:00:00"/>
    <d v="2014-01-23T00:00:00"/>
    <n v="1"/>
    <m/>
    <m/>
    <m/>
    <n v="-25357"/>
    <x v="0"/>
    <s v="TRANSPORTATION"/>
    <s v="TRANSPORTATION -- GENERAL"/>
    <s v="Middle EastBOOKINGS"/>
    <s v="Q12014"/>
  </r>
  <r>
    <x v="0"/>
    <x v="0"/>
    <s v="CONTENT AND CASE MGMT"/>
    <x v="4"/>
    <s v="TRUSTED-CONTENT"/>
    <s v="Other CCMG"/>
    <s v="457-101-222"/>
    <s v="IIG EMEA TURKEY, MIDDLE EAST, AFRICAN CONTINENT AREA"/>
    <s v="IIG EMEA MIDDLE EAST 1 DISTRICT"/>
    <s v="ALESSIO GALLO"/>
    <s v="MAHMOUD MOUNIR"/>
    <s v="IIG EMEA EMERGING DIVISION"/>
    <s v="Zaghloul, Mahmoud"/>
    <n v="83884"/>
    <s v="VERINON"/>
    <s v="FIRST GULF BANK"/>
    <s v="FIRST GULF BANK"/>
    <s v="United Arab Emirates"/>
    <s v="United Arab Emirates"/>
    <s v="EMC Std. Sales Order"/>
    <s v="ZOR"/>
    <n v="3167349"/>
    <m/>
    <n v="30329617"/>
    <x v="6"/>
    <m/>
    <m/>
    <s v="FIRST GULF BANK"/>
    <n v="643840234"/>
    <n v="1005784677"/>
    <s v="DXP"/>
    <n v="3000"/>
    <s v="Indirect"/>
    <s v="EMC Sale"/>
    <s v="N"/>
    <m/>
    <m/>
    <s v="DIRECT"/>
    <d v="2014-01-30T00:00:00"/>
    <d v="2014-01-30T00:00:00"/>
    <d v="2014-01-30T00:00:00"/>
    <n v="1"/>
    <m/>
    <m/>
    <m/>
    <n v="60000"/>
    <x v="0"/>
    <s v="FINSERV"/>
    <s v="FINSERV -- BANKING"/>
    <s v="Middle EastBOOKINGS"/>
    <s v="Q12014"/>
  </r>
  <r>
    <x v="0"/>
    <x v="0"/>
    <s v="CONTENT AND CASE MGMT"/>
    <x v="5"/>
    <s v="SYNCPLICITY"/>
    <s v="SyncP"/>
    <s v="SYNC-MISC-SW"/>
    <s v="IIG EMEA TURKEY, MIDDLE EAST, AFRICAN CONTINENT AREA"/>
    <s v="IIG EMEA MIDDLE EAST 1 DISTRICT"/>
    <s v="ALESSIO GALLO"/>
    <s v="MAHMOUD MOUNIR"/>
    <s v="IIG EMEA EMERGING DIVISION"/>
    <s v="Zaghloul, Mahmoud"/>
    <n v="83884"/>
    <s v="ETIHAD RAIL HQ"/>
    <s v="ETIHAD RAIL HQ"/>
    <s v="ETIHAD RAIL HQ"/>
    <s v="United Arab Emirates"/>
    <s v="United Arab Emirates"/>
    <s v="EMC Std. Sales Order"/>
    <s v="ZOR"/>
    <n v="3117607"/>
    <s v="ZR01 - Brokerage Purchases"/>
    <n v="30309573"/>
    <x v="1"/>
    <s v="HARD REDIRECTS"/>
    <s v="ZR01 - Brokerage Purchases"/>
    <s v="ETIHAD RAIL COMPANY P J S C"/>
    <n v="851212896"/>
    <n v="1005675114"/>
    <s v="DXP"/>
    <n v="0"/>
    <s v="Direct"/>
    <s v="EMC Sale"/>
    <s v="N"/>
    <m/>
    <m/>
    <s v="DIRECT"/>
    <d v="2013-12-29T00:00:00"/>
    <d v="2014-01-20T00:00:00"/>
    <d v="2014-01-20T00:00:00"/>
    <n v="1"/>
    <m/>
    <m/>
    <m/>
    <n v="-3758"/>
    <x v="0"/>
    <s v="TRANSPORTATION"/>
    <s v="TRANSPORTATION -- GENERAL"/>
    <s v="Middle EastBOOKINGS"/>
    <s v="Q12014"/>
  </r>
  <r>
    <x v="0"/>
    <x v="0"/>
    <s v="CONTENT AND CASE MGMT"/>
    <x v="5"/>
    <s v="SYNCPLICITY"/>
    <s v="SyncP"/>
    <s v="SYNC-MISC-SW"/>
    <s v="IIG EMEA TURKEY, MIDDLE EAST, AFRICAN CONTINENT AREA"/>
    <s v="IIG EMEA MIDDLE EAST 1 DISTRICT"/>
    <s v="ALESSIO GALLO"/>
    <s v="MAHMOUD MOUNIR"/>
    <s v="IIG EMEA EMERGING DIVISION"/>
    <s v="Zaghloul, Mahmoud"/>
    <n v="83884"/>
    <s v="ETIHAD RAIL HQ"/>
    <s v="ETIHAD RAIL HQ"/>
    <s v="ETIHAD RAIL HQ"/>
    <s v="United Arab Emirates"/>
    <s v="United Arab Emirates"/>
    <s v="EMC Std. Sales Order"/>
    <s v="ZOR"/>
    <n v="3117607"/>
    <m/>
    <n v="30309573"/>
    <x v="1"/>
    <m/>
    <m/>
    <s v="ETIHAD RAIL COMPANY P J S C"/>
    <n v="851212896"/>
    <n v="1005675114"/>
    <s v="DXP"/>
    <n v="50"/>
    <s v="Direct"/>
    <s v="EMC Sale"/>
    <s v="N"/>
    <m/>
    <m/>
    <s v="DIRECT"/>
    <d v="2013-12-29T00:00:00"/>
    <d v="2014-01-16T00:00:00"/>
    <d v="2014-01-16T00:00:00"/>
    <n v="1"/>
    <m/>
    <m/>
    <m/>
    <n v="3758"/>
    <x v="0"/>
    <s v="TRANSPORTATION"/>
    <s v="TRANSPORTATION -- GENERAL"/>
    <s v="Middle EastBOOKINGS"/>
    <s v="Q12014"/>
  </r>
  <r>
    <x v="0"/>
    <x v="0"/>
    <s v="CONTENT AND CASE MGMT"/>
    <x v="0"/>
    <s v="INFOGRAPHIC-SW"/>
    <s v="Other CCMG"/>
    <s v="BP-XCPI-A"/>
    <s v="IIG EMEA TURKEY, MIDDLE EAST, AFRICAN CONTINENT AREA"/>
    <s v="IIG EMEA MIDDLE EAST 1 DISTRICT"/>
    <s v="ALESSIO GALLO"/>
    <s v="MAHMOUD MOUNIR"/>
    <s v="IIG EMEA EMERGING DIVISION"/>
    <s v="Zaghloul, Mahmoud"/>
    <n v="83884"/>
    <s v="XEROX EMIRATES L.L.C"/>
    <s v="ABU DHABI DEPARTMENT OF FINANCE"/>
    <s v="ABU DHABI DEPARTMENT OF FINANCE"/>
    <s v="United Arab Emirates"/>
    <s v="United Arab Emirates"/>
    <s v="EMC Std. Sales Order"/>
    <s v="ZOR"/>
    <n v="3226675"/>
    <m/>
    <n v="30327791"/>
    <x v="0"/>
    <m/>
    <m/>
    <s v="GOVERNMENT OF ABU DHABI"/>
    <n v="864314781"/>
    <n v="1005896792"/>
    <s v="DXP"/>
    <n v="30"/>
    <s v="Indirect"/>
    <s v="EMC Sale"/>
    <s v="N"/>
    <m/>
    <m/>
    <s v="DIRECT"/>
    <d v="2014-01-28T00:00:00"/>
    <d v="2014-01-28T00:00:00"/>
    <d v="2014-01-28T00:00:00"/>
    <n v="1"/>
    <m/>
    <m/>
    <m/>
    <n v="1920"/>
    <x v="0"/>
    <s v="GOVT"/>
    <s v="GOVT -- CENTRAL"/>
    <s v="Middle EastBOOKINGS"/>
    <s v="Q12014"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  <r>
    <x v="2"/>
    <x v="1"/>
    <m/>
    <x v="6"/>
    <m/>
    <m/>
    <m/>
    <m/>
    <m/>
    <m/>
    <m/>
    <m/>
    <m/>
    <m/>
    <m/>
    <m/>
    <m/>
    <m/>
    <m/>
    <m/>
    <m/>
    <m/>
    <m/>
    <m/>
    <x v="7"/>
    <m/>
    <m/>
    <m/>
    <m/>
    <m/>
    <m/>
    <m/>
    <m/>
    <m/>
    <m/>
    <m/>
    <m/>
    <m/>
    <m/>
    <m/>
    <m/>
    <m/>
    <m/>
    <m/>
    <m/>
    <m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10" dataOnRows="1" applyNumberFormats="0" applyBorderFormats="0" applyFontFormats="0" applyPatternFormats="0" applyAlignmentFormats="0" applyWidthHeightFormats="1" dataCaption="Data" updatedVersion="4" minRefreshableVersion="3" asteriskTotals="1" showMemberPropertyTips="0" useAutoFormatting="1" itemPrintTitles="1" createdVersion="3" indent="0" compact="0" compactData="0" gridDropZones="1">
  <location ref="A6:I11" firstHeaderRow="1" firstDataRow="2" firstDataCol="2"/>
  <pivotFields count="51">
    <pivotField axis="axisRow" compact="0" outline="0" subtotalTop="0" showAll="0" includeNewItemsInFilter="1">
      <items count="18">
        <item m="1" x="6"/>
        <item m="1" x="7"/>
        <item m="1" x="3"/>
        <item m="1" x="15"/>
        <item m="1" x="16"/>
        <item m="1" x="11"/>
        <item m="1" x="9"/>
        <item x="0"/>
        <item h="1" x="2"/>
        <item x="1"/>
        <item m="1" x="4"/>
        <item m="1" x="5"/>
        <item m="1" x="8"/>
        <item h="1" m="1" x="13"/>
        <item m="1" x="14"/>
        <item h="1" m="1" x="10"/>
        <item m="1" x="12"/>
        <item t="default"/>
      </items>
    </pivotField>
    <pivotField axis="axisRow" compact="0" outline="0" subtotalTop="0" showAll="0">
      <items count="14">
        <item m="1" x="8"/>
        <item x="0"/>
        <item m="1" x="6"/>
        <item m="1" x="7"/>
        <item m="1" x="4"/>
        <item m="1" x="2"/>
        <item m="1" x="3"/>
        <item x="1"/>
        <item m="1" x="9"/>
        <item m="1" x="11"/>
        <item m="1" x="12"/>
        <item m="1" x="10"/>
        <item m="1" x="5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56">
        <item m="1" x="50"/>
        <item m="1" x="7"/>
        <item m="1" x="24"/>
        <item m="1" x="16"/>
        <item m="1" x="51"/>
        <item m="1" x="13"/>
        <item m="1" x="46"/>
        <item m="1" x="52"/>
        <item m="1" x="14"/>
        <item m="1" x="53"/>
        <item m="1" x="20"/>
        <item m="1" x="26"/>
        <item x="6"/>
        <item m="1" x="31"/>
        <item m="1" x="17"/>
        <item x="2"/>
        <item x="3"/>
        <item m="1" x="33"/>
        <item m="1" x="49"/>
        <item m="1" x="9"/>
        <item m="1" x="21"/>
        <item x="0"/>
        <item m="1" x="15"/>
        <item m="1" x="19"/>
        <item m="1" x="30"/>
        <item m="1" x="32"/>
        <item m="1" x="40"/>
        <item m="1" x="39"/>
        <item m="1" x="43"/>
        <item m="1" x="34"/>
        <item m="1" x="35"/>
        <item m="1" x="23"/>
        <item m="1" x="28"/>
        <item m="1" x="38"/>
        <item m="1" x="22"/>
        <item m="1" x="48"/>
        <item m="1" x="45"/>
        <item m="1" x="54"/>
        <item m="1" x="27"/>
        <item x="4"/>
        <item m="1" x="11"/>
        <item x="1"/>
        <item m="1" x="8"/>
        <item m="1" x="37"/>
        <item m="1" x="25"/>
        <item m="1" x="36"/>
        <item m="1" x="10"/>
        <item m="1" x="12"/>
        <item m="1" x="42"/>
        <item m="1" x="44"/>
        <item m="1" x="29"/>
        <item m="1" x="41"/>
        <item m="1" x="18"/>
        <item h="1" m="1" x="47"/>
        <item x="5"/>
        <item t="default"/>
      </items>
    </pivotField>
    <pivotField compact="0" outline="0" subtotalTop="0" showAll="0" includeNewItemsInFilter="1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 includeNewItemsInFilter="1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 includeNewItemsInFilter="1">
      <items count="10">
        <item x="7"/>
        <item m="1" x="8"/>
        <item x="1"/>
        <item x="2"/>
        <item x="3"/>
        <item x="4"/>
        <item x="5"/>
        <item x="0"/>
        <item x="6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 includeNewItemsInFilter="1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 includeNewItemsInFilter="1"/>
    <pivotField compact="0" outline="0" subtotalTop="0" showAll="0"/>
    <pivotField compact="0" outline="0" subtotalTop="0" showAll="0"/>
    <pivotField compact="0" outline="0" subtotalTop="0" showAll="0" includeNewItemsInFilter="1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compact="0" outline="0" subtotalTop="0" multipleItemSelectionAllowed="1" showAll="0">
      <items count="4">
        <item h="1" x="1"/>
        <item x="0"/>
        <item h="1" m="1" x="2"/>
        <item t="default"/>
      </items>
    </pivotField>
    <pivotField compact="0" outline="0" subtotalTop="0" showAll="0"/>
    <pivotField compact="0" outline="0" subtotalTop="0" showAll="0"/>
    <pivotField compact="0" outline="0" subtotalTop="0" showAll="0" includeNewItemsInFilter="1"/>
    <pivotField compact="0" outline="0" subtotalTop="0" multipleItemSelectionAllowed="1" showAll="0" includeNewItemsInFilter="1"/>
  </pivotFields>
  <rowFields count="2">
    <field x="1"/>
    <field x="0"/>
  </rowFields>
  <rowItems count="4">
    <i>
      <x v="1"/>
      <x v="7"/>
    </i>
    <i r="1">
      <x v="9"/>
    </i>
    <i t="default">
      <x v="1"/>
    </i>
    <i t="grand">
      <x/>
    </i>
  </rowItems>
  <colFields count="1">
    <field x="3"/>
  </colFields>
  <colItems count="7">
    <i>
      <x v="15"/>
    </i>
    <i>
      <x v="16"/>
    </i>
    <i>
      <x v="21"/>
    </i>
    <i>
      <x v="39"/>
    </i>
    <i>
      <x v="41"/>
    </i>
    <i>
      <x v="54"/>
    </i>
    <i t="grand">
      <x/>
    </i>
  </colItems>
  <dataFields count="1">
    <dataField name="Sum of Sale Booking Revenue" fld="45" baseField="0" baseItem="0"/>
  </dataFields>
  <formats count="61">
    <format dxfId="279">
      <pivotArea dataOnly="0" outline="0" collapsedLevelsAreSubtotals="1" fieldPosition="0">
        <references count="1">
          <reference field="0" count="0" defaultSubtotal="1"/>
        </references>
      </pivotArea>
    </format>
    <format dxfId="278">
      <pivotArea dataOnly="0" outline="0" collapsedLevelsAreSubtotals="1" fieldPosition="0">
        <references count="1">
          <reference field="0" count="0" defaultSubtotal="1"/>
        </references>
      </pivotArea>
    </format>
    <format dxfId="277">
      <pivotArea grandRow="1" outline="0" collapsedLevelsAreSubtotals="1" fieldPosition="0"/>
    </format>
    <format dxfId="276">
      <pivotArea dataOnly="0" labelOnly="1" grandRow="1" outline="0" fieldPosition="0"/>
    </format>
    <format dxfId="275">
      <pivotArea outline="0" collapsedLevelsAreSubtotals="1" fieldPosition="0"/>
    </format>
    <format dxfId="274">
      <pivotArea dataOnly="0" labelOnly="1" outline="0" fieldPosition="0">
        <references count="1">
          <reference field="0" count="6">
            <x v="0"/>
            <x v="1"/>
            <x v="2"/>
            <x v="5"/>
            <x v="6"/>
            <x v="7"/>
          </reference>
        </references>
      </pivotArea>
    </format>
    <format dxfId="273">
      <pivotArea dataOnly="0" outline="0" collapsedLevelsAreSubtotals="1" fieldPosition="0">
        <references count="1">
          <reference field="0" count="0" defaultSubtotal="1"/>
        </references>
      </pivotArea>
    </format>
    <format dxfId="272">
      <pivotArea dataOnly="0" outline="0" collapsedLevelsAreSubtotals="1" fieldPosition="0">
        <references count="1">
          <reference field="0" count="0" defaultSubtotal="1"/>
        </references>
      </pivotArea>
    </format>
    <format dxfId="271">
      <pivotArea field="24" type="button" dataOnly="0" labelOnly="1" outline="0"/>
    </format>
    <format dxfId="270">
      <pivotArea type="topRight" dataOnly="0" labelOnly="1" outline="0" fieldPosition="0"/>
    </format>
    <format dxfId="269">
      <pivotArea field="24" type="button" dataOnly="0" labelOnly="1" outline="0"/>
    </format>
    <format dxfId="268">
      <pivotArea type="all" dataOnly="0" outline="0" collapsedLevelsAreSubtotals="1" fieldPosition="0"/>
    </format>
    <format dxfId="267">
      <pivotArea type="topRight" dataOnly="0" labelOnly="1" outline="0" fieldPosition="0"/>
    </format>
    <format dxfId="266">
      <pivotArea type="origin" dataOnly="0" labelOnly="1" outline="0" fieldPosition="0"/>
    </format>
    <format dxfId="265">
      <pivotArea type="topRight" dataOnly="0" labelOnly="1" outline="0" fieldPosition="0"/>
    </format>
    <format dxfId="264">
      <pivotArea field="24" type="button" dataOnly="0" labelOnly="1" outline="0"/>
    </format>
    <format dxfId="263">
      <pivotArea type="topRight" dataOnly="0" labelOnly="1" outline="0" fieldPosition="0"/>
    </format>
    <format dxfId="262">
      <pivotArea field="24" type="button" dataOnly="0" labelOnly="1" outline="0"/>
    </format>
    <format dxfId="261">
      <pivotArea type="topRight" dataOnly="0" labelOnly="1" outline="0" fieldPosition="0"/>
    </format>
    <format dxfId="260">
      <pivotArea grandRow="1" outline="0" collapsedLevelsAreSubtotals="1" fieldPosition="0"/>
    </format>
    <format dxfId="259">
      <pivotArea dataOnly="0" labelOnly="1" grandRow="1" outline="0" fieldPosition="0"/>
    </format>
    <format dxfId="258">
      <pivotArea grandRow="1" outline="0" collapsedLevelsAreSubtotals="1" fieldPosition="0"/>
    </format>
    <format dxfId="257">
      <pivotArea dataOnly="0" labelOnly="1" grandRow="1" outline="0" fieldPosition="0"/>
    </format>
    <format dxfId="256">
      <pivotArea outline="0" collapsedLevelsAreSubtotals="1" fieldPosition="0"/>
    </format>
    <format dxfId="255">
      <pivotArea type="topRight" dataOnly="0" labelOnly="1" outline="0" fieldPosition="0"/>
    </format>
    <format dxfId="254">
      <pivotArea outline="0" collapsedLevelsAreSubtotals="1" fieldPosition="0"/>
    </format>
    <format dxfId="253">
      <pivotArea type="topRight" dataOnly="0" labelOnly="1" outline="0" fieldPosition="0"/>
    </format>
    <format dxfId="252">
      <pivotArea dataOnly="0" labelOnly="1" grandCol="1" outline="0" fieldPosition="0"/>
    </format>
    <format dxfId="251">
      <pivotArea field="1" type="button" dataOnly="0" labelOnly="1" outline="0" axis="axisRow" fieldPosition="0"/>
    </format>
    <format dxfId="250">
      <pivotArea field="0" type="button" dataOnly="0" labelOnly="1" outline="0" axis="axisRow" fieldPosition="1"/>
    </format>
    <format dxfId="249">
      <pivotArea type="all" dataOnly="0" outline="0" fieldPosition="0"/>
    </format>
    <format dxfId="248">
      <pivotArea dataOnly="0" labelOnly="1" outline="0" fieldPosition="0">
        <references count="1">
          <reference field="3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47">
      <pivotArea dataOnly="0" labelOnly="1" grandCol="1" outline="0" fieldPosition="0"/>
    </format>
    <format dxfId="246">
      <pivotArea type="origin" dataOnly="0" labelOnly="1" outline="0" fieldPosition="0"/>
    </format>
    <format dxfId="245">
      <pivotArea field="3" type="button" dataOnly="0" labelOnly="1" outline="0" axis="axisCol" fieldPosition="0"/>
    </format>
    <format dxfId="244">
      <pivotArea type="topRight" dataOnly="0" labelOnly="1" outline="0" fieldPosition="0"/>
    </format>
    <format dxfId="243">
      <pivotArea outline="0" collapsedLevelsAreSubtotals="1" fieldPosition="0">
        <references count="2">
          <reference field="0" count="1" selected="0">
            <x v="0"/>
          </reference>
          <reference field="1" count="1" selected="0">
            <x v="0"/>
          </reference>
        </references>
      </pivotArea>
    </format>
    <format dxfId="242">
      <pivotArea outline="0" collapsedLevelsAreSubtotals="1" fieldPosition="0">
        <references count="3">
          <reference field="0" count="4" selected="0">
            <x v="3"/>
            <x v="10"/>
            <x v="11"/>
            <x v="12"/>
          </reference>
          <reference field="1" count="1" selected="0">
            <x v="0"/>
          </reference>
          <reference field="3" count="8" selected="0">
            <x v="0"/>
            <x v="1"/>
            <x v="2"/>
            <x v="3"/>
            <x v="5"/>
            <x v="9"/>
            <x v="10"/>
            <x v="11"/>
          </reference>
        </references>
      </pivotArea>
    </format>
    <format dxfId="241">
      <pivotArea outline="0" collapsedLevelsAreSubtotals="1" fieldPosition="0">
        <references count="3">
          <reference field="0" count="4" selected="0">
            <x v="3"/>
            <x v="10"/>
            <x v="11"/>
            <x v="12"/>
          </reference>
          <reference field="1" count="1" selected="0">
            <x v="0"/>
          </reference>
          <reference field="3" count="8" selected="0">
            <x v="0"/>
            <x v="1"/>
            <x v="2"/>
            <x v="3"/>
            <x v="5"/>
            <x v="9"/>
            <x v="10"/>
            <x v="11"/>
          </reference>
        </references>
      </pivotArea>
    </format>
    <format dxfId="240">
      <pivotArea outline="0" collapsedLevelsAreSubtotals="1" fieldPosition="0"/>
    </format>
    <format dxfId="239">
      <pivotArea outline="0" collapsedLevelsAreSubtotals="1" fieldPosition="0">
        <references count="2">
          <reference field="0" count="1" selected="0">
            <x v="3"/>
          </reference>
          <reference field="1" count="1" selected="0">
            <x v="0"/>
          </reference>
        </references>
      </pivotArea>
    </format>
    <format dxfId="238">
      <pivotArea dataOnly="0" labelOnly="1" outline="0" offset="IV1" fieldPosition="0">
        <references count="1">
          <reference field="1" count="1">
            <x v="0"/>
          </reference>
        </references>
      </pivotArea>
    </format>
    <format dxfId="237">
      <pivotArea dataOnly="0" labelOnly="1" outline="0" fieldPosition="0">
        <references count="2">
          <reference field="0" count="1">
            <x v="3"/>
          </reference>
          <reference field="1" count="1" selected="0">
            <x v="0"/>
          </reference>
        </references>
      </pivotArea>
    </format>
    <format dxfId="236">
      <pivotArea field="46" type="button" dataOnly="0" labelOnly="1" outline="0"/>
    </format>
    <format dxfId="235">
      <pivotArea dataOnly="0" labelOnly="1" outline="0" fieldPosition="0">
        <references count="1">
          <reference field="3" count="0"/>
        </references>
      </pivotArea>
    </format>
    <format dxfId="234">
      <pivotArea outline="0" collapsedLevelsAreSubtotals="1" fieldPosition="0">
        <references count="1">
          <reference field="3" count="0" selected="0"/>
        </references>
      </pivotArea>
    </format>
    <format dxfId="233">
      <pivotArea outline="0" collapsedLevelsAreSubtotals="1" fieldPosition="0"/>
    </format>
    <format dxfId="232">
      <pivotArea dataOnly="0" labelOnly="1" grandCol="1" outline="0" fieldPosition="0"/>
    </format>
    <format dxfId="231">
      <pivotArea outline="0" collapsedLevelsAreSubtotals="1" fieldPosition="0">
        <references count="3">
          <reference field="0" count="1" selected="0">
            <x v="3"/>
          </reference>
          <reference field="1" count="1" selected="0">
            <x v="0"/>
          </reference>
          <reference field="3" count="0" selected="0"/>
        </references>
      </pivotArea>
    </format>
    <format dxfId="230">
      <pivotArea outline="0"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3" count="0" selected="0"/>
        </references>
      </pivotArea>
    </format>
    <format dxfId="229">
      <pivotArea type="all" dataOnly="0" outline="0" fieldPosition="0"/>
    </format>
    <format dxfId="228">
      <pivotArea outline="0" collapsedLevelsAreSubtotals="1" fieldPosition="0">
        <references count="1">
          <reference field="3" count="0" selected="0"/>
        </references>
      </pivotArea>
    </format>
    <format dxfId="227">
      <pivotArea type="topRight" dataOnly="0" labelOnly="1" outline="0" fieldPosition="0"/>
    </format>
    <format dxfId="226">
      <pivotArea dataOnly="0" labelOnly="1" outline="0" fieldPosition="0">
        <references count="1">
          <reference field="3" count="0"/>
        </references>
      </pivotArea>
    </format>
    <format dxfId="225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224">
      <pivotArea field="3" type="button" dataOnly="0" labelOnly="1" outline="0" axis="axisCol" fieldPosition="0"/>
    </format>
    <format dxfId="223">
      <pivotArea dataOnly="0" labelOnly="1" outline="0" fieldPosition="0">
        <references count="1">
          <reference field="3" count="1">
            <x v="0"/>
          </reference>
        </references>
      </pivotArea>
    </format>
    <format dxfId="222">
      <pivotArea dataOnly="0" outline="0" fieldPosition="0">
        <references count="1">
          <reference field="1" count="0" defaultSubtotal="1"/>
        </references>
      </pivotArea>
    </format>
    <format dxfId="221">
      <pivotArea dataOnly="0" outline="0" fieldPosition="0">
        <references count="1">
          <reference field="1" count="0" defaultSubtotal="1"/>
        </references>
      </pivotArea>
    </format>
    <format dxfId="220">
      <pivotArea type="all" dataOnly="0" outline="0" fieldPosition="0"/>
    </format>
    <format dxfId="219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compact="0" compactData="0" multipleFieldFilters="0">
  <location ref="A3:D32" firstHeaderRow="1" firstDataRow="1" firstDataCol="3"/>
  <pivotFields count="52">
    <pivotField axis="axisRow" compact="0" outline="0" showAll="0" defaultSubtotal="0">
      <items count="15">
        <item x="7"/>
        <item x="8"/>
        <item m="1" x="14"/>
        <item x="0"/>
        <item x="4"/>
        <item x="1"/>
        <item x="6"/>
        <item x="9"/>
        <item m="1" x="11"/>
        <item m="1" x="12"/>
        <item x="5"/>
        <item x="3"/>
        <item m="1" x="13"/>
        <item x="2"/>
        <item m="1" x="10"/>
      </items>
    </pivotField>
    <pivotField axis="axisRow" compact="0" outline="0" showAll="0">
      <items count="10">
        <item m="1" x="6"/>
        <item m="1" x="8"/>
        <item m="1" x="5"/>
        <item m="1" x="4"/>
        <item m="1" x="7"/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43">
        <item m="1" x="41"/>
        <item m="1" x="70"/>
        <item m="1" x="81"/>
        <item x="12"/>
        <item m="1" x="82"/>
        <item m="1" x="29"/>
        <item x="8"/>
        <item x="17"/>
        <item m="1" x="141"/>
        <item x="7"/>
        <item x="4"/>
        <item m="1" x="37"/>
        <item x="9"/>
        <item x="1"/>
        <item m="1" x="78"/>
        <item x="19"/>
        <item x="3"/>
        <item m="1" x="57"/>
        <item m="1" x="44"/>
        <item m="1" x="123"/>
        <item m="1" x="77"/>
        <item x="18"/>
        <item m="1" x="46"/>
        <item m="1" x="63"/>
        <item m="1" x="43"/>
        <item m="1" x="34"/>
        <item x="10"/>
        <item m="1" x="65"/>
        <item m="1" x="125"/>
        <item m="1" x="40"/>
        <item m="1" x="67"/>
        <item m="1" x="51"/>
        <item m="1" x="140"/>
        <item x="15"/>
        <item m="1" x="111"/>
        <item m="1" x="130"/>
        <item m="1" x="89"/>
        <item m="1" x="52"/>
        <item m="1" x="104"/>
        <item x="5"/>
        <item m="1" x="64"/>
        <item m="1" x="31"/>
        <item m="1" x="108"/>
        <item m="1" x="83"/>
        <item m="1" x="119"/>
        <item m="1" x="85"/>
        <item m="1" x="45"/>
        <item m="1" x="99"/>
        <item m="1" x="86"/>
        <item x="2"/>
        <item m="1" x="61"/>
        <item m="1" x="42"/>
        <item m="1" x="50"/>
        <item m="1" x="137"/>
        <item m="1" x="87"/>
        <item m="1" x="21"/>
        <item m="1" x="47"/>
        <item m="1" x="35"/>
        <item x="13"/>
        <item m="1" x="30"/>
        <item m="1" x="100"/>
        <item m="1" x="128"/>
        <item m="1" x="53"/>
        <item m="1" x="117"/>
        <item m="1" x="28"/>
        <item m="1" x="121"/>
        <item m="1" x="76"/>
        <item m="1" x="96"/>
        <item m="1" x="110"/>
        <item m="1" x="115"/>
        <item x="16"/>
        <item m="1" x="59"/>
        <item x="14"/>
        <item m="1" x="109"/>
        <item m="1" x="136"/>
        <item m="1" x="74"/>
        <item m="1" x="131"/>
        <item x="0"/>
        <item m="1" x="62"/>
        <item m="1" x="39"/>
        <item m="1" x="27"/>
        <item m="1" x="135"/>
        <item m="1" x="129"/>
        <item m="1" x="114"/>
        <item m="1" x="94"/>
        <item m="1" x="79"/>
        <item m="1" x="58"/>
        <item m="1" x="95"/>
        <item m="1" x="56"/>
        <item m="1" x="118"/>
        <item m="1" x="102"/>
        <item m="1" x="134"/>
        <item m="1" x="71"/>
        <item m="1" x="24"/>
        <item m="1" x="84"/>
        <item m="1" x="68"/>
        <item m="1" x="38"/>
        <item m="1" x="20"/>
        <item m="1" x="138"/>
        <item m="1" x="133"/>
        <item m="1" x="66"/>
        <item m="1" x="26"/>
        <item m="1" x="54"/>
        <item x="6"/>
        <item m="1" x="75"/>
        <item m="1" x="80"/>
        <item m="1" x="101"/>
        <item m="1" x="36"/>
        <item m="1" x="107"/>
        <item m="1" x="132"/>
        <item m="1" x="73"/>
        <item m="1" x="93"/>
        <item m="1" x="33"/>
        <item m="1" x="124"/>
        <item m="1" x="97"/>
        <item m="1" x="112"/>
        <item m="1" x="103"/>
        <item m="1" x="122"/>
        <item m="1" x="127"/>
        <item m="1" x="49"/>
        <item m="1" x="48"/>
        <item m="1" x="72"/>
        <item m="1" x="105"/>
        <item m="1" x="32"/>
        <item m="1" x="60"/>
        <item m="1" x="25"/>
        <item m="1" x="22"/>
        <item m="1" x="90"/>
        <item m="1" x="126"/>
        <item m="1" x="98"/>
        <item m="1" x="69"/>
        <item m="1" x="92"/>
        <item m="1" x="113"/>
        <item m="1" x="116"/>
        <item m="1" x="120"/>
        <item m="1" x="139"/>
        <item m="1" x="55"/>
        <item m="1" x="91"/>
        <item m="1" x="23"/>
        <item m="1" x="88"/>
        <item m="1" x="106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7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1"/>
    <field x="0"/>
    <field x="12"/>
  </rowFields>
  <rowItems count="29">
    <i>
      <x v="5"/>
      <x v="1"/>
      <x v="3"/>
    </i>
    <i r="2">
      <x v="21"/>
    </i>
    <i r="2">
      <x v="70"/>
    </i>
    <i r="1">
      <x v="3"/>
      <x v="6"/>
    </i>
    <i r="2">
      <x v="33"/>
    </i>
    <i r="2">
      <x v="77"/>
    </i>
    <i r="1">
      <x v="5"/>
      <x v="13"/>
    </i>
    <i r="1">
      <x v="6"/>
      <x v="9"/>
    </i>
    <i r="2">
      <x v="26"/>
    </i>
    <i r="2">
      <x v="58"/>
    </i>
    <i r="2">
      <x v="72"/>
    </i>
    <i r="2">
      <x v="141"/>
    </i>
    <i r="1">
      <x v="7"/>
      <x v="9"/>
    </i>
    <i r="1">
      <x v="10"/>
      <x v="103"/>
    </i>
    <i t="default">
      <x v="5"/>
    </i>
    <i>
      <x v="6"/>
      <x/>
      <x v="9"/>
    </i>
    <i r="1">
      <x v="13"/>
      <x v="49"/>
    </i>
    <i t="default">
      <x v="6"/>
    </i>
    <i>
      <x v="7"/>
      <x v="11"/>
      <x v="9"/>
    </i>
    <i r="2">
      <x v="10"/>
    </i>
    <i r="2">
      <x v="15"/>
    </i>
    <i r="2">
      <x v="16"/>
    </i>
    <i t="default">
      <x v="7"/>
    </i>
    <i>
      <x v="8"/>
      <x v="4"/>
      <x v="7"/>
    </i>
    <i r="2">
      <x v="9"/>
    </i>
    <i r="2">
      <x v="12"/>
    </i>
    <i r="2">
      <x v="39"/>
    </i>
    <i t="default">
      <x v="8"/>
    </i>
    <i t="grand">
      <x/>
    </i>
  </rowItems>
  <colItems count="1">
    <i/>
  </colItems>
  <dataFields count="1">
    <dataField name="Sum of Sale Booking Revenue" fld="45" baseField="0" baseItem="0" numFmtId="172"/>
  </dataFields>
  <formats count="9">
    <format dxfId="218">
      <pivotArea outline="0" collapsedLevelsAreSubtotals="1" fieldPosition="0"/>
    </format>
    <format dxfId="217">
      <pivotArea dataOnly="0" labelOnly="1" outline="0" axis="axisValues" fieldPosition="0"/>
    </format>
    <format dxfId="216">
      <pivotArea outline="0" collapsedLevelsAreSubtotals="1" fieldPosition="0"/>
    </format>
    <format dxfId="215">
      <pivotArea dataOnly="0" labelOnly="1" outline="0" axis="axisValues" fieldPosition="0"/>
    </format>
    <format dxfId="214">
      <pivotArea dataOnly="0" outline="0" fieldPosition="0">
        <references count="1">
          <reference field="1" count="0" defaultSubtotal="1"/>
        </references>
      </pivotArea>
    </format>
    <format dxfId="213">
      <pivotArea dataOnly="0" outline="0" fieldPosition="0">
        <references count="1">
          <reference field="1" count="0" defaultSubtotal="1"/>
        </references>
      </pivotArea>
    </format>
    <format dxfId="212">
      <pivotArea dataOnly="0" grandRow="1" outline="0" fieldPosition="0"/>
    </format>
    <format dxfId="211">
      <pivotArea dataOnly="0" grandRow="1" outline="0" fieldPosition="0"/>
    </format>
    <format dxfId="210">
      <pivotArea dataOnly="0" grandRow="1"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updatedVersion="4" minRefreshableVersion="3" asteriskTotals="1" showMemberPropertyTips="0" useAutoFormatting="1" itemPrintTitles="1" createdVersion="3" indent="0" compact="0" compactData="0" gridDropZones="1">
  <location ref="A8:J20" firstHeaderRow="1" firstDataRow="2" firstDataCol="8" rowPageCount="1" colPageCount="1"/>
  <pivotFields count="53">
    <pivotField axis="axisRow" compact="0" outline="0" subtotalTop="0" showAll="0" includeNewItemsInFilter="1" sortType="ascending" sumSubtotal="1">
      <items count="17">
        <item x="7"/>
        <item x="8"/>
        <item m="1" x="15"/>
        <item x="0"/>
        <item x="4"/>
        <item x="1"/>
        <item x="6"/>
        <item x="2"/>
        <item x="9"/>
        <item m="1" x="12"/>
        <item m="1" x="13"/>
        <item m="1" x="14"/>
        <item x="5"/>
        <item x="3"/>
        <item m="1" x="11"/>
        <item x="10"/>
        <item t="sum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0">
        <item m="1" x="9"/>
        <item m="1" x="6"/>
        <item x="4"/>
        <item m="1" x="5"/>
        <item m="1" x="7"/>
        <item m="1" x="8"/>
        <item x="0"/>
        <item x="1"/>
        <item x="2"/>
        <item x="3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65">
        <item x="21"/>
        <item x="9"/>
        <item m="1" x="151"/>
        <item m="1" x="98"/>
        <item m="1" x="92"/>
        <item m="1" x="77"/>
        <item x="12"/>
        <item m="1" x="91"/>
        <item x="4"/>
        <item m="1" x="56"/>
        <item x="7"/>
        <item m="1" x="48"/>
        <item m="1" x="144"/>
        <item m="1" x="79"/>
        <item m="1" x="94"/>
        <item m="1" x="87"/>
        <item x="8"/>
        <item m="1" x="125"/>
        <item m="1" x="90"/>
        <item m="1" x="52"/>
        <item x="11"/>
        <item m="1" x="70"/>
        <item m="1" x="111"/>
        <item m="1" x="106"/>
        <item m="1" x="160"/>
        <item m="1" x="118"/>
        <item m="1" x="31"/>
        <item m="1" x="117"/>
        <item m="1" x="41"/>
        <item x="20"/>
        <item m="1" x="134"/>
        <item m="1" x="62"/>
        <item x="18"/>
        <item x="0"/>
        <item m="1" x="164"/>
        <item m="1" x="38"/>
        <item x="16"/>
        <item m="1" x="109"/>
        <item m="1" x="46"/>
        <item m="1" x="25"/>
        <item m="1" x="43"/>
        <item m="1" x="36"/>
        <item m="1" x="26"/>
        <item m="1" x="86"/>
        <item m="1" x="42"/>
        <item m="1" x="78"/>
        <item m="1" x="58"/>
        <item x="17"/>
        <item m="1" x="133"/>
        <item x="5"/>
        <item m="1" x="33"/>
        <item x="1"/>
        <item x="13"/>
        <item x="19"/>
        <item m="1" x="64"/>
        <item m="1" x="96"/>
        <item x="2"/>
        <item m="1" x="37"/>
        <item m="1" x="88"/>
        <item x="10"/>
        <item m="1" x="159"/>
        <item m="1" x="143"/>
        <item m="1" x="76"/>
        <item x="3"/>
        <item m="1" x="153"/>
        <item m="1" x="63"/>
        <item m="1" x="147"/>
        <item m="1" x="112"/>
        <item m="1" x="53"/>
        <item m="1" x="39"/>
        <item m="1" x="55"/>
        <item m="1" x="49"/>
        <item m="1" x="135"/>
        <item m="1" x="124"/>
        <item m="1" x="73"/>
        <item m="1" x="83"/>
        <item m="1" x="51"/>
        <item m="1" x="72"/>
        <item m="1" x="152"/>
        <item m="1" x="23"/>
        <item m="1" x="45"/>
        <item m="1" x="127"/>
        <item m="1" x="110"/>
        <item m="1" x="68"/>
        <item m="1" x="132"/>
        <item m="1" x="150"/>
        <item m="1" x="149"/>
        <item m="1" x="157"/>
        <item m="1" x="116"/>
        <item m="1" x="105"/>
        <item m="1" x="120"/>
        <item m="1" x="100"/>
        <item m="1" x="115"/>
        <item m="1" x="119"/>
        <item m="1" x="80"/>
        <item m="1" x="59"/>
        <item m="1" x="146"/>
        <item m="1" x="82"/>
        <item m="1" x="44"/>
        <item m="1" x="74"/>
        <item m="1" x="57"/>
        <item m="1" x="163"/>
        <item x="15"/>
        <item m="1" x="129"/>
        <item m="1" x="69"/>
        <item m="1" x="139"/>
        <item m="1" x="50"/>
        <item m="1" x="95"/>
        <item m="1" x="67"/>
        <item m="1" x="47"/>
        <item m="1" x="97"/>
        <item m="1" x="22"/>
        <item m="1" x="32"/>
        <item m="1" x="113"/>
        <item m="1" x="85"/>
        <item m="1" x="137"/>
        <item m="1" x="30"/>
        <item m="1" x="141"/>
        <item m="1" x="107"/>
        <item m="1" x="128"/>
        <item m="1" x="65"/>
        <item x="14"/>
        <item m="1" x="126"/>
        <item m="1" x="81"/>
        <item m="1" x="154"/>
        <item m="1" x="29"/>
        <item m="1" x="158"/>
        <item m="1" x="138"/>
        <item m="1" x="93"/>
        <item m="1" x="75"/>
        <item m="1" x="161"/>
        <item m="1" x="156"/>
        <item m="1" x="71"/>
        <item m="1" x="28"/>
        <item m="1" x="60"/>
        <item x="6"/>
        <item m="1" x="84"/>
        <item m="1" x="89"/>
        <item m="1" x="114"/>
        <item m="1" x="40"/>
        <item m="1" x="123"/>
        <item m="1" x="155"/>
        <item m="1" x="104"/>
        <item m="1" x="35"/>
        <item m="1" x="145"/>
        <item m="1" x="108"/>
        <item m="1" x="130"/>
        <item m="1" x="142"/>
        <item m="1" x="54"/>
        <item m="1" x="121"/>
        <item m="1" x="34"/>
        <item m="1" x="66"/>
        <item m="1" x="27"/>
        <item m="1" x="101"/>
        <item m="1" x="148"/>
        <item m="1" x="103"/>
        <item m="1" x="131"/>
        <item m="1" x="136"/>
        <item m="1" x="140"/>
        <item m="1" x="162"/>
        <item m="1" x="61"/>
        <item m="1" x="102"/>
        <item m="1" x="24"/>
        <item m="1" x="99"/>
        <item m="1" x="122"/>
      </items>
    </pivotField>
    <pivotField compact="0" outline="0" showAll="0" defaultSubtotal="0"/>
    <pivotField axis="axisRow" compact="0" outline="0" showAll="0" defaultSubtotal="0">
      <items count="398">
        <item m="1" x="207"/>
        <item x="13"/>
        <item x="12"/>
        <item m="1" x="232"/>
        <item m="1" x="43"/>
        <item m="1" x="220"/>
        <item x="33"/>
        <item m="1" x="58"/>
        <item m="1" x="49"/>
        <item x="4"/>
        <item m="1" x="208"/>
        <item m="1" x="88"/>
        <item m="1" x="293"/>
        <item m="1" x="148"/>
        <item m="1" x="186"/>
        <item m="1" x="216"/>
        <item m="1" x="360"/>
        <item m="1" x="371"/>
        <item m="1" x="69"/>
        <item m="1" x="391"/>
        <item m="1" x="275"/>
        <item m="1" x="354"/>
        <item m="1" x="134"/>
        <item m="1" x="178"/>
        <item m="1" x="89"/>
        <item m="1" x="272"/>
        <item m="1" x="344"/>
        <item m="1" x="57"/>
        <item m="1" x="133"/>
        <item m="1" x="100"/>
        <item m="1" x="131"/>
        <item x="20"/>
        <item x="21"/>
        <item x="7"/>
        <item m="1" x="102"/>
        <item m="1" x="386"/>
        <item m="1" x="343"/>
        <item m="1" x="240"/>
        <item m="1" x="397"/>
        <item m="1" x="51"/>
        <item m="1" x="87"/>
        <item m="1" x="323"/>
        <item m="1" x="364"/>
        <item x="14"/>
        <item m="1" x="90"/>
        <item m="1" x="235"/>
        <item m="1" x="41"/>
        <item m="1" x="79"/>
        <item m="1" x="349"/>
        <item m="1" x="245"/>
        <item m="1" x="196"/>
        <item m="1" x="36"/>
        <item m="1" x="302"/>
        <item m="1" x="247"/>
        <item m="1" x="233"/>
        <item x="8"/>
        <item m="1" x="142"/>
        <item m="1" x="150"/>
        <item m="1" x="274"/>
        <item x="10"/>
        <item m="1" x="101"/>
        <item m="1" x="65"/>
        <item m="1" x="60"/>
        <item m="1" x="125"/>
        <item m="1" x="251"/>
        <item m="1" x="304"/>
        <item m="1" x="226"/>
        <item m="1" x="387"/>
        <item m="1" x="271"/>
        <item m="1" x="34"/>
        <item m="1" x="209"/>
        <item m="1" x="158"/>
        <item m="1" x="213"/>
        <item m="1" x="117"/>
        <item m="1" x="210"/>
        <item m="1" x="112"/>
        <item m="1" x="143"/>
        <item x="15"/>
        <item m="1" x="276"/>
        <item m="1" x="357"/>
        <item m="1" x="95"/>
        <item m="1" x="286"/>
        <item m="1" x="113"/>
        <item m="1" x="270"/>
        <item m="1" x="85"/>
        <item m="1" x="351"/>
        <item m="1" x="68"/>
        <item m="1" x="319"/>
        <item m="1" x="44"/>
        <item m="1" x="318"/>
        <item x="3"/>
        <item m="1" x="285"/>
        <item m="1" x="379"/>
        <item m="1" x="252"/>
        <item m="1" x="261"/>
        <item m="1" x="199"/>
        <item m="1" x="190"/>
        <item m="1" x="184"/>
        <item m="1" x="153"/>
        <item m="1" x="188"/>
        <item m="1" x="342"/>
        <item m="1" x="383"/>
        <item m="1" x="107"/>
        <item m="1" x="70"/>
        <item m="1" x="326"/>
        <item m="1" x="204"/>
        <item m="1" x="67"/>
        <item m="1" x="56"/>
        <item m="1" x="294"/>
        <item x="26"/>
        <item m="1" x="86"/>
        <item m="1" x="109"/>
        <item m="1" x="303"/>
        <item m="1" x="242"/>
        <item m="1" x="121"/>
        <item m="1" x="395"/>
        <item m="1" x="250"/>
        <item m="1" x="169"/>
        <item m="1" x="122"/>
        <item m="1" x="197"/>
        <item m="1" x="380"/>
        <item m="1" x="230"/>
        <item m="1" x="132"/>
        <item m="1" x="145"/>
        <item m="1" x="282"/>
        <item m="1" x="328"/>
        <item m="1" x="263"/>
        <item m="1" x="312"/>
        <item m="1" x="223"/>
        <item m="1" x="155"/>
        <item m="1" x="194"/>
        <item m="1" x="123"/>
        <item m="1" x="295"/>
        <item m="1" x="106"/>
        <item m="1" x="309"/>
        <item m="1" x="202"/>
        <item m="1" x="367"/>
        <item m="1" x="311"/>
        <item m="1" x="98"/>
        <item m="1" x="244"/>
        <item m="1" x="287"/>
        <item m="1" x="147"/>
        <item m="1" x="363"/>
        <item x="11"/>
        <item m="1" x="152"/>
        <item m="1" x="243"/>
        <item m="1" x="281"/>
        <item m="1" x="259"/>
        <item m="1" x="192"/>
        <item m="1" x="267"/>
        <item m="1" x="191"/>
        <item m="1" x="115"/>
        <item x="29"/>
        <item m="1" x="221"/>
        <item m="1" x="315"/>
        <item m="1" x="256"/>
        <item m="1" x="189"/>
        <item x="27"/>
        <item m="1" x="157"/>
        <item m="1" x="168"/>
        <item m="1" x="137"/>
        <item m="1" x="396"/>
        <item m="1" x="166"/>
        <item m="1" x="268"/>
        <item m="1" x="63"/>
        <item m="1" x="298"/>
        <item m="1" x="154"/>
        <item m="1" x="73"/>
        <item m="1" x="185"/>
        <item m="1" x="217"/>
        <item m="1" x="81"/>
        <item m="1" x="80"/>
        <item m="1" x="206"/>
        <item m="1" x="314"/>
        <item x="9"/>
        <item m="1" x="234"/>
        <item m="1" x="78"/>
        <item m="1" x="378"/>
        <item m="1" x="370"/>
        <item m="1" x="176"/>
        <item m="1" x="227"/>
        <item m="1" x="215"/>
        <item m="1" x="348"/>
        <item m="1" x="308"/>
        <item m="1" x="305"/>
        <item m="1" x="93"/>
        <item m="1" x="373"/>
        <item x="16"/>
        <item m="1" x="341"/>
        <item m="1" x="324"/>
        <item m="1" x="129"/>
        <item m="1" x="174"/>
        <item m="1" x="258"/>
        <item m="1" x="231"/>
        <item m="1" x="66"/>
        <item m="1" x="214"/>
        <item m="1" x="362"/>
        <item x="23"/>
        <item m="1" x="195"/>
        <item m="1" x="340"/>
        <item m="1" x="333"/>
        <item m="1" x="110"/>
        <item m="1" x="54"/>
        <item m="1" x="219"/>
        <item m="1" x="136"/>
        <item m="1" x="366"/>
        <item m="1" x="337"/>
        <item m="1" x="269"/>
        <item x="2"/>
        <item x="5"/>
        <item m="1" x="239"/>
        <item m="1" x="356"/>
        <item m="1" x="346"/>
        <item m="1" x="96"/>
        <item m="1" x="290"/>
        <item m="1" x="97"/>
        <item m="1" x="118"/>
        <item m="1" x="201"/>
        <item m="1" x="317"/>
        <item m="1" x="140"/>
        <item m="1" x="301"/>
        <item m="1" x="246"/>
        <item m="1" x="164"/>
        <item m="1" x="94"/>
        <item m="1" x="171"/>
        <item m="1" x="306"/>
        <item m="1" x="249"/>
        <item m="1" x="358"/>
        <item m="1" x="108"/>
        <item m="1" x="151"/>
        <item m="1" x="365"/>
        <item m="1" x="389"/>
        <item m="1" x="291"/>
        <item m="1" x="372"/>
        <item m="1" x="83"/>
        <item m="1" x="177"/>
        <item m="1" x="332"/>
        <item m="1" x="262"/>
        <item m="1" x="146"/>
        <item m="1" x="46"/>
        <item m="1" x="218"/>
        <item x="22"/>
        <item m="1" x="39"/>
        <item m="1" x="42"/>
        <item m="1" x="149"/>
        <item m="1" x="361"/>
        <item m="1" x="335"/>
        <item m="1" x="55"/>
        <item m="1" x="211"/>
        <item m="1" x="381"/>
        <item m="1" x="52"/>
        <item m="1" x="359"/>
        <item m="1" x="225"/>
        <item m="1" x="375"/>
        <item m="1" x="114"/>
        <item m="1" x="198"/>
        <item m="1" x="127"/>
        <item m="1" x="180"/>
        <item m="1" x="138"/>
        <item m="1" x="355"/>
        <item m="1" x="345"/>
        <item m="1" x="224"/>
        <item m="1" x="257"/>
        <item m="1" x="238"/>
        <item m="1" x="284"/>
        <item m="1" x="175"/>
        <item m="1" x="47"/>
        <item m="1" x="296"/>
        <item m="1" x="64"/>
        <item m="1" x="222"/>
        <item x="19"/>
        <item m="1" x="384"/>
        <item m="1" x="350"/>
        <item m="1" x="329"/>
        <item m="1" x="170"/>
        <item m="1" x="124"/>
        <item x="25"/>
        <item m="1" x="103"/>
        <item m="1" x="35"/>
        <item m="1" x="338"/>
        <item m="1" x="273"/>
        <item m="1" x="111"/>
        <item m="1" x="297"/>
        <item m="1" x="353"/>
        <item m="1" x="376"/>
        <item m="1" x="241"/>
        <item m="1" x="193"/>
        <item m="1" x="84"/>
        <item m="1" x="38"/>
        <item m="1" x="156"/>
        <item m="1" x="173"/>
        <item m="1" x="141"/>
        <item m="1" x="126"/>
        <item m="1" x="248"/>
        <item m="1" x="130"/>
        <item m="1" x="320"/>
        <item m="1" x="162"/>
        <item m="1" x="331"/>
        <item m="1" x="163"/>
        <item m="1" x="336"/>
        <item m="1" x="280"/>
        <item m="1" x="135"/>
        <item m="1" x="283"/>
        <item m="1" x="288"/>
        <item m="1" x="347"/>
        <item m="1" x="74"/>
        <item m="1" x="76"/>
        <item m="1" x="48"/>
        <item m="1" x="316"/>
        <item m="1" x="325"/>
        <item m="1" x="299"/>
        <item m="1" x="160"/>
        <item m="1" x="369"/>
        <item m="1" x="183"/>
        <item m="1" x="313"/>
        <item m="1" x="53"/>
        <item m="1" x="72"/>
        <item m="1" x="92"/>
        <item m="1" x="330"/>
        <item m="1" x="253"/>
        <item m="1" x="172"/>
        <item m="1" x="119"/>
        <item m="1" x="159"/>
        <item m="1" x="203"/>
        <item m="1" x="392"/>
        <item m="1" x="279"/>
        <item m="1" x="37"/>
        <item x="1"/>
        <item m="1" x="300"/>
        <item m="1" x="45"/>
        <item m="1" x="254"/>
        <item m="1" x="179"/>
        <item m="1" x="327"/>
        <item m="1" x="289"/>
        <item m="1" x="264"/>
        <item m="1" x="40"/>
        <item m="1" x="61"/>
        <item m="1" x="260"/>
        <item m="1" x="237"/>
        <item m="1" x="200"/>
        <item m="1" x="334"/>
        <item m="1" x="307"/>
        <item m="1" x="278"/>
        <item m="1" x="352"/>
        <item m="1" x="105"/>
        <item m="1" x="59"/>
        <item m="1" x="181"/>
        <item m="1" x="368"/>
        <item m="1" x="277"/>
        <item m="1" x="229"/>
        <item m="1" x="187"/>
        <item m="1" x="91"/>
        <item m="1" x="212"/>
        <item m="1" x="374"/>
        <item m="1" x="377"/>
        <item m="1" x="139"/>
        <item m="1" x="385"/>
        <item m="1" x="322"/>
        <item m="1" x="167"/>
        <item m="1" x="382"/>
        <item m="1" x="321"/>
        <item m="1" x="339"/>
        <item m="1" x="50"/>
        <item m="1" x="310"/>
        <item m="1" x="120"/>
        <item m="1" x="255"/>
        <item m="1" x="393"/>
        <item m="1" x="62"/>
        <item m="1" x="265"/>
        <item m="1" x="388"/>
        <item m="1" x="144"/>
        <item m="1" x="116"/>
        <item m="1" x="77"/>
        <item m="1" x="266"/>
        <item m="1" x="104"/>
        <item m="1" x="75"/>
        <item m="1" x="182"/>
        <item m="1" x="205"/>
        <item m="1" x="161"/>
        <item x="0"/>
        <item m="1" x="228"/>
        <item m="1" x="165"/>
        <item m="1" x="128"/>
        <item m="1" x="82"/>
        <item m="1" x="99"/>
        <item m="1" x="390"/>
        <item x="31"/>
        <item m="1" x="236"/>
        <item m="1" x="292"/>
        <item m="1" x="394"/>
        <item m="1" x="71"/>
        <item x="6"/>
        <item x="18"/>
        <item x="30"/>
        <item x="32"/>
        <item x="17"/>
        <item x="24"/>
        <item x="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85">
        <item x="13"/>
        <item x="12"/>
        <item m="1" x="271"/>
        <item m="1" x="47"/>
        <item m="1" x="263"/>
        <item x="36"/>
        <item m="1" x="53"/>
        <item m="1" x="395"/>
        <item m="1" x="217"/>
        <item m="1" x="70"/>
        <item m="1" x="467"/>
        <item x="11"/>
        <item m="1" x="117"/>
        <item m="1" x="204"/>
        <item m="1" x="130"/>
        <item m="1" x="224"/>
        <item m="1" x="98"/>
        <item m="1" x="416"/>
        <item m="1" x="119"/>
        <item m="1" x="149"/>
        <item x="23"/>
        <item x="24"/>
        <item m="1" x="277"/>
        <item m="1" x="120"/>
        <item m="1" x="459"/>
        <item m="1" x="471"/>
        <item m="1" x="415"/>
        <item m="1" x="58"/>
        <item m="1" x="97"/>
        <item m="1" x="388"/>
        <item m="1" x="446"/>
        <item x="17"/>
        <item m="1" x="426"/>
        <item m="1" x="438"/>
        <item m="1" x="238"/>
        <item m="1" x="82"/>
        <item m="1" x="86"/>
        <item m="1" x="223"/>
        <item m="1" x="295"/>
        <item m="1" x="275"/>
        <item x="8"/>
        <item m="1" x="322"/>
        <item x="10"/>
        <item m="1" x="235"/>
        <item m="1" x="399"/>
        <item m="1" x="71"/>
        <item m="1" x="114"/>
        <item m="1" x="142"/>
        <item m="1" x="161"/>
        <item m="1" x="129"/>
        <item m="1" x="311"/>
        <item m="1" x="66"/>
        <item m="1" x="279"/>
        <item m="1" x="276"/>
        <item m="1" x="332"/>
        <item m="1" x="38"/>
        <item m="1" x="184"/>
        <item m="1" x="359"/>
        <item m="1" x="109"/>
        <item m="1" x="154"/>
        <item m="1" x="252"/>
        <item m="1" x="137"/>
        <item m="1" x="250"/>
        <item m="1" x="240"/>
        <item m="1" x="428"/>
        <item m="1" x="376"/>
        <item x="18"/>
        <item m="1" x="234"/>
        <item m="1" x="337"/>
        <item m="1" x="437"/>
        <item m="1" x="163"/>
        <item m="1" x="364"/>
        <item m="1" x="473"/>
        <item m="1" x="87"/>
        <item m="1" x="106"/>
        <item m="1" x="346"/>
        <item m="1" x="251"/>
        <item m="1" x="95"/>
        <item m="1" x="255"/>
        <item m="1" x="42"/>
        <item m="1" x="245"/>
        <item m="1" x="384"/>
        <item m="1" x="77"/>
        <item m="1" x="49"/>
        <item m="1" x="228"/>
        <item m="1" x="383"/>
        <item x="3"/>
        <item m="1" x="345"/>
        <item m="1" x="347"/>
        <item m="1" x="242"/>
        <item m="1" x="299"/>
        <item m="1" x="431"/>
        <item m="1" x="335"/>
        <item m="1" x="318"/>
        <item m="1" x="182"/>
        <item m="1" x="424"/>
        <item m="1" x="344"/>
        <item m="1" x="225"/>
        <item m="1" x="329"/>
        <item m="1" x="213"/>
        <item m="1" x="457"/>
        <item m="1" x="215"/>
        <item m="1" x="362"/>
        <item m="1" x="414"/>
        <item m="1" x="124"/>
        <item m="1" x="192"/>
        <item m="1" x="393"/>
        <item m="1" x="232"/>
        <item m="1" x="476"/>
        <item m="1" x="421"/>
        <item m="1" x="331"/>
        <item m="1" x="145"/>
        <item x="29"/>
        <item m="1" x="96"/>
        <item m="1" x="127"/>
        <item m="1" x="372"/>
        <item m="1" x="265"/>
        <item m="1" x="425"/>
        <item m="1" x="305"/>
        <item m="1" x="357"/>
        <item m="1" x="334"/>
        <item m="1" x="482"/>
        <item m="1" x="454"/>
        <item m="1" x="365"/>
        <item m="1" x="196"/>
        <item m="1" x="363"/>
        <item m="1" x="141"/>
        <item m="1" x="153"/>
        <item m="1" x="472"/>
        <item m="1" x="465"/>
        <item m="1" x="270"/>
        <item m="1" x="407"/>
        <item m="1" x="172"/>
        <item m="1" x="342"/>
        <item m="1" x="396"/>
        <item m="1" x="287"/>
        <item m="1" x="379"/>
        <item m="1" x="464"/>
        <item m="1" x="298"/>
        <item m="1" x="216"/>
        <item m="1" x="93"/>
        <item m="1" x="222"/>
        <item m="1" x="387"/>
        <item m="1" x="171"/>
        <item m="1" x="360"/>
        <item m="1" x="122"/>
        <item m="1" x="194"/>
        <item m="1" x="290"/>
        <item m="1" x="230"/>
        <item m="1" x="248"/>
        <item m="1" x="352"/>
        <item m="1" x="115"/>
        <item m="1" x="291"/>
        <item m="1" x="349"/>
        <item m="1" x="301"/>
        <item m="1" x="310"/>
        <item m="1" x="218"/>
        <item m="1" x="445"/>
        <item m="1" x="180"/>
        <item m="1" x="289"/>
        <item m="1" x="341"/>
        <item m="1" x="314"/>
        <item m="1" x="220"/>
        <item m="1" x="397"/>
        <item m="1" x="354"/>
        <item m="1" x="325"/>
        <item m="1" x="208"/>
        <item m="1" x="133"/>
        <item x="32"/>
        <item m="1" x="309"/>
        <item m="1" x="92"/>
        <item m="1" x="381"/>
        <item m="1" x="113"/>
        <item m="1" x="219"/>
        <item x="30"/>
        <item m="1" x="356"/>
        <item m="1" x="183"/>
        <item m="1" x="320"/>
        <item m="1" x="258"/>
        <item m="1" x="420"/>
        <item m="1" x="160"/>
        <item m="1" x="207"/>
        <item m="1" x="375"/>
        <item m="1" x="377"/>
        <item m="1" x="74"/>
        <item m="1" x="44"/>
        <item m="1" x="181"/>
        <item m="1" x="80"/>
        <item m="1" x="89"/>
        <item m="1" x="316"/>
        <item m="1" x="88"/>
        <item m="1" x="453"/>
        <item m="1" x="319"/>
        <item m="1" x="358"/>
        <item m="1" x="48"/>
        <item m="1" x="85"/>
        <item m="1" x="463"/>
        <item m="1" x="205"/>
        <item m="1" x="307"/>
        <item m="1" x="268"/>
        <item m="1" x="257"/>
        <item m="1" x="419"/>
        <item m="1" x="101"/>
        <item m="1" x="63"/>
        <item m="1" x="432"/>
        <item m="1" x="179"/>
        <item m="1" x="105"/>
        <item m="1" x="458"/>
        <item x="19"/>
        <item m="1" x="413"/>
        <item m="1" x="151"/>
        <item m="1" x="390"/>
        <item m="1" x="147"/>
        <item m="1" x="201"/>
        <item m="1" x="168"/>
        <item m="1" x="317"/>
        <item m="1" x="91"/>
        <item m="1" x="123"/>
        <item m="1" x="253"/>
        <item m="1" x="84"/>
        <item m="1" x="254"/>
        <item m="1" x="412"/>
        <item m="1" x="402"/>
        <item m="1" x="195"/>
        <item m="1" x="302"/>
        <item m="1" x="45"/>
        <item m="1" x="185"/>
        <item m="1" x="159"/>
        <item m="1" x="450"/>
        <item m="1" x="410"/>
        <item m="1" x="327"/>
        <item m="1" x="348"/>
        <item m="1" x="478"/>
        <item m="1" x="189"/>
        <item m="1" x="237"/>
        <item m="1" x="283"/>
        <item m="1" x="434"/>
        <item m="1" x="313"/>
        <item m="1" x="111"/>
        <item m="1" x="112"/>
        <item m="1" x="157"/>
        <item m="1" x="138"/>
        <item m="1" x="229"/>
        <item m="1" x="244"/>
        <item m="1" x="202"/>
        <item m="1" x="135"/>
        <item m="1" x="294"/>
        <item m="1" x="118"/>
        <item m="1" x="382"/>
        <item m="1" x="167"/>
        <item m="1" x="367"/>
        <item m="1" x="293"/>
        <item x="35"/>
        <item m="1" x="355"/>
        <item m="1" x="198"/>
        <item x="16"/>
        <item m="1" x="374"/>
        <item m="1" x="297"/>
        <item m="1" x="440"/>
        <item m="1" x="126"/>
        <item m="1" x="439"/>
        <item m="1" x="449"/>
        <item m="1" x="477"/>
        <item m="1" x="353"/>
        <item m="1" x="456"/>
        <item m="1" x="94"/>
        <item m="1" x="227"/>
        <item m="1" x="333"/>
        <item m="1" x="323"/>
        <item m="1" x="443"/>
        <item m="1" x="366"/>
        <item m="1" x="430"/>
        <item m="1" x="226"/>
        <item m="1" x="174"/>
        <item m="1" x="150"/>
        <item m="1" x="69"/>
        <item m="1" x="260"/>
        <item x="25"/>
        <item m="1" x="52"/>
        <item m="1" x="261"/>
        <item m="1" x="442"/>
        <item m="1" x="444"/>
        <item m="1" x="408"/>
        <item m="1" x="55"/>
        <item m="1" x="286"/>
        <item m="1" x="466"/>
        <item m="1" x="59"/>
        <item m="1" x="404"/>
        <item m="1" x="65"/>
        <item m="1" x="324"/>
        <item m="1" x="267"/>
        <item m="1" x="460"/>
        <item m="1" x="132"/>
        <item m="1" x="479"/>
        <item m="1" x="100"/>
        <item m="1" x="107"/>
        <item m="1" x="68"/>
        <item m="1" x="243"/>
        <item m="1" x="303"/>
        <item m="1" x="121"/>
        <item m="1" x="173"/>
        <item m="1" x="206"/>
        <item m="1" x="165"/>
        <item m="1" x="483"/>
        <item m="1" x="433"/>
        <item m="1" x="417"/>
        <item m="1" x="61"/>
        <item m="1" x="306"/>
        <item m="1" x="282"/>
        <item x="28"/>
        <item m="1" x="241"/>
        <item m="1" x="169"/>
        <item m="1" x="249"/>
        <item m="1" x="75"/>
        <item m="1" x="266"/>
        <item m="1" x="369"/>
        <item x="22"/>
        <item m="1" x="468"/>
        <item m="1" x="373"/>
        <item m="1" x="427"/>
        <item m="1" x="398"/>
        <item m="1" x="197"/>
        <item m="1" x="67"/>
        <item m="1" x="203"/>
        <item m="1" x="155"/>
        <item m="1" x="246"/>
        <item m="1" x="328"/>
        <item m="1" x="39"/>
        <item m="1" x="370"/>
        <item m="1" x="239"/>
        <item m="1" x="411"/>
        <item m="1" x="288"/>
        <item m="1" x="435"/>
        <item m="1" x="361"/>
        <item m="1" x="462"/>
        <item m="1" x="285"/>
        <item m="1" x="221"/>
        <item m="1" x="422"/>
        <item m="1" x="60"/>
        <item m="1" x="368"/>
        <item m="1" x="37"/>
        <item m="1" x="455"/>
        <item m="1" x="389"/>
        <item m="1" x="128"/>
        <item x="15"/>
        <item m="1" x="200"/>
        <item m="1" x="170"/>
        <item m="1" x="143"/>
        <item m="1" x="296"/>
        <item m="1" x="148"/>
        <item m="1" x="90"/>
        <item m="1" x="403"/>
        <item m="1" x="187"/>
        <item m="1" x="423"/>
        <item m="1" x="400"/>
        <item m="1" x="188"/>
        <item m="1" x="409"/>
        <item m="1" x="264"/>
        <item m="1" x="340"/>
        <item m="1" x="156"/>
        <item m="1" x="131"/>
        <item x="4"/>
        <item m="1" x="392"/>
        <item m="1" x="418"/>
        <item m="1" x="81"/>
        <item m="1" x="436"/>
        <item m="1" x="51"/>
        <item m="1" x="262"/>
        <item m="1" x="99"/>
        <item m="1" x="76"/>
        <item m="1" x="371"/>
        <item m="1" x="54"/>
        <item m="1" x="146"/>
        <item m="1" x="452"/>
        <item m="1" x="212"/>
        <item m="1" x="300"/>
        <item m="1" x="284"/>
        <item m="1" x="380"/>
        <item m="1" x="110"/>
        <item m="1" x="79"/>
        <item m="1" x="211"/>
        <item m="1" x="103"/>
        <item m="1" x="475"/>
        <item m="1" x="336"/>
        <item m="1" x="199"/>
        <item m="1" x="272"/>
        <item m="1" x="273"/>
        <item m="1" x="186"/>
        <item m="1" x="231"/>
        <item m="1" x="480"/>
        <item m="1" x="339"/>
        <item m="1" x="469"/>
        <item m="1" x="350"/>
        <item m="1" x="41"/>
        <item m="1" x="308"/>
        <item m="1" x="62"/>
        <item m="1" x="50"/>
        <item m="1" x="104"/>
        <item m="1" x="158"/>
        <item m="1" x="178"/>
        <item m="1" x="236"/>
        <item x="26"/>
        <item m="1" x="162"/>
        <item m="1" x="343"/>
        <item m="1" x="394"/>
        <item m="1" x="351"/>
        <item m="1" x="56"/>
        <item m="1" x="46"/>
        <item m="1" x="72"/>
        <item m="1" x="315"/>
        <item m="1" x="281"/>
        <item m="1" x="312"/>
        <item m="1" x="214"/>
        <item m="1" x="405"/>
        <item m="1" x="429"/>
        <item m="1" x="338"/>
        <item m="1" x="176"/>
        <item m="1" x="441"/>
        <item m="1" x="256"/>
        <item m="1" x="209"/>
        <item m="1" x="326"/>
        <item m="1" x="406"/>
        <item m="1" x="64"/>
        <item m="1" x="164"/>
        <item m="1" x="43"/>
        <item m="1" x="102"/>
        <item m="1" x="125"/>
        <item m="1" x="292"/>
        <item m="1" x="116"/>
        <item m="1" x="191"/>
        <item m="1" x="175"/>
        <item m="1" x="274"/>
        <item m="1" x="166"/>
        <item m="1" x="40"/>
        <item m="1" x="470"/>
        <item m="1" x="386"/>
        <item m="1" x="448"/>
        <item x="1"/>
        <item m="1" x="193"/>
        <item m="1" x="330"/>
        <item m="1" x="385"/>
        <item m="1" x="247"/>
        <item m="1" x="57"/>
        <item m="1" x="378"/>
        <item m="1" x="140"/>
        <item m="1" x="304"/>
        <item m="1" x="461"/>
        <item m="1" x="73"/>
        <item m="1" x="108"/>
        <item m="1" x="474"/>
        <item m="1" x="134"/>
        <item m="1" x="83"/>
        <item m="1" x="321"/>
        <item m="1" x="391"/>
        <item m="1" x="259"/>
        <item m="1" x="210"/>
        <item m="1" x="278"/>
        <item x="9"/>
        <item m="1" x="233"/>
        <item x="0"/>
        <item m="1" x="269"/>
        <item m="1" x="447"/>
        <item m="1" x="190"/>
        <item m="1" x="401"/>
        <item m="1" x="152"/>
        <item m="1" x="144"/>
        <item m="1" x="136"/>
        <item m="1" x="484"/>
        <item m="1" x="451"/>
        <item m="1" x="139"/>
        <item x="34"/>
        <item m="1" x="280"/>
        <item m="1" x="481"/>
        <item m="1" x="177"/>
        <item m="1" x="78"/>
        <item x="5"/>
        <item x="6"/>
        <item x="7"/>
        <item x="21"/>
        <item x="33"/>
        <item x="2"/>
        <item x="14"/>
        <item x="20"/>
        <item x="27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77">
        <item x="39"/>
        <item x="12"/>
        <item x="24"/>
        <item x="26"/>
        <item m="1" x="515"/>
        <item x="20"/>
        <item x="10"/>
        <item m="1" x="223"/>
        <item m="1" x="329"/>
        <item m="1" x="513"/>
        <item m="1" x="309"/>
        <item m="1" x="479"/>
        <item m="1" x="178"/>
        <item m="1" x="164"/>
        <item m="1" x="172"/>
        <item m="1" x="236"/>
        <item m="1" x="47"/>
        <item m="1" x="98"/>
        <item m="1" x="256"/>
        <item m="1" x="380"/>
        <item m="1" x="327"/>
        <item x="13"/>
        <item m="1" x="332"/>
        <item m="1" x="353"/>
        <item m="1" x="144"/>
        <item m="1" x="81"/>
        <item m="1" x="302"/>
        <item m="1" x="306"/>
        <item m="1" x="463"/>
        <item m="1" x="257"/>
        <item m="1" x="89"/>
        <item x="8"/>
        <item m="1" x="117"/>
        <item x="11"/>
        <item m="1" x="283"/>
        <item m="1" x="483"/>
        <item m="1" x="462"/>
        <item m="1" x="150"/>
        <item m="1" x="440"/>
        <item m="1" x="136"/>
        <item m="1" x="325"/>
        <item x="34"/>
        <item m="1" x="420"/>
        <item m="1" x="226"/>
        <item m="1" x="498"/>
        <item m="1" x="525"/>
        <item m="1" x="411"/>
        <item m="1" x="233"/>
        <item m="1" x="187"/>
        <item m="1" x="409"/>
        <item m="1" x="388"/>
        <item x="27"/>
        <item m="1" x="92"/>
        <item m="1" x="105"/>
        <item m="1" x="430"/>
        <item m="1" x="516"/>
        <item m="1" x="394"/>
        <item m="1" x="157"/>
        <item m="1" x="419"/>
        <item m="1" x="403"/>
        <item m="1" x="565"/>
        <item m="1" x="195"/>
        <item m="1" x="372"/>
        <item m="1" x="534"/>
        <item m="1" x="122"/>
        <item m="1" x="298"/>
        <item m="1" x="154"/>
        <item m="1" x="400"/>
        <item m="1" x="142"/>
        <item m="1" x="218"/>
        <item m="1" x="281"/>
        <item m="1" x="556"/>
        <item m="1" x="128"/>
        <item m="1" x="454"/>
        <item m="1" x="547"/>
        <item m="1" x="337"/>
        <item m="1" x="296"/>
        <item m="1" x="264"/>
        <item m="1" x="438"/>
        <item m="1" x="100"/>
        <item m="1" x="502"/>
        <item m="1" x="165"/>
        <item m="1" x="279"/>
        <item m="1" x="235"/>
        <item m="1" x="214"/>
        <item m="1" x="364"/>
        <item m="1" x="369"/>
        <item m="1" x="284"/>
        <item m="1" x="501"/>
        <item m="1" x="156"/>
        <item m="1" x="561"/>
        <item m="1" x="149"/>
        <item m="1" x="414"/>
        <item m="1" x="503"/>
        <item m="1" x="522"/>
        <item m="1" x="155"/>
        <item m="1" x="416"/>
        <item m="1" x="476"/>
        <item m="1" x="288"/>
        <item m="1" x="110"/>
        <item m="1" x="336"/>
        <item m="1" x="570"/>
        <item m="1" x="206"/>
        <item m="1" x="402"/>
        <item m="1" x="351"/>
        <item m="1" x="124"/>
        <item m="1" x="373"/>
        <item m="1" x="404"/>
        <item m="1" x="175"/>
        <item m="1" x="248"/>
        <item m="1" x="469"/>
        <item m="1" x="292"/>
        <item m="1" x="213"/>
        <item m="1" x="571"/>
        <item m="1" x="342"/>
        <item m="1" x="76"/>
        <item m="1" x="433"/>
        <item x="32"/>
        <item m="1" x="184"/>
        <item m="1" x="266"/>
        <item m="1" x="569"/>
        <item m="1" x="277"/>
        <item m="1" x="152"/>
        <item m="1" x="450"/>
        <item m="1" x="323"/>
        <item m="1" x="313"/>
        <item m="1" x="374"/>
        <item m="1" x="567"/>
        <item m="1" x="129"/>
        <item m="1" x="377"/>
        <item m="1" x="104"/>
        <item m="1" x="407"/>
        <item x="3"/>
        <item m="1" x="262"/>
        <item m="1" x="109"/>
        <item m="1" x="517"/>
        <item m="1" x="531"/>
        <item m="1" x="358"/>
        <item m="1" x="108"/>
        <item m="1" x="41"/>
        <item m="1" x="574"/>
        <item m="1" x="82"/>
        <item m="1" x="518"/>
        <item m="1" x="544"/>
        <item m="1" x="441"/>
        <item m="1" x="240"/>
        <item m="1" x="439"/>
        <item m="1" x="511"/>
        <item m="1" x="192"/>
        <item m="1" x="171"/>
        <item m="1" x="183"/>
        <item m="1" x="282"/>
        <item m="1" x="119"/>
        <item m="1" x="559"/>
        <item m="1" x="330"/>
        <item m="1" x="493"/>
        <item m="1" x="224"/>
        <item m="1" x="140"/>
        <item m="1" x="63"/>
        <item m="1" x="480"/>
        <item m="1" x="347"/>
        <item m="1" x="375"/>
        <item m="1" x="557"/>
        <item m="1" x="491"/>
        <item m="1" x="437"/>
        <item m="1" x="265"/>
        <item m="1" x="107"/>
        <item m="1" x="276"/>
        <item m="1" x="468"/>
        <item m="1" x="448"/>
        <item m="1" x="169"/>
        <item m="1" x="321"/>
        <item m="1" x="431"/>
        <item m="1" x="354"/>
        <item m="1" x="285"/>
        <item m="1" x="274"/>
        <item m="1" x="424"/>
        <item m="1" x="138"/>
        <item m="1" x="371"/>
        <item m="1" x="272"/>
        <item m="1" x="366"/>
        <item m="1" x="197"/>
        <item m="1" x="268"/>
        <item m="1" x="537"/>
        <item m="1" x="217"/>
        <item m="1" x="225"/>
        <item m="1" x="417"/>
        <item m="1" x="383"/>
        <item m="1" x="412"/>
        <item m="1" x="481"/>
        <item m="1" x="426"/>
        <item m="1" x="137"/>
        <item m="1" x="508"/>
        <item m="1" x="408"/>
        <item m="1" x="467"/>
        <item m="1" x="90"/>
        <item m="1" x="310"/>
        <item m="1" x="253"/>
        <item m="1" x="312"/>
        <item m="1" x="464"/>
        <item x="35"/>
        <item m="1" x="378"/>
        <item m="1" x="314"/>
        <item m="1" x="460"/>
        <item m="1" x="135"/>
        <item m="1" x="271"/>
        <item m="1" x="143"/>
        <item x="33"/>
        <item m="1" x="428"/>
        <item m="1" x="222"/>
        <item m="1" x="421"/>
        <item m="1" x="315"/>
        <item m="1" x="510"/>
        <item m="1" x="190"/>
        <item m="1" x="251"/>
        <item m="1" x="54"/>
        <item m="1" x="453"/>
        <item m="1" x="456"/>
        <item m="1" x="87"/>
        <item m="1" x="49"/>
        <item m="1" x="191"/>
        <item m="1" x="94"/>
        <item m="1" x="102"/>
        <item m="1" x="385"/>
        <item m="1" x="101"/>
        <item m="1" x="220"/>
        <item m="1" x="398"/>
        <item m="1" x="250"/>
        <item m="1" x="429"/>
        <item m="1" x="432"/>
        <item m="1" x="328"/>
        <item m="1" x="161"/>
        <item x="15"/>
        <item m="1" x="249"/>
        <item m="1" x="376"/>
        <item m="1" x="523"/>
        <item m="1" x="231"/>
        <item m="1" x="311"/>
        <item m="1" x="509"/>
        <item m="1" x="114"/>
        <item m="1" x="69"/>
        <item m="1" x="488"/>
        <item m="1" x="527"/>
        <item m="1" x="363"/>
        <item m="1" x="121"/>
        <item m="1" x="133"/>
        <item x="21"/>
        <item m="1" x="500"/>
        <item m="1" x="181"/>
        <item m="1" x="134"/>
        <item m="1" x="234"/>
        <item m="1" x="471"/>
        <item m="1" x="185"/>
        <item m="1" x="365"/>
        <item m="1" x="245"/>
        <item m="1" x="202"/>
        <item x="7"/>
        <item m="1" x="543"/>
        <item m="1" x="148"/>
        <item m="1" x="307"/>
        <item m="1" x="97"/>
        <item m="1" x="318"/>
        <item m="1" x="291"/>
        <item m="1" x="499"/>
        <item m="1" x="484"/>
        <item m="1" x="182"/>
        <item m="1" x="70"/>
        <item m="1" x="51"/>
        <item m="1" x="126"/>
        <item m="1" x="227"/>
        <item m="1" x="221"/>
        <item m="1" x="189"/>
        <item m="1" x="539"/>
        <item m="1" x="487"/>
        <item m="1" x="397"/>
        <item m="1" x="230"/>
        <item m="1" x="572"/>
        <item m="1" x="232"/>
        <item m="1" x="91"/>
        <item m="1" x="434"/>
        <item m="1" x="86"/>
        <item m="1" x="343"/>
        <item m="1" x="519"/>
        <item m="1" x="382"/>
        <item m="1" x="389"/>
        <item m="1" x="393"/>
        <item m="1" x="53"/>
        <item m="1" x="106"/>
        <item m="1" x="166"/>
        <item m="1" x="301"/>
        <item m="1" x="56"/>
        <item m="1" x="300"/>
        <item m="1" x="71"/>
        <item m="1" x="219"/>
        <item m="1" x="348"/>
        <item m="1" x="246"/>
        <item m="1" x="162"/>
        <item m="1" x="99"/>
        <item m="1" x="368"/>
        <item m="1" x="461"/>
        <item m="1" x="201"/>
        <item m="1" x="445"/>
        <item m="1" x="357"/>
        <item x="38"/>
        <item m="1" x="507"/>
        <item m="1" x="242"/>
        <item m="1" x="45"/>
        <item m="1" x="455"/>
        <item m="1" x="555"/>
        <item m="1" x="452"/>
        <item m="1" x="360"/>
        <item m="1" x="65"/>
        <item m="1" x="575"/>
        <item m="1" x="532"/>
        <item m="1" x="538"/>
        <item m="1" x="355"/>
        <item m="1" x="566"/>
        <item m="1" x="425"/>
        <item m="1" x="545"/>
        <item m="1" x="238"/>
        <item m="1" x="331"/>
        <item m="1" x="42"/>
        <item m="1" x="442"/>
        <item m="1" x="273"/>
        <item m="1" x="141"/>
        <item m="1" x="386"/>
        <item m="1" x="395"/>
        <item m="1" x="535"/>
        <item m="1" x="387"/>
        <item m="1" x="443"/>
        <item m="1" x="524"/>
        <item m="1" x="528"/>
        <item m="1" x="560"/>
        <item m="1" x="179"/>
        <item m="1" x="78"/>
        <item m="1" x="316"/>
        <item x="28"/>
        <item m="1" x="170"/>
        <item m="1" x="58"/>
        <item m="1" x="536"/>
        <item m="1" x="495"/>
        <item m="1" x="60"/>
        <item m="1" x="346"/>
        <item m="1" x="83"/>
        <item m="1" x="391"/>
        <item m="1" x="62"/>
        <item m="1" x="174"/>
        <item m="1" x="68"/>
        <item m="1" x="490"/>
        <item m="1" x="75"/>
        <item m="1" x="396"/>
        <item m="1" x="379"/>
        <item m="1" x="505"/>
        <item m="1" x="549"/>
        <item m="1" x="160"/>
        <item m="1" x="72"/>
        <item m="1" x="252"/>
        <item m="1" x="113"/>
        <item m="1" x="123"/>
        <item m="1" x="204"/>
        <item m="1" x="299"/>
        <item m="1" x="370"/>
        <item m="1" x="64"/>
        <item m="1" x="147"/>
        <item m="1" x="207"/>
        <item m="1" x="435"/>
        <item m="1" x="199"/>
        <item m="1" x="576"/>
        <item m="1" x="66"/>
        <item m="1" x="550"/>
        <item m="1" x="349"/>
        <item m="1" x="558"/>
        <item m="1" x="341"/>
        <item m="1" x="548"/>
        <item x="17"/>
        <item m="1" x="436"/>
        <item x="31"/>
        <item m="1" x="320"/>
        <item m="1" x="297"/>
        <item m="1" x="203"/>
        <item m="1" x="305"/>
        <item m="1" x="88"/>
        <item m="1" x="324"/>
        <item m="1" x="447"/>
        <item m="1" x="326"/>
        <item x="25"/>
        <item m="1" x="563"/>
        <item m="1" x="451"/>
        <item m="1" x="521"/>
        <item m="1" x="482"/>
        <item m="1" x="241"/>
        <item m="1" x="258"/>
        <item m="1" x="77"/>
        <item m="1" x="247"/>
        <item m="1" x="367"/>
        <item m="1" x="303"/>
        <item m="1" x="399"/>
        <item m="1" x="43"/>
        <item m="1" x="449"/>
        <item m="1" x="294"/>
        <item m="1" x="540"/>
        <item m="1" x="405"/>
        <item m="1" x="497"/>
        <item m="1" x="352"/>
        <item m="1" x="529"/>
        <item m="1" x="317"/>
        <item m="1" x="504"/>
        <item m="1" x="554"/>
        <item m="1" x="345"/>
        <item m="1" x="275"/>
        <item m="1" x="512"/>
        <item m="1" x="350"/>
        <item m="1" x="198"/>
        <item m="1" x="446"/>
        <item m="1" x="40"/>
        <item m="1" x="526"/>
        <item m="1" x="470"/>
        <item m="1" x="153"/>
        <item m="1" x="244"/>
        <item m="1" x="205"/>
        <item m="1" x="173"/>
        <item m="1" x="359"/>
        <item m="1" x="177"/>
        <item m="1" x="103"/>
        <item m="1" x="486"/>
        <item m="1" x="159"/>
        <item m="1" x="229"/>
        <item m="1" x="390"/>
        <item m="1" x="514"/>
        <item m="1" x="494"/>
        <item m="1" x="146"/>
        <item m="1" x="496"/>
        <item m="1" x="472"/>
        <item m="1" x="209"/>
        <item m="1" x="186"/>
        <item m="1" x="158"/>
        <item x="4"/>
        <item m="1" x="475"/>
        <item m="1" x="506"/>
        <item m="1" x="95"/>
        <item m="1" x="530"/>
        <item m="1" x="57"/>
        <item m="1" x="319"/>
        <item m="1" x="406"/>
        <item m="1" x="427"/>
        <item m="1" x="59"/>
        <item m="1" x="176"/>
        <item m="1" x="542"/>
        <item m="1" x="260"/>
        <item m="1" x="444"/>
        <item m="1" x="344"/>
        <item m="1" x="458"/>
        <item m="1" x="130"/>
        <item m="1" x="466"/>
        <item m="1" x="457"/>
        <item m="1" x="259"/>
        <item m="1" x="116"/>
        <item m="1" x="568"/>
        <item m="1" x="413"/>
        <item m="1" x="243"/>
        <item m="1" x="333"/>
        <item m="1" x="334"/>
        <item m="1" x="228"/>
        <item m="1" x="286"/>
        <item m="1" x="362"/>
        <item m="1" x="415"/>
        <item m="1" x="564"/>
        <item m="1" x="422"/>
        <item m="1" x="295"/>
        <item m="1" x="46"/>
        <item m="1" x="193"/>
        <item m="1" x="67"/>
        <item m="1" x="55"/>
        <item m="1" x="120"/>
        <item m="1" x="188"/>
        <item m="1" x="215"/>
        <item m="1" x="73"/>
        <item m="1" x="194"/>
        <item m="1" x="418"/>
        <item m="1" x="478"/>
        <item m="1" x="477"/>
        <item m="1" x="423"/>
        <item m="1" x="61"/>
        <item m="1" x="52"/>
        <item m="1" x="84"/>
        <item x="16"/>
        <item m="1" x="384"/>
        <item m="1" x="340"/>
        <item m="1" x="381"/>
        <item m="1" x="263"/>
        <item m="1" x="131"/>
        <item m="1" x="96"/>
        <item m="1" x="210"/>
        <item m="1" x="562"/>
        <item m="1" x="533"/>
        <item m="1" x="322"/>
        <item m="1" x="80"/>
        <item m="1" x="254"/>
        <item m="1" x="293"/>
        <item m="1" x="118"/>
        <item m="1" x="492"/>
        <item m="1" x="74"/>
        <item m="1" x="196"/>
        <item m="1" x="48"/>
        <item m="1" x="308"/>
        <item m="1" x="115"/>
        <item m="1" x="356"/>
        <item m="1" x="139"/>
        <item m="1" x="237"/>
        <item m="1" x="208"/>
        <item m="1" x="335"/>
        <item m="1" x="200"/>
        <item m="1" x="44"/>
        <item m="1" x="127"/>
        <item m="1" x="465"/>
        <item m="1" x="267"/>
        <item m="1" x="239"/>
        <item m="1" x="401"/>
        <item m="1" x="287"/>
        <item m="1" x="304"/>
        <item m="1" x="290"/>
        <item m="1" x="361"/>
        <item m="1" x="546"/>
        <item m="1" x="50"/>
        <item m="1" x="553"/>
        <item m="1" x="168"/>
        <item m="1" x="112"/>
        <item m="1" x="132"/>
        <item m="1" x="269"/>
        <item m="1" x="111"/>
        <item m="1" x="551"/>
        <item m="1" x="85"/>
        <item m="1" x="125"/>
        <item m="1" x="261"/>
        <item m="1" x="520"/>
        <item m="1" x="151"/>
        <item m="1" x="278"/>
        <item m="1" x="392"/>
        <item m="1" x="473"/>
        <item m="1" x="79"/>
        <item m="1" x="255"/>
        <item m="1" x="338"/>
        <item x="9"/>
        <item m="1" x="289"/>
        <item m="1" x="459"/>
        <item x="0"/>
        <item m="1" x="410"/>
        <item m="1" x="216"/>
        <item m="1" x="280"/>
        <item m="1" x="474"/>
        <item m="1" x="211"/>
        <item m="1" x="489"/>
        <item m="1" x="163"/>
        <item m="1" x="552"/>
        <item m="1" x="541"/>
        <item m="1" x="485"/>
        <item m="1" x="270"/>
        <item m="1" x="180"/>
        <item m="1" x="167"/>
        <item x="37"/>
        <item m="1" x="339"/>
        <item m="1" x="145"/>
        <item m="1" x="573"/>
        <item m="1" x="212"/>
        <item m="1" x="93"/>
        <item x="1"/>
        <item x="5"/>
        <item x="6"/>
        <item x="19"/>
        <item x="23"/>
        <item x="29"/>
        <item x="36"/>
        <item x="2"/>
        <item x="14"/>
        <item x="18"/>
        <item x="22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ubtotalTop="0" showAll="0" includeNewItemsInFilter="1" defaultSubtotal="0">
      <items count="11">
        <item x="3"/>
        <item x="0"/>
        <item x="1"/>
        <item x="2"/>
        <item m="1" x="9"/>
        <item m="1" x="4"/>
        <item m="1" x="10"/>
        <item m="1" x="6"/>
        <item m="1" x="8"/>
        <item m="1" x="5"/>
        <item m="1" x="7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26">
        <item x="46"/>
        <item m="1" x="804"/>
        <item m="1" x="133"/>
        <item m="1" x="731"/>
        <item m="1" x="799"/>
        <item m="1" x="343"/>
        <item m="1" x="370"/>
        <item m="1" x="787"/>
        <item m="1" x="358"/>
        <item m="1" x="790"/>
        <item m="1" x="63"/>
        <item m="1" x="199"/>
        <item m="1" x="186"/>
        <item m="1" x="193"/>
        <item m="1" x="299"/>
        <item m="1" x="624"/>
        <item m="1" x="162"/>
        <item m="1" x="739"/>
        <item m="1" x="706"/>
        <item m="1" x="325"/>
        <item m="1" x="693"/>
        <item m="1" x="436"/>
        <item m="1" x="769"/>
        <item m="1" x="478"/>
        <item m="1" x="519"/>
        <item m="1" x="648"/>
        <item m="1" x="619"/>
        <item m="1" x="789"/>
        <item m="1" x="340"/>
        <item m="1" x="473"/>
        <item m="1" x="433"/>
        <item m="1" x="187"/>
        <item m="1" x="147"/>
        <item m="1" x="113"/>
        <item m="1" x="182"/>
        <item m="1" x="122"/>
        <item m="1" x="154"/>
        <item m="1" x="126"/>
        <item m="1" x="442"/>
        <item m="1" x="129"/>
        <item m="1" x="447"/>
        <item m="1" x="208"/>
        <item m="1" x="85"/>
        <item m="1" x="599"/>
        <item m="1" x="808"/>
        <item m="1" x="230"/>
        <item m="1" x="324"/>
        <item m="1" x="236"/>
        <item m="1" x="680"/>
        <item m="1" x="253"/>
        <item m="1" x="677"/>
        <item m="1" x="607"/>
        <item m="1" x="690"/>
        <item m="1" x="234"/>
        <item m="1" x="192"/>
        <item m="1" x="610"/>
        <item m="1" x="688"/>
        <item m="1" x="660"/>
        <item m="1" x="717"/>
        <item m="1" x="727"/>
        <item m="1" x="322"/>
        <item m="1" x="707"/>
        <item m="1" x="360"/>
        <item m="1" x="748"/>
        <item m="1" x="388"/>
        <item m="1" x="444"/>
        <item m="1" x="313"/>
        <item m="1" x="703"/>
        <item m="1" x="120"/>
        <item m="1" x="393"/>
        <item m="1" x="807"/>
        <item m="1" x="456"/>
        <item m="1" x="421"/>
        <item m="1" x="416"/>
        <item m="1" x="422"/>
        <item m="1" x="810"/>
        <item m="1" x="54"/>
        <item m="1" x="468"/>
        <item m="1" x="795"/>
        <item m="1" x="430"/>
        <item m="1" x="465"/>
        <item m="1" x="823"/>
        <item m="1" x="64"/>
        <item m="1" x="321"/>
        <item m="1" x="673"/>
        <item m="1" x="597"/>
        <item m="1" x="105"/>
        <item m="1" x="157"/>
        <item m="1" x="95"/>
        <item m="1" x="136"/>
        <item m="1" x="521"/>
        <item m="1" x="114"/>
        <item m="1" x="757"/>
        <item m="1" x="102"/>
        <item m="1" x="606"/>
        <item m="1" x="590"/>
        <item m="1" x="176"/>
        <item m="1" x="542"/>
        <item m="1" x="522"/>
        <item m="1" x="285"/>
        <item m="1" x="550"/>
        <item m="1" x="185"/>
        <item m="1" x="333"/>
        <item m="1" x="195"/>
        <item m="1" x="177"/>
        <item m="1" x="672"/>
        <item m="1" x="302"/>
        <item m="1" x="663"/>
        <item m="1" x="216"/>
        <item m="1" x="676"/>
        <item m="1" x="347"/>
        <item m="1" x="657"/>
        <item m="1" x="702"/>
        <item m="1" x="591"/>
        <item m="1" x="213"/>
        <item m="1" x="220"/>
        <item m="1" x="348"/>
        <item m="1" x="310"/>
        <item m="1" x="301"/>
        <item m="1" x="711"/>
        <item m="1" x="314"/>
        <item m="1" x="99"/>
        <item m="1" x="813"/>
        <item m="1" x="687"/>
        <item m="1" x="331"/>
        <item m="1" x="164"/>
        <item m="1" x="661"/>
        <item m="1" x="778"/>
        <item m="1" x="372"/>
        <item m="1" x="396"/>
        <item m="1" x="781"/>
        <item m="1" x="377"/>
        <item m="1" x="399"/>
        <item m="1" x="773"/>
        <item m="1" x="800"/>
        <item m="1" x="744"/>
        <item m="1" x="47"/>
        <item m="1" x="699"/>
        <item m="1" x="777"/>
        <item m="1" x="771"/>
        <item m="1" x="376"/>
        <item m="1" x="400"/>
        <item m="1" x="752"/>
        <item m="1" x="48"/>
        <item m="1" x="821"/>
        <item m="1" x="822"/>
        <item m="1" x="460"/>
        <item m="1" x="395"/>
        <item m="1" x="763"/>
        <item m="1" x="825"/>
        <item m="1" x="56"/>
        <item m="1" x="87"/>
        <item m="1" x="81"/>
        <item m="1" x="361"/>
        <item m="1" x="181"/>
        <item m="1" x="104"/>
        <item m="1" x="517"/>
        <item m="1" x="50"/>
        <item m="1" x="445"/>
        <item m="1" x="103"/>
        <item m="1" x="68"/>
        <item m="1" x="148"/>
        <item m="1" x="404"/>
        <item m="1" x="283"/>
        <item m="1" x="111"/>
        <item m="1" x="525"/>
        <item m="1" x="511"/>
        <item m="1" x="481"/>
        <item m="1" x="96"/>
        <item m="1" x="115"/>
        <item m="1" x="173"/>
        <item m="1" x="516"/>
        <item m="1" x="200"/>
        <item m="1" x="541"/>
        <item m="1" x="564"/>
        <item m="1" x="149"/>
        <item m="1" x="560"/>
        <item m="1" x="168"/>
        <item m="1" x="150"/>
        <item m="1" x="137"/>
        <item m="1" x="586"/>
        <item m="1" x="229"/>
        <item m="1" x="537"/>
        <item m="1" x="249"/>
        <item m="1" x="558"/>
        <item m="1" x="196"/>
        <item m="1" x="179"/>
        <item m="1" x="268"/>
        <item m="1" x="214"/>
        <item m="1" x="152"/>
        <item m="1" x="201"/>
        <item m="1" x="270"/>
        <item m="1" x="284"/>
        <item m="1" x="602"/>
        <item m="1" x="700"/>
        <item m="1" x="296"/>
        <item m="1" x="594"/>
        <item m="1" x="684"/>
        <item m="1" x="286"/>
        <item m="1" x="613"/>
        <item m="1" x="694"/>
        <item m="1" x="309"/>
        <item m="1" x="646"/>
        <item m="1" x="277"/>
        <item m="1" x="257"/>
        <item m="1" x="598"/>
        <item m="1" x="250"/>
        <item m="1" x="644"/>
        <item m="1" x="698"/>
        <item m="1" x="320"/>
        <item m="1" x="649"/>
        <item m="1" x="671"/>
        <item m="1" x="352"/>
        <item m="1" x="317"/>
        <item m="1" x="329"/>
        <item m="1" x="754"/>
        <item m="1" x="724"/>
        <item m="1" x="784"/>
        <item m="1" x="580"/>
        <item m="1" x="198"/>
        <item m="1" x="664"/>
        <item m="1" x="691"/>
        <item m="1" x="373"/>
        <item m="1" x="652"/>
        <item m="1" x="275"/>
        <item m="1" x="308"/>
        <item m="1" x="290"/>
        <item m="1" x="316"/>
        <item m="1" x="678"/>
        <item m="1" x="641"/>
        <item m="1" x="668"/>
        <item m="1" x="667"/>
        <item m="1" x="679"/>
        <item m="1" x="732"/>
        <item m="1" x="701"/>
        <item m="1" x="345"/>
        <item m="1" x="330"/>
        <item m="1" x="637"/>
        <item m="1" x="738"/>
        <item m="1" x="705"/>
        <item m="1" x="389"/>
        <item m="1" x="307"/>
        <item m="1" x="338"/>
        <item m="1" x="288"/>
        <item m="1" x="287"/>
        <item m="1" x="319"/>
        <item m="1" x="718"/>
        <item m="1" x="675"/>
        <item m="1" x="366"/>
        <item m="1" x="418"/>
        <item m="1" x="311"/>
        <item m="1" x="367"/>
        <item m="1" x="686"/>
        <item m="1" x="387"/>
        <item m="1" x="723"/>
        <item m="1" x="666"/>
        <item m="1" x="780"/>
        <item m="1" x="725"/>
        <item m="1" x="326"/>
        <item m="1" x="570"/>
        <item m="1" x="714"/>
        <item m="1" x="736"/>
        <item m="1" x="726"/>
        <item m="1" x="110"/>
        <item m="1" x="775"/>
        <item m="1" x="414"/>
        <item m="1" x="432"/>
        <item m="1" x="385"/>
        <item m="1" x="793"/>
        <item m="1" x="462"/>
        <item m="1" x="368"/>
        <item m="1" x="437"/>
        <item m="1" x="446"/>
        <item m="1" x="451"/>
        <item m="1" x="805"/>
        <item m="1" x="482"/>
        <item m="1" x="816"/>
        <item m="1" x="407"/>
        <item m="1" x="758"/>
        <item m="1" x="463"/>
        <item m="1" x="73"/>
        <item m="1" x="413"/>
        <item m="1" x="405"/>
        <item m="1" x="425"/>
        <item m="1" x="438"/>
        <item m="1" x="449"/>
        <item m="1" x="424"/>
        <item m="1" x="390"/>
        <item m="1" x="779"/>
        <item m="1" x="824"/>
        <item m="1" x="415"/>
        <item m="1" x="417"/>
        <item m="1" x="294"/>
        <item m="1" x="467"/>
        <item m="1" x="66"/>
        <item m="1" x="78"/>
        <item m="1" x="107"/>
        <item m="1" x="512"/>
        <item m="1" x="461"/>
        <item m="1" x="82"/>
        <item m="1" x="493"/>
        <item m="1" x="440"/>
        <item m="1" x="496"/>
        <item m="1" x="89"/>
        <item m="1" x="101"/>
        <item m="1" x="74"/>
        <item m="1" x="812"/>
        <item m="1" x="441"/>
        <item m="1" x="713"/>
        <item m="1" x="533"/>
        <item m="1" x="503"/>
        <item m="1" x="546"/>
        <item m="1" x="189"/>
        <item m="1" x="146"/>
        <item m="1" x="244"/>
        <item m="1" x="567"/>
        <item m="1" x="608"/>
        <item m="1" x="554"/>
        <item m="1" x="601"/>
        <item m="1" x="401"/>
        <item m="1" x="239"/>
        <item m="1" x="261"/>
        <item m="1" x="665"/>
        <item m="1" x="243"/>
        <item m="1" x="638"/>
        <item m="1" x="232"/>
        <item m="1" x="205"/>
        <item m="1" x="615"/>
        <item m="1" x="653"/>
        <item m="1" x="255"/>
        <item m="1" x="689"/>
        <item m="1" x="720"/>
        <item m="1" x="721"/>
        <item m="1" x="640"/>
        <item m="1" x="259"/>
        <item m="1" x="658"/>
        <item m="1" x="263"/>
        <item m="1" x="258"/>
        <item m="1" x="783"/>
        <item m="1" x="818"/>
        <item m="1" x="349"/>
        <item m="1" x="751"/>
        <item m="1" x="359"/>
        <item m="1" x="51"/>
        <item m="1" x="681"/>
        <item m="1" x="765"/>
        <item m="1" x="749"/>
        <item m="1" x="767"/>
        <item m="1" x="716"/>
        <item m="1" x="760"/>
        <item m="1" x="371"/>
        <item m="1" x="304"/>
        <item m="1" x="733"/>
        <item m="1" x="394"/>
        <item m="1" x="58"/>
        <item m="1" x="483"/>
        <item m="1" x="86"/>
        <item m="1" x="685"/>
        <item m="1" x="357"/>
        <item m="1" x="62"/>
        <item m="1" x="477"/>
        <item m="1" x="71"/>
        <item m="1" x="139"/>
        <item m="1" x="469"/>
        <item m="1" x="69"/>
        <item m="1" x="476"/>
        <item m="1" x="61"/>
        <item m="1" x="106"/>
        <item m="1" x="92"/>
        <item m="1" x="121"/>
        <item m="1" x="72"/>
        <item m="1" x="505"/>
        <item m="1" x="539"/>
        <item m="1" x="223"/>
        <item m="1" x="161"/>
        <item m="1" x="151"/>
        <item m="1" x="118"/>
        <item m="1" x="576"/>
        <item m="1" x="237"/>
        <item m="1" x="551"/>
        <item m="1" x="159"/>
        <item m="1" x="130"/>
        <item m="1" x="622"/>
        <item m="1" x="559"/>
        <item m="1" x="603"/>
        <item m="1" x="305"/>
        <item m="1" x="298"/>
        <item m="1" x="280"/>
        <item m="1" x="614"/>
        <item m="1" x="171"/>
        <item m="1" x="639"/>
        <item m="1" x="203"/>
        <item m="1" x="197"/>
        <item m="1" x="654"/>
        <item m="1" x="262"/>
        <item m="1" x="206"/>
        <item m="1" x="518"/>
        <item m="1" x="269"/>
        <item m="1" x="315"/>
        <item m="1" x="788"/>
        <item m="1" x="740"/>
        <item m="1" x="364"/>
        <item m="1" x="303"/>
        <item m="1" x="722"/>
        <item m="1" x="336"/>
        <item m="1" x="334"/>
        <item m="1" x="382"/>
        <item m="1" x="332"/>
        <item m="1" x="743"/>
        <item m="1" x="369"/>
        <item m="1" x="84"/>
        <item m="1" x="297"/>
        <item m="1" x="397"/>
        <item m="1" x="379"/>
        <item m="1" x="785"/>
        <item m="1" x="815"/>
        <item m="1" x="210"/>
        <item m="1" x="453"/>
        <item m="1" x="797"/>
        <item m="1" x="814"/>
        <item m="1" x="448"/>
        <item m="1" x="479"/>
        <item m="1" x="819"/>
        <item m="1" x="57"/>
        <item m="1" x="794"/>
        <item m="1" x="135"/>
        <item m="1" x="508"/>
        <item m="1" x="141"/>
        <item m="1" x="93"/>
        <item m="1" x="55"/>
        <item m="1" x="490"/>
        <item m="1" x="776"/>
        <item m="1" x="502"/>
        <item m="1" x="524"/>
        <item m="1" x="124"/>
        <item m="1" x="160"/>
        <item m="1" x="565"/>
        <item m="1" x="75"/>
        <item m="1" x="631"/>
        <item m="1" x="527"/>
        <item m="1" x="592"/>
        <item m="1" x="545"/>
        <item m="1" x="540"/>
        <item m="1" x="509"/>
        <item m="1" x="167"/>
        <item m="1" x="153"/>
        <item m="1" x="561"/>
        <item m="1" x="557"/>
        <item m="1" x="573"/>
        <item m="1" x="574"/>
        <item m="1" x="547"/>
        <item m="1" x="534"/>
        <item m="1" x="247"/>
        <item m="1" x="568"/>
        <item m="1" x="589"/>
        <item m="1" x="529"/>
        <item m="1" x="556"/>
        <item m="1" x="145"/>
        <item m="1" x="98"/>
        <item m="1" x="233"/>
        <item m="1" x="264"/>
        <item m="1" x="207"/>
        <item m="1" x="802"/>
        <item m="1" x="215"/>
        <item m="1" x="169"/>
        <item m="1" x="191"/>
        <item m="1" x="221"/>
        <item m="1" x="645"/>
        <item m="1" x="163"/>
        <item m="1" x="183"/>
        <item m="1" x="579"/>
        <item m="1" x="659"/>
        <item m="1" x="194"/>
        <item m="1" x="165"/>
        <item m="1" x="246"/>
        <item m="1" x="256"/>
        <item m="1" x="217"/>
        <item m="1" x="600"/>
        <item m="1" x="635"/>
        <item m="1" x="626"/>
        <item m="1" x="204"/>
        <item m="1" x="227"/>
        <item m="1" x="636"/>
        <item m="1" x="248"/>
        <item m="1" x="211"/>
        <item m="1" x="611"/>
        <item m="1" x="353"/>
        <item m="1" x="252"/>
        <item m="1" x="750"/>
        <item m="1" x="642"/>
        <item m="1" x="335"/>
        <item m="1" x="363"/>
        <item m="1" x="339"/>
        <item m="1" x="755"/>
        <item m="1" x="625"/>
        <item m="1" x="279"/>
        <item m="1" x="271"/>
        <item m="1" x="741"/>
        <item m="1" x="341"/>
        <item m="1" x="792"/>
        <item m="1" x="408"/>
        <item m="1" x="327"/>
        <item m="1" x="406"/>
        <item x="36"/>
        <item m="1" x="429"/>
        <item m="1" x="386"/>
        <item m="1" x="209"/>
        <item m="1" x="158"/>
        <item m="1" x="65"/>
        <item m="1" x="498"/>
        <item m="1" x="67"/>
        <item m="1" x="88"/>
        <item m="1" x="49"/>
        <item m="1" x="470"/>
        <item m="1" x="513"/>
        <item m="1" x="543"/>
        <item m="1" x="112"/>
        <item m="1" x="143"/>
        <item m="1" x="504"/>
        <item m="1" x="538"/>
        <item m="1" x="577"/>
        <item m="1" x="90"/>
        <item m="1" x="485"/>
        <item m="1" x="116"/>
        <item m="1" x="155"/>
        <item m="1" x="581"/>
        <item m="1" x="669"/>
        <item m="1" x="526"/>
        <item m="1" x="552"/>
        <item m="1" x="584"/>
        <item m="1" x="704"/>
        <item m="1" x="548"/>
        <item m="1" x="746"/>
        <item m="1" x="235"/>
        <item m="1" x="633"/>
        <item m="1" x="634"/>
        <item m="1" x="306"/>
        <item m="1" x="643"/>
        <item m="1" x="240"/>
        <item m="1" x="628"/>
        <item m="1" x="595"/>
        <item m="1" x="620"/>
        <item m="1" x="629"/>
        <item m="1" x="587"/>
        <item m="1" x="612"/>
        <item m="1" x="662"/>
        <item m="1" x="583"/>
        <item m="1" x="225"/>
        <item m="1" x="344"/>
        <item m="1" x="278"/>
        <item m="1" x="190"/>
        <item m="1" x="734"/>
        <item m="1" x="616"/>
        <item m="1" x="300"/>
        <item m="1" x="274"/>
        <item m="1" x="266"/>
        <item m="1" x="670"/>
        <item m="1" x="682"/>
        <item m="1" x="273"/>
        <item m="1" x="231"/>
        <item m="1" x="709"/>
        <item m="1" x="251"/>
        <item m="1" x="803"/>
        <item m="1" x="762"/>
        <item m="1" x="354"/>
        <item m="1" x="419"/>
        <item m="1" x="708"/>
        <item m="1" x="766"/>
        <item m="1" x="374"/>
        <item m="1" x="806"/>
        <item m="1" x="426"/>
        <item x="17"/>
        <item m="1" x="350"/>
        <item m="1" x="439"/>
        <item m="1" x="420"/>
        <item m="1" x="768"/>
        <item m="1" x="342"/>
        <item m="1" x="796"/>
        <item m="1" x="398"/>
        <item m="1" x="759"/>
        <item m="1" x="756"/>
        <item m="1" x="475"/>
        <item m="1" x="520"/>
        <item m="1" x="535"/>
        <item m="1" x="80"/>
        <item m="1" x="809"/>
        <item m="1" x="52"/>
        <item m="1" x="497"/>
        <item m="1" x="459"/>
        <item m="1" x="59"/>
        <item m="1" x="491"/>
        <item m="1" x="514"/>
        <item m="1" x="530"/>
        <item m="1" x="488"/>
        <item m="1" x="455"/>
        <item m="1" x="125"/>
        <item x="4"/>
        <item m="1" x="97"/>
        <item m="1" x="79"/>
        <item m="1" x="466"/>
        <item m="1" x="487"/>
        <item m="1" x="609"/>
        <item m="1" x="562"/>
        <item m="1" x="531"/>
        <item m="1" x="91"/>
        <item m="1" x="138"/>
        <item m="1" x="486"/>
        <item m="1" x="515"/>
        <item m="1" x="172"/>
        <item m="1" x="549"/>
        <item m="1" x="495"/>
        <item m="1" x="553"/>
        <item m="1" x="544"/>
        <item m="1" x="127"/>
        <item m="1" x="523"/>
        <item m="1" x="180"/>
        <item m="1" x="582"/>
        <item m="1" x="242"/>
        <item m="1" x="175"/>
        <item m="1" x="323"/>
        <item m="1" x="218"/>
        <item m="1" x="289"/>
        <item m="1" x="450"/>
        <item m="1" x="272"/>
        <item m="1" x="651"/>
        <item m="1" x="260"/>
        <item m="1" x="655"/>
        <item m="1" x="617"/>
        <item m="1" x="623"/>
        <item m="1" x="224"/>
        <item m="1" x="650"/>
        <item m="1" x="770"/>
        <item m="1" x="710"/>
        <item m="1" x="295"/>
        <item m="1" x="391"/>
        <item m="1" x="786"/>
        <item m="1" x="712"/>
        <item m="1" x="735"/>
        <item m="1" x="747"/>
        <item m="1" x="656"/>
        <item m="1" x="318"/>
        <item m="1" x="351"/>
        <item m="1" x="730"/>
        <item m="1" x="683"/>
        <item m="1" x="292"/>
        <item m="1" x="355"/>
        <item m="1" x="737"/>
        <item m="1" x="337"/>
        <item m="1" x="291"/>
        <item m="1" x="392"/>
        <item m="1" x="472"/>
        <item m="1" x="375"/>
        <item m="1" x="409"/>
        <item m="1" x="782"/>
        <item x="19"/>
        <item m="1" x="431"/>
        <item m="1" x="423"/>
        <item m="1" x="774"/>
        <item m="1" x="745"/>
        <item m="1" x="362"/>
        <item m="1" x="380"/>
        <item m="1" x="412"/>
        <item m="1" x="383"/>
        <item m="1" x="428"/>
        <item m="1" x="454"/>
        <item m="1" x="457"/>
        <item m="1" x="772"/>
        <item m="1" x="410"/>
        <item m="1" x="60"/>
        <item x="18"/>
        <item m="1" x="434"/>
        <item m="1" x="801"/>
        <item m="1" x="811"/>
        <item m="1" x="764"/>
        <item m="1" x="817"/>
        <item m="1" x="452"/>
        <item m="1" x="458"/>
        <item m="1" x="791"/>
        <item m="1" x="798"/>
        <item m="1" x="443"/>
        <item m="1" x="435"/>
        <item m="1" x="411"/>
        <item m="1" x="403"/>
        <item m="1" x="119"/>
        <item m="1" x="471"/>
        <item m="1" x="506"/>
        <item m="1" x="117"/>
        <item m="1" x="484"/>
        <item m="1" x="53"/>
        <item m="1" x="144"/>
        <item m="1" x="507"/>
        <item m="1" x="500"/>
        <item m="1" x="489"/>
        <item m="1" x="499"/>
        <item m="1" x="492"/>
        <item m="1" x="94"/>
        <item m="1" x="83"/>
        <item m="1" x="464"/>
        <item m="1" x="128"/>
        <item m="1" x="100"/>
        <item m="1" x="427"/>
        <item m="1" x="820"/>
        <item m="1" x="70"/>
        <item m="1" x="76"/>
        <item m="1" x="474"/>
        <item m="1" x="131"/>
        <item m="1" x="501"/>
        <item m="1" x="575"/>
        <item m="1" x="166"/>
        <item m="1" x="571"/>
        <item m="1" x="123"/>
        <item m="1" x="494"/>
        <item m="1" x="156"/>
        <item m="1" x="174"/>
        <item m="1" x="178"/>
        <item m="1" x="134"/>
        <item m="1" x="109"/>
        <item m="1" x="228"/>
        <item m="1" x="142"/>
        <item m="1" x="140"/>
        <item m="1" x="563"/>
        <item m="1" x="528"/>
        <item m="1" x="510"/>
        <item m="1" x="536"/>
        <item m="1" x="532"/>
        <item m="1" x="585"/>
        <item m="1" x="267"/>
        <item m="1" x="618"/>
        <item x="37"/>
        <item m="1" x="604"/>
        <item m="1" x="572"/>
        <item m="1" x="578"/>
        <item m="1" x="566"/>
        <item x="3"/>
        <item m="1" x="245"/>
        <item m="1" x="647"/>
        <item m="1" x="170"/>
        <item m="1" x="188"/>
        <item m="1" x="222"/>
        <item m="1" x="593"/>
        <item m="1" x="282"/>
        <item m="1" x="276"/>
        <item m="1" x="588"/>
        <item m="1" x="365"/>
        <item m="1" x="555"/>
        <item m="1" x="202"/>
        <item m="1" x="212"/>
        <item m="1" x="265"/>
        <item m="1" x="627"/>
        <item m="1" x="630"/>
        <item m="1" x="226"/>
        <item m="1" x="219"/>
        <item m="1" x="241"/>
        <item m="1" x="569"/>
        <item m="1" x="596"/>
        <item m="1" x="132"/>
        <item m="1" x="621"/>
        <item x="9"/>
        <item m="1" x="605"/>
        <item m="1" x="715"/>
        <item m="1" x="692"/>
        <item m="1" x="346"/>
        <item m="1" x="674"/>
        <item m="1" x="729"/>
        <item m="1" x="293"/>
        <item m="1" x="696"/>
        <item m="1" x="328"/>
        <item m="1" x="742"/>
        <item x="32"/>
        <item m="1" x="761"/>
        <item m="1" x="238"/>
        <item m="1" x="695"/>
        <item m="1" x="697"/>
        <item m="1" x="281"/>
        <item m="1" x="632"/>
        <item m="1" x="719"/>
        <item m="1" x="312"/>
        <item m="1" x="356"/>
        <item m="1" x="77"/>
        <item m="1" x="254"/>
        <item m="1" x="728"/>
        <item m="1" x="384"/>
        <item m="1" x="480"/>
        <item x="44"/>
        <item m="1" x="753"/>
        <item m="1" x="402"/>
        <item m="1" x="108"/>
        <item m="1" x="184"/>
        <item m="1" x="381"/>
        <item m="1" x="378"/>
        <item x="0"/>
        <item x="1"/>
        <item x="5"/>
        <item x="6"/>
        <item x="7"/>
        <item x="8"/>
        <item x="10"/>
        <item x="11"/>
        <item x="12"/>
        <item x="15"/>
        <item x="21"/>
        <item x="24"/>
        <item x="27"/>
        <item x="28"/>
        <item x="29"/>
        <item x="31"/>
        <item x="33"/>
        <item x="34"/>
        <item x="38"/>
        <item x="39"/>
        <item x="40"/>
        <item x="43"/>
        <item x="45"/>
        <item x="2"/>
        <item x="13"/>
        <item x="14"/>
        <item x="16"/>
        <item x="20"/>
        <item x="22"/>
        <item x="23"/>
        <item x="25"/>
        <item x="26"/>
        <item x="30"/>
        <item x="35"/>
        <item x="41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includeNewItemsInFilter="1" defaultSubtotal="0">
      <items count="768">
        <item x="44"/>
        <item m="1" x="606"/>
        <item m="1" x="608"/>
        <item m="1" x="186"/>
        <item m="1" x="719"/>
        <item m="1" x="684"/>
        <item m="1" x="303"/>
        <item m="1" x="270"/>
        <item m="1" x="195"/>
        <item m="1" x="310"/>
        <item m="1" x="148"/>
        <item m="1" x="47"/>
        <item m="1" x="127"/>
        <item m="1" x="720"/>
        <item m="1" x="147"/>
        <item m="1" x="91"/>
        <item m="1" x="110"/>
        <item m="1" x="139"/>
        <item m="1" x="633"/>
        <item m="1" x="151"/>
        <item m="1" x="108"/>
        <item m="1" x="63"/>
        <item m="1" x="711"/>
        <item m="1" x="96"/>
        <item m="1" x="103"/>
        <item m="1" x="62"/>
        <item m="1" x="200"/>
        <item m="1" x="702"/>
        <item m="1" x="61"/>
        <item m="1" x="54"/>
        <item m="1" x="86"/>
        <item m="1" x="206"/>
        <item m="1" x="203"/>
        <item m="1" x="65"/>
        <item m="1" x="342"/>
        <item m="1" x="174"/>
        <item m="1" x="343"/>
        <item m="1" x="156"/>
        <item m="1" x="637"/>
        <item m="1" x="727"/>
        <item m="1" x="737"/>
        <item m="1" x="652"/>
        <item m="1" x="598"/>
        <item m="1" x="301"/>
        <item m="1" x="321"/>
        <item m="1" x="696"/>
        <item m="1" x="662"/>
        <item m="1" x="625"/>
        <item m="1" x="632"/>
        <item m="1" x="691"/>
        <item m="1" x="610"/>
        <item m="1" x="658"/>
        <item m="1" x="729"/>
        <item m="1" x="714"/>
        <item m="1" x="660"/>
        <item m="1" x="122"/>
        <item m="1" x="158"/>
        <item m="1" x="77"/>
        <item m="1" x="83"/>
        <item m="1" x="75"/>
        <item m="1" x="258"/>
        <item m="1" x="138"/>
        <item m="1" x="234"/>
        <item m="1" x="66"/>
        <item m="1" x="79"/>
        <item m="1" x="718"/>
        <item m="1" x="390"/>
        <item m="1" x="84"/>
        <item m="1" x="154"/>
        <item m="1" x="751"/>
        <item m="1" x="157"/>
        <item m="1" x="163"/>
        <item m="1" x="616"/>
        <item m="1" x="575"/>
        <item m="1" x="393"/>
        <item m="1" x="577"/>
        <item m="1" x="522"/>
        <item m="1" x="293"/>
        <item m="1" x="146"/>
        <item m="1" x="89"/>
        <item m="1" x="559"/>
        <item m="1" x="277"/>
        <item m="1" x="593"/>
        <item m="1" x="169"/>
        <item m="1" x="422"/>
        <item m="1" x="331"/>
        <item m="1" x="709"/>
        <item m="1" x="266"/>
        <item m="1" x="600"/>
        <item m="1" x="730"/>
        <item m="1" x="237"/>
        <item m="1" x="241"/>
        <item m="1" x="523"/>
        <item m="1" x="384"/>
        <item m="1" x="179"/>
        <item m="1" x="495"/>
        <item m="1" x="256"/>
        <item m="1" x="167"/>
        <item m="1" x="230"/>
        <item m="1" x="746"/>
        <item m="1" x="378"/>
        <item m="1" x="546"/>
        <item m="1" x="543"/>
        <item m="1" x="715"/>
        <item m="1" x="190"/>
        <item m="1" x="311"/>
        <item m="1" x="272"/>
        <item m="1" x="275"/>
        <item m="1" x="560"/>
        <item m="1" x="611"/>
        <item m="1" x="286"/>
        <item m="1" x="224"/>
        <item m="1" x="99"/>
        <item m="1" x="581"/>
        <item m="1" x="98"/>
        <item m="1" x="539"/>
        <item m="1" x="341"/>
        <item m="1" x="682"/>
        <item m="1" x="125"/>
        <item m="1" x="225"/>
        <item m="1" x="192"/>
        <item m="1" x="327"/>
        <item m="1" x="674"/>
        <item m="1" x="501"/>
        <item m="1" x="582"/>
        <item m="1" x="651"/>
        <item m="1" x="666"/>
        <item m="1" x="680"/>
        <item m="1" x="765"/>
        <item m="1" x="742"/>
        <item m="1" x="93"/>
        <item m="1" x="88"/>
        <item m="1" x="73"/>
        <item m="1" x="90"/>
        <item m="1" x="124"/>
        <item m="1" x="118"/>
        <item m="1" x="246"/>
        <item m="1" x="81"/>
        <item m="1" x="102"/>
        <item m="1" x="105"/>
        <item m="1" x="735"/>
        <item m="1" x="743"/>
        <item m="1" x="750"/>
        <item m="1" x="87"/>
        <item m="1" x="686"/>
        <item m="1" x="307"/>
        <item m="1" x="698"/>
        <item m="1" x="695"/>
        <item m="1" x="150"/>
        <item m="1" x="80"/>
        <item m="1" x="196"/>
        <item m="1" x="271"/>
        <item m="1" x="306"/>
        <item m="1" x="134"/>
        <item m="1" x="226"/>
        <item m="1" x="193"/>
        <item m="1" x="166"/>
        <item m="1" x="228"/>
        <item m="1" x="153"/>
        <item m="1" x="208"/>
        <item m="1" x="259"/>
        <item m="1" x="155"/>
        <item m="1" x="558"/>
        <item m="1" x="544"/>
        <item m="1" x="218"/>
        <item m="1" x="655"/>
        <item m="1" x="622"/>
        <item m="1" x="762"/>
        <item m="1" x="663"/>
        <item m="1" x="642"/>
        <item m="1" x="701"/>
        <item m="1" x="596"/>
        <item m="1" x="568"/>
        <item m="1" x="650"/>
        <item m="1" x="68"/>
        <item m="1" x="524"/>
        <item m="1" x="676"/>
        <item m="1" x="72"/>
        <item m="1" x="703"/>
        <item m="1" x="755"/>
        <item m="1" x="693"/>
        <item m="1" x="763"/>
        <item m="1" x="74"/>
        <item m="1" x="705"/>
        <item m="1" x="588"/>
        <item m="1" x="675"/>
        <item m="1" x="733"/>
        <item m="1" x="49"/>
        <item m="1" x="694"/>
        <item m="1" x="722"/>
        <item m="1" x="106"/>
        <item m="1" x="71"/>
        <item m="1" x="116"/>
        <item m="1" x="58"/>
        <item m="1" x="57"/>
        <item m="1" x="78"/>
        <item m="1" x="76"/>
        <item m="1" x="736"/>
        <item m="1" x="113"/>
        <item m="1" x="716"/>
        <item m="1" x="59"/>
        <item m="1" x="728"/>
        <item m="1" x="767"/>
        <item m="1" x="111"/>
        <item m="1" x="56"/>
        <item m="1" x="753"/>
        <item m="1" x="67"/>
        <item m="1" x="141"/>
        <item m="1" x="107"/>
        <item m="1" x="128"/>
        <item m="1" x="759"/>
        <item m="1" x="712"/>
        <item m="1" x="724"/>
        <item m="1" x="92"/>
        <item m="1" x="115"/>
        <item m="1" x="70"/>
        <item m="1" x="51"/>
        <item m="1" x="104"/>
        <item m="1" x="50"/>
        <item m="1" x="741"/>
        <item m="1" x="85"/>
        <item m="1" x="140"/>
        <item m="1" x="725"/>
        <item m="1" x="46"/>
        <item m="1" x="53"/>
        <item m="1" x="45"/>
        <item m="1" x="123"/>
        <item m="1" x="100"/>
        <item m="1" x="82"/>
        <item m="1" x="165"/>
        <item m="1" x="191"/>
        <item m="1" x="143"/>
        <item m="1" x="180"/>
        <item m="1" x="109"/>
        <item m="1" x="710"/>
        <item m="1" x="164"/>
        <item m="1" x="129"/>
        <item m="1" x="202"/>
        <item m="1" x="749"/>
        <item m="1" x="136"/>
        <item m="1" x="289"/>
        <item m="1" x="137"/>
        <item m="1" x="261"/>
        <item m="1" x="144"/>
        <item m="1" x="97"/>
        <item m="1" x="294"/>
        <item m="1" x="244"/>
        <item m="1" x="145"/>
        <item m="1" x="130"/>
        <item m="1" x="274"/>
        <item m="1" x="287"/>
        <item m="1" x="297"/>
        <item m="1" x="205"/>
        <item m="1" x="188"/>
        <item m="1" x="245"/>
        <item m="1" x="280"/>
        <item m="1" x="268"/>
        <item m="1" x="236"/>
        <item m="1" x="173"/>
        <item m="1" x="291"/>
        <item m="1" x="251"/>
        <item m="1" x="279"/>
        <item m="1" x="353"/>
        <item m="1" x="591"/>
        <item m="1" x="617"/>
        <item m="1" x="366"/>
        <item m="1" x="578"/>
        <item m="1" x="491"/>
        <item m="1" x="624"/>
        <item m="1" x="332"/>
        <item m="1" x="317"/>
        <item m="1" x="550"/>
        <item m="1" x="526"/>
        <item m="1" x="535"/>
        <item m="1" x="677"/>
        <item m="1" x="283"/>
        <item m="1" x="628"/>
        <item m="1" x="569"/>
        <item m="1" x="748"/>
        <item m="1" x="766"/>
        <item m="1" x="734"/>
        <item m="1" x="55"/>
        <item m="1" x="126"/>
        <item m="1" x="94"/>
        <item m="1" x="707"/>
        <item m="1" x="114"/>
        <item m="1" x="240"/>
        <item m="1" x="101"/>
        <item m="1" x="142"/>
        <item m="1" x="117"/>
        <item m="1" x="764"/>
        <item m="1" x="60"/>
        <item m="1" x="121"/>
        <item m="1" x="314"/>
        <item m="1" x="149"/>
        <item m="1" x="227"/>
        <item m="1" x="233"/>
        <item m="1" x="198"/>
        <item m="1" x="254"/>
        <item m="1" x="69"/>
        <item m="1" x="194"/>
        <item m="1" x="216"/>
        <item m="1" x="212"/>
        <item m="1" x="359"/>
        <item m="1" x="426"/>
        <item m="1" x="168"/>
        <item m="1" x="135"/>
        <item m="1" x="391"/>
        <item m="1" x="362"/>
        <item m="1" x="367"/>
        <item m="1" x="231"/>
        <item m="1" x="131"/>
        <item m="1" x="243"/>
        <item m="1" x="201"/>
        <item m="1" x="183"/>
        <item m="1" x="199"/>
        <item m="1" x="221"/>
        <item m="1" x="249"/>
        <item m="1" x="406"/>
        <item m="1" x="360"/>
        <item m="1" x="440"/>
        <item m="1" x="335"/>
        <item m="1" x="281"/>
        <item m="1" x="352"/>
        <item m="1" x="162"/>
        <item m="1" x="412"/>
        <item m="1" x="411"/>
        <item m="1" x="665"/>
        <item m="1" x="530"/>
        <item m="1" x="508"/>
        <item m="1" x="563"/>
        <item m="1" x="433"/>
        <item m="1" x="496"/>
        <item m="1" x="493"/>
        <item m="1" x="641"/>
        <item m="1" x="554"/>
        <item m="1" x="512"/>
        <item m="1" x="175"/>
        <item m="1" x="220"/>
        <item m="1" x="643"/>
        <item m="1" x="646"/>
        <item m="1" x="603"/>
        <item m="1" x="708"/>
        <item m="1" x="222"/>
        <item m="1" x="214"/>
        <item m="1" x="282"/>
        <item m="1" x="704"/>
        <item m="1" x="346"/>
        <item m="1" x="242"/>
        <item m="1" x="442"/>
        <item m="1" x="320"/>
        <item m="1" x="431"/>
        <item m="1" x="425"/>
        <item m="1" x="369"/>
        <item m="1" x="295"/>
        <item m="1" x="392"/>
        <item m="1" x="430"/>
        <item m="1" x="424"/>
        <item m="1" x="615"/>
        <item m="1" x="515"/>
        <item m="1" x="319"/>
        <item m="1" x="448"/>
        <item m="1" x="264"/>
        <item m="1" x="758"/>
        <item m="1" x="159"/>
        <item m="1" x="627"/>
        <item m="1" x="579"/>
        <item m="1" x="619"/>
        <item m="1" x="584"/>
        <item m="1" x="639"/>
        <item m="1" x="573"/>
        <item m="1" x="668"/>
        <item m="1" x="645"/>
        <item m="1" x="647"/>
        <item m="1" x="562"/>
        <item m="1" x="402"/>
        <item m="1" x="363"/>
        <item m="1" x="541"/>
        <item m="1" x="506"/>
        <item m="1" x="466"/>
        <item m="1" x="418"/>
        <item m="1" x="435"/>
        <item m="1" x="404"/>
        <item m="1" x="519"/>
        <item m="1" x="415"/>
        <item m="1" x="648"/>
        <item m="1" x="300"/>
        <item m="1" x="551"/>
        <item m="1" x="671"/>
        <item m="1" x="489"/>
        <item m="1" x="587"/>
        <item m="1" x="618"/>
        <item m="1" x="483"/>
        <item m="1" x="649"/>
        <item m="1" x="613"/>
        <item m="1" x="638"/>
        <item m="1" x="706"/>
        <item m="1" x="473"/>
        <item m="1" x="528"/>
        <item m="1" x="397"/>
        <item m="1" x="659"/>
        <item m="1" x="172"/>
        <item m="1" x="687"/>
        <item m="1" x="731"/>
        <item m="1" x="219"/>
        <item m="1" x="657"/>
        <item m="1" x="752"/>
        <item m="1" x="171"/>
        <item m="1" x="187"/>
        <item m="1" x="112"/>
        <item m="1" x="276"/>
        <item m="1" x="350"/>
        <item m="1" x="315"/>
        <item m="1" x="284"/>
        <item m="1" x="64"/>
        <item m="1" x="152"/>
        <item m="1" x="717"/>
        <item m="1" x="745"/>
        <item m="1" x="248"/>
        <item m="1" x="347"/>
        <item m="1" x="176"/>
        <item m="1" x="630"/>
        <item m="1" x="252"/>
        <item m="1" x="355"/>
        <item m="1" x="273"/>
        <item m="1" x="458"/>
        <item m="1" x="329"/>
        <item m="1" x="349"/>
        <item m="1" x="308"/>
        <item m="1" x="398"/>
        <item m="1" x="356"/>
        <item m="1" x="372"/>
        <item m="1" x="338"/>
        <item m="1" x="296"/>
        <item m="1" x="438"/>
        <item m="1" x="358"/>
        <item m="1" x="336"/>
        <item m="1" x="302"/>
        <item m="1" x="316"/>
        <item m="1" x="373"/>
        <item m="1" x="428"/>
        <item m="1" x="323"/>
        <item m="1" x="382"/>
        <item m="1" x="589"/>
        <item m="1" x="417"/>
        <item m="1" x="545"/>
        <item m="1" x="502"/>
        <item m="1" x="547"/>
        <item m="1" x="472"/>
        <item m="1" x="594"/>
        <item m="1" x="456"/>
        <item m="1" x="451"/>
        <item m="1" x="464"/>
        <item m="1" x="520"/>
        <item m="1" x="699"/>
        <item m="1" x="229"/>
        <item m="1" x="223"/>
        <item m="1" x="669"/>
        <item m="1" x="213"/>
        <item x="35"/>
        <item m="1" x="739"/>
        <item m="1" x="644"/>
        <item m="1" x="313"/>
        <item m="1" x="747"/>
        <item m="1" x="478"/>
        <item m="1" x="571"/>
        <item m="1" x="476"/>
        <item m="1" x="452"/>
        <item m="1" x="413"/>
        <item m="1" x="623"/>
        <item m="1" x="679"/>
        <item m="1" x="664"/>
        <item m="1" x="631"/>
        <item m="1" x="580"/>
        <item m="1" x="756"/>
        <item m="1" x="505"/>
        <item m="1" x="507"/>
        <item m="1" x="626"/>
        <item m="1" x="133"/>
        <item m="1" x="204"/>
        <item m="1" x="609"/>
        <item m="1" x="120"/>
        <item m="1" x="161"/>
        <item m="1" x="119"/>
        <item m="1" x="761"/>
        <item m="1" x="754"/>
        <item m="1" x="471"/>
        <item m="1" x="365"/>
        <item m="1" x="387"/>
        <item m="1" x="376"/>
        <item m="1" x="371"/>
        <item m="1" x="375"/>
        <item m="1" x="403"/>
        <item m="1" x="304"/>
        <item m="1" x="262"/>
        <item m="1" x="354"/>
        <item m="1" x="265"/>
        <item m="1" x="348"/>
        <item m="1" x="357"/>
        <item m="1" x="330"/>
        <item m="1" x="419"/>
        <item m="1" x="345"/>
        <item m="1" x="667"/>
        <item m="1" x="460"/>
        <item m="1" x="678"/>
        <item m="1" x="469"/>
        <item m="1" x="636"/>
        <item m="1" x="468"/>
        <item m="1" x="640"/>
        <item m="1" x="555"/>
        <item m="1" x="482"/>
        <item m="1" x="407"/>
        <item m="1" x="408"/>
        <item m="1" x="534"/>
        <item m="1" x="410"/>
        <item m="1" x="379"/>
        <item m="1" x="620"/>
        <item m="1" x="361"/>
        <item m="1" x="318"/>
        <item m="1" x="177"/>
        <item m="1" x="760"/>
        <item m="1" x="351"/>
        <item m="1" x="269"/>
        <item x="17"/>
        <item m="1" x="290"/>
        <item m="1" x="399"/>
        <item m="1" x="364"/>
        <item m="1" x="368"/>
        <item m="1" x="661"/>
        <item m="1" x="292"/>
        <item m="1" x="285"/>
        <item m="1" x="509"/>
        <item m="1" x="394"/>
        <item m="1" x="380"/>
        <item m="1" x="459"/>
        <item m="1" x="614"/>
        <item m="1" x="434"/>
        <item m="1" x="337"/>
        <item m="1" x="479"/>
        <item m="1" x="527"/>
        <item m="1" x="481"/>
        <item m="1" x="510"/>
        <item m="1" x="461"/>
        <item m="1" x="585"/>
        <item m="1" x="681"/>
        <item m="1" x="597"/>
        <item m="1" x="599"/>
        <item m="1" x="607"/>
        <item x="4"/>
        <item m="1" x="653"/>
        <item m="1" x="374"/>
        <item m="1" x="612"/>
        <item m="1" x="467"/>
        <item m="1" x="713"/>
        <item m="1" x="52"/>
        <item m="1" x="325"/>
        <item m="1" x="178"/>
        <item m="1" x="552"/>
        <item m="1" x="278"/>
        <item m="1" x="654"/>
        <item m="1" x="197"/>
        <item m="1" x="210"/>
        <item m="1" x="215"/>
        <item m="1" x="723"/>
        <item m="1" x="688"/>
        <item m="1" x="700"/>
        <item m="1" x="689"/>
        <item m="1" x="685"/>
        <item m="1" x="239"/>
        <item m="1" x="726"/>
        <item m="1" x="247"/>
        <item m="1" x="257"/>
        <item m="1" x="340"/>
        <item m="1" x="447"/>
        <item m="1" x="470"/>
        <item m="1" x="370"/>
        <item m="1" x="499"/>
        <item m="1" x="386"/>
        <item m="1" x="574"/>
        <item m="1" x="463"/>
        <item m="1" x="395"/>
        <item m="1" x="500"/>
        <item m="1" x="513"/>
        <item m="1" x="211"/>
        <item m="1" x="260"/>
        <item m="1" x="503"/>
        <item m="1" x="207"/>
        <item m="1" x="132"/>
        <item m="1" x="441"/>
        <item m="1" x="536"/>
        <item m="1" x="185"/>
        <item m="1" x="477"/>
        <item m="1" x="457"/>
        <item m="1" x="548"/>
        <item m="1" x="232"/>
        <item m="1" x="740"/>
        <item m="1" x="557"/>
        <item m="1" x="305"/>
        <item m="1" x="238"/>
        <item m="1" x="182"/>
        <item m="1" x="634"/>
        <item m="1" x="420"/>
        <item m="1" x="427"/>
        <item m="1" x="328"/>
        <item m="1" x="326"/>
        <item x="19"/>
        <item x="33"/>
        <item m="1" x="445"/>
        <item m="1" x="432"/>
        <item m="1" x="439"/>
        <item m="1" x="189"/>
        <item m="1" x="421"/>
        <item m="1" x="377"/>
        <item m="1" x="385"/>
        <item m="1" x="381"/>
        <item m="1" x="455"/>
        <item m="1" x="721"/>
        <item m="1" x="405"/>
        <item m="1" x="504"/>
        <item m="1" x="485"/>
        <item x="18"/>
        <item m="1" x="487"/>
        <item m="1" x="586"/>
        <item m="1" x="436"/>
        <item m="1" x="553"/>
        <item m="1" x="488"/>
        <item m="1" x="656"/>
        <item m="1" x="604"/>
        <item m="1" x="556"/>
        <item m="1" x="514"/>
        <item m="1" x="621"/>
        <item m="1" x="516"/>
        <item m="1" x="475"/>
        <item m="1" x="511"/>
        <item m="1" x="339"/>
        <item m="1" x="673"/>
        <item m="1" x="732"/>
        <item m="1" x="255"/>
        <item m="1" x="48"/>
        <item m="1" x="521"/>
        <item m="1" x="288"/>
        <item m="1" x="263"/>
        <item m="1" x="333"/>
        <item m="1" x="465"/>
        <item m="1" x="692"/>
        <item m="1" x="217"/>
        <item m="1" x="170"/>
        <item m="1" x="672"/>
        <item m="1" x="95"/>
        <item m="1" x="250"/>
        <item m="1" x="683"/>
        <item m="1" x="590"/>
        <item m="1" x="567"/>
        <item m="1" x="635"/>
        <item m="1" x="298"/>
        <item m="1" x="267"/>
        <item m="1" x="474"/>
        <item m="1" x="334"/>
        <item m="1" x="497"/>
        <item m="1" x="492"/>
        <item m="1" x="388"/>
        <item m="1" x="324"/>
        <item m="1" x="253"/>
        <item m="1" x="498"/>
        <item m="1" x="344"/>
        <item m="1" x="443"/>
        <item m="1" x="312"/>
        <item m="1" x="209"/>
        <item m="1" x="517"/>
        <item m="1" x="429"/>
        <item m="1" x="184"/>
        <item m="1" x="235"/>
        <item m="1" x="309"/>
        <item m="1" x="181"/>
        <item m="1" x="383"/>
        <item m="1" x="409"/>
        <item m="1" x="423"/>
        <item m="1" x="401"/>
        <item m="1" x="396"/>
        <item m="1" x="480"/>
        <item m="1" x="389"/>
        <item m="1" x="564"/>
        <item m="1" x="322"/>
        <item x="3"/>
        <item m="1" x="540"/>
        <item m="1" x="525"/>
        <item m="1" x="531"/>
        <item m="1" x="537"/>
        <item m="1" x="595"/>
        <item m="1" x="542"/>
        <item m="1" x="462"/>
        <item m="1" x="565"/>
        <item m="1" x="490"/>
        <item m="1" x="454"/>
        <item m="1" x="576"/>
        <item m="1" x="416"/>
        <item m="1" x="532"/>
        <item m="1" x="414"/>
        <item m="1" x="449"/>
        <item m="1" x="444"/>
        <item m="1" x="494"/>
        <item m="1" x="484"/>
        <item m="1" x="533"/>
        <item m="1" x="299"/>
        <item m="1" x="529"/>
        <item x="9"/>
        <item m="1" x="561"/>
        <item m="1" x="690"/>
        <item m="1" x="602"/>
        <item m="1" x="570"/>
        <item m="1" x="583"/>
        <item m="1" x="437"/>
        <item m="1" x="486"/>
        <item m="1" x="549"/>
        <item m="1" x="744"/>
        <item m="1" x="518"/>
        <item x="32"/>
        <item m="1" x="538"/>
        <item m="1" x="400"/>
        <item m="1" x="697"/>
        <item m="1" x="605"/>
        <item m="1" x="629"/>
        <item m="1" x="572"/>
        <item m="1" x="738"/>
        <item m="1" x="592"/>
        <item m="1" x="453"/>
        <item m="1" x="446"/>
        <item m="1" x="601"/>
        <item m="1" x="566"/>
        <item x="42"/>
        <item m="1" x="757"/>
        <item m="1" x="670"/>
        <item m="1" x="450"/>
        <item m="1" x="160"/>
        <item x="0"/>
        <item x="1"/>
        <item x="5"/>
        <item x="6"/>
        <item x="7"/>
        <item x="8"/>
        <item x="10"/>
        <item x="11"/>
        <item x="12"/>
        <item x="15"/>
        <item x="21"/>
        <item x="24"/>
        <item x="27"/>
        <item x="28"/>
        <item x="29"/>
        <item x="31"/>
        <item x="36"/>
        <item x="37"/>
        <item x="38"/>
        <item x="41"/>
        <item x="43"/>
        <item x="2"/>
        <item x="13"/>
        <item x="14"/>
        <item x="16"/>
        <item x="20"/>
        <item x="22"/>
        <item x="23"/>
        <item x="25"/>
        <item x="26"/>
        <item x="30"/>
        <item x="34"/>
        <item x="39"/>
        <item x="4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760">
        <item x="45"/>
        <item m="1" x="552"/>
        <item m="1" x="336"/>
        <item m="1" x="725"/>
        <item m="1" x="514"/>
        <item m="1" x="358"/>
        <item m="1" x="125"/>
        <item m="1" x="608"/>
        <item m="1" x="442"/>
        <item m="1" x="455"/>
        <item m="1" x="242"/>
        <item m="1" x="481"/>
        <item m="1" x="63"/>
        <item m="1" x="261"/>
        <item m="1" x="460"/>
        <item m="1" x="428"/>
        <item m="1" x="230"/>
        <item m="1" x="459"/>
        <item m="1" x="198"/>
        <item m="1" x="433"/>
        <item m="1" x="343"/>
        <item m="1" x="588"/>
        <item m="1" x="109"/>
        <item m="1" x="722"/>
        <item m="1" x="240"/>
        <item m="1" x="542"/>
        <item m="1" x="327"/>
        <item m="1" x="649"/>
        <item m="1" x="500"/>
        <item m="1" x="666"/>
        <item m="1" x="309"/>
        <item m="1" x="589"/>
        <item m="1" x="689"/>
        <item m="1" x="322"/>
        <item m="1" x="488"/>
        <item m="1" x="462"/>
        <item m="1" x="515"/>
        <item m="1" x="94"/>
        <item m="1" x="584"/>
        <item m="1" x="49"/>
        <item m="1" x="105"/>
        <item m="1" x="425"/>
        <item m="1" x="286"/>
        <item m="1" x="483"/>
        <item m="1" x="583"/>
        <item m="1" x="646"/>
        <item m="1" x="405"/>
        <item m="1" x="522"/>
        <item m="1" x="637"/>
        <item m="1" x="298"/>
        <item m="1" x="115"/>
        <item m="1" x="744"/>
        <item m="1" x="68"/>
        <item m="1" x="693"/>
        <item m="1" x="146"/>
        <item m="1" x="592"/>
        <item m="1" x="749"/>
        <item m="1" x="443"/>
        <item m="1" x="551"/>
        <item m="1" x="669"/>
        <item m="1" x="537"/>
        <item m="1" x="758"/>
        <item m="1" x="159"/>
        <item m="1" x="379"/>
        <item m="1" x="752"/>
        <item m="1" x="292"/>
        <item m="1" x="164"/>
        <item m="1" x="144"/>
        <item m="1" x="411"/>
        <item m="1" x="532"/>
        <item m="1" x="57"/>
        <item m="1" x="735"/>
        <item m="1" x="486"/>
        <item m="1" x="342"/>
        <item m="1" x="61"/>
        <item m="1" x="275"/>
        <item m="1" x="708"/>
        <item m="1" x="96"/>
        <item m="1" x="262"/>
        <item m="1" x="404"/>
        <item m="1" x="642"/>
        <item m="1" x="296"/>
        <item m="1" x="74"/>
        <item m="1" x="484"/>
        <item m="1" x="231"/>
        <item m="1" x="729"/>
        <item m="1" x="392"/>
        <item m="1" x="297"/>
        <item m="1" x="318"/>
        <item m="1" x="539"/>
        <item m="1" x="54"/>
        <item m="1" x="635"/>
        <item m="1" x="395"/>
        <item m="1" x="193"/>
        <item m="1" x="683"/>
        <item m="1" x="706"/>
        <item m="1" x="350"/>
        <item m="1" x="582"/>
        <item m="1" x="753"/>
        <item m="1" x="755"/>
        <item m="1" x="84"/>
        <item m="1" x="464"/>
        <item m="1" x="394"/>
        <item m="1" x="569"/>
        <item m="1" x="714"/>
        <item m="1" x="707"/>
        <item m="1" x="328"/>
        <item m="1" x="124"/>
        <item m="1" x="478"/>
        <item m="1" x="213"/>
        <item m="1" x="581"/>
        <item m="1" x="183"/>
        <item m="1" x="594"/>
        <item m="1" x="317"/>
        <item m="1" x="345"/>
        <item m="1" x="510"/>
        <item m="1" x="290"/>
        <item m="1" x="406"/>
        <item m="1" x="177"/>
        <item m="1" x="432"/>
        <item m="1" x="76"/>
        <item m="1" x="487"/>
        <item m="1" x="201"/>
        <item m="1" x="661"/>
        <item m="1" x="304"/>
        <item m="1" x="255"/>
        <item m="1" x="703"/>
        <item m="1" x="679"/>
        <item m="1" x="205"/>
        <item m="1" x="559"/>
        <item m="1" x="677"/>
        <item m="1" x="614"/>
        <item m="1" x="516"/>
        <item m="1" x="519"/>
        <item m="1" x="628"/>
        <item m="1" x="469"/>
        <item m="1" x="393"/>
        <item m="1" x="278"/>
        <item m="1" x="688"/>
        <item m="1" x="585"/>
        <item m="1" x="214"/>
        <item m="1" x="373"/>
        <item m="1" x="742"/>
        <item m="1" x="166"/>
        <item m="1" x="185"/>
        <item m="1" x="508"/>
        <item m="1" x="479"/>
        <item m="1" x="391"/>
        <item m="1" x="527"/>
        <item m="1" x="371"/>
        <item m="1" x="341"/>
        <item m="1" x="502"/>
        <item m="1" x="295"/>
        <item m="1" x="620"/>
        <item m="1" x="199"/>
        <item m="1" x="301"/>
        <item m="1" x="733"/>
        <item m="1" x="256"/>
        <item m="1" x="179"/>
        <item m="1" x="314"/>
        <item m="1" x="402"/>
        <item m="1" x="170"/>
        <item m="1" x="172"/>
        <item m="1" x="658"/>
        <item m="1" x="662"/>
        <item m="1" x="716"/>
        <item m="1" x="568"/>
        <item m="1" x="238"/>
        <item m="1" x="643"/>
        <item m="1" x="89"/>
        <item m="1" x="357"/>
        <item m="1" x="564"/>
        <item m="1" x="507"/>
        <item m="1" x="293"/>
        <item m="1" x="746"/>
        <item m="1" x="210"/>
        <item m="1" x="445"/>
        <item m="1" x="450"/>
        <item m="1" x="576"/>
        <item m="1" x="517"/>
        <item m="1" x="401"/>
        <item m="1" x="100"/>
        <item m="1" x="247"/>
        <item m="1" x="270"/>
        <item m="1" x="75"/>
        <item m="1" x="399"/>
        <item m="1" x="381"/>
        <item m="1" x="554"/>
        <item m="1" x="382"/>
        <item m="1" x="748"/>
        <item m="1" x="305"/>
        <item m="1" x="330"/>
        <item m="1" x="611"/>
        <item m="1" x="634"/>
        <item m="1" x="249"/>
        <item m="1" x="719"/>
        <item m="1" x="386"/>
        <item m="1" x="737"/>
        <item m="1" x="652"/>
        <item m="1" x="526"/>
        <item m="1" x="222"/>
        <item m="1" x="148"/>
        <item m="1" x="310"/>
        <item m="1" x="528"/>
        <item m="1" x="523"/>
        <item m="1" x="389"/>
        <item m="1" x="633"/>
        <item m="1" x="99"/>
        <item m="1" x="530"/>
        <item m="1" x="656"/>
        <item m="1" x="606"/>
        <item m="1" x="651"/>
        <item m="1" x="686"/>
        <item m="1" x="276"/>
        <item m="1" x="157"/>
        <item m="1" x="56"/>
        <item m="1" x="252"/>
        <item m="1" x="648"/>
        <item m="1" x="723"/>
        <item m="1" x="254"/>
        <item m="1" x="448"/>
        <item m="1" x="334"/>
        <item m="1" x="598"/>
        <item m="1" x="72"/>
        <item m="1" x="160"/>
        <item m="1" x="53"/>
        <item m="1" x="244"/>
        <item m="1" x="409"/>
        <item m="1" x="385"/>
        <item m="1" x="593"/>
        <item m="1" x="126"/>
        <item m="1" x="316"/>
        <item m="1" x="50"/>
        <item m="1" x="418"/>
        <item m="1" x="480"/>
        <item m="1" x="398"/>
        <item m="1" x="287"/>
        <item m="1" x="229"/>
        <item m="1" x="211"/>
        <item m="1" x="220"/>
        <item m="1" x="520"/>
        <item m="1" x="150"/>
        <item m="1" x="691"/>
        <item m="1" x="158"/>
        <item m="1" x="65"/>
        <item m="1" x="194"/>
        <item m="1" x="321"/>
        <item m="1" x="239"/>
        <item m="1" x="291"/>
        <item m="1" x="446"/>
        <item m="1" x="461"/>
        <item m="1" x="265"/>
        <item m="1" x="117"/>
        <item m="1" x="470"/>
        <item m="1" x="710"/>
        <item m="1" x="264"/>
        <item m="1" x="447"/>
        <item m="1" x="237"/>
        <item m="1" x="226"/>
        <item m="1" x="466"/>
        <item m="1" x="473"/>
        <item m="1" x="682"/>
        <item m="1" x="273"/>
        <item m="1" x="639"/>
        <item m="1" x="685"/>
        <item m="1" x="248"/>
        <item m="1" x="175"/>
        <item m="1" x="129"/>
        <item m="1" x="130"/>
        <item m="1" x="241"/>
        <item m="1" x="97"/>
        <item m="1" x="52"/>
        <item m="1" x="754"/>
        <item m="1" x="108"/>
        <item m="1" x="615"/>
        <item m="1" x="367"/>
        <item m="1" x="279"/>
        <item m="1" x="217"/>
        <item m="1" x="101"/>
        <item m="1" x="596"/>
        <item m="1" x="690"/>
        <item m="1" x="272"/>
        <item m="1" x="90"/>
        <item m="1" x="414"/>
        <item m="1" x="512"/>
        <item m="1" x="80"/>
        <item m="1" x="756"/>
        <item m="1" x="355"/>
        <item m="1" x="111"/>
        <item m="1" x="400"/>
        <item m="1" x="687"/>
        <item m="1" x="549"/>
        <item m="1" x="644"/>
        <item m="1" x="120"/>
        <item m="1" x="429"/>
        <item m="1" x="283"/>
        <item m="1" x="69"/>
        <item m="1" x="380"/>
        <item m="1" x="413"/>
        <item m="1" x="91"/>
        <item m="1" x="700"/>
        <item m="1" x="534"/>
        <item m="1" x="632"/>
        <item m="1" x="153"/>
        <item m="1" x="562"/>
        <item m="1" x="308"/>
        <item m="1" x="513"/>
        <item m="1" x="647"/>
        <item m="1" x="533"/>
        <item m="1" x="607"/>
        <item m="1" x="681"/>
        <item m="1" x="599"/>
        <item m="1" x="678"/>
        <item m="1" x="587"/>
        <item m="1" x="266"/>
        <item m="1" x="178"/>
        <item m="1" x="577"/>
        <item m="1" x="171"/>
        <item m="1" x="565"/>
        <item m="1" x="46"/>
        <item m="1" x="573"/>
        <item m="1" x="375"/>
        <item m="1" x="147"/>
        <item m="1" x="561"/>
        <item m="1" x="578"/>
        <item m="1" x="280"/>
        <item m="1" x="107"/>
        <item m="1" x="191"/>
        <item m="1" x="145"/>
        <item m="1" x="192"/>
        <item m="1" x="419"/>
        <item m="1" x="417"/>
        <item m="1" x="73"/>
        <item m="1" x="738"/>
        <item m="1" x="173"/>
        <item m="1" x="390"/>
        <item m="1" x="482"/>
        <item m="1" x="307"/>
        <item m="1" x="663"/>
        <item m="1" x="420"/>
        <item m="1" x="474"/>
        <item m="1" x="556"/>
        <item m="1" x="387"/>
        <item m="1" x="453"/>
        <item m="1" x="435"/>
        <item m="1" x="673"/>
        <item m="1" x="122"/>
        <item m="1" x="225"/>
        <item m="1" x="697"/>
        <item m="1" x="475"/>
        <item m="1" x="653"/>
        <item m="1" x="143"/>
        <item m="1" x="260"/>
        <item m="1" x="134"/>
        <item m="1" x="233"/>
        <item m="1" x="133"/>
        <item m="1" x="154"/>
        <item m="1" x="131"/>
        <item m="1" x="285"/>
        <item m="1" x="605"/>
        <item m="1" x="165"/>
        <item m="1" x="253"/>
        <item m="1" x="62"/>
        <item m="1" x="525"/>
        <item m="1" x="156"/>
        <item m="1" x="258"/>
        <item m="1" x="545"/>
        <item m="1" x="323"/>
        <item m="1" x="506"/>
        <item m="1" x="619"/>
        <item m="1" x="705"/>
        <item m="1" x="325"/>
        <item m="1" x="190"/>
        <item m="1" x="431"/>
        <item m="1" x="575"/>
        <item m="1" x="121"/>
        <item m="1" x="232"/>
        <item m="1" x="60"/>
        <item m="1" x="93"/>
        <item m="1" x="268"/>
        <item m="1" x="77"/>
        <item m="1" x="494"/>
        <item m="1" x="505"/>
        <item m="1" x="365"/>
        <item m="1" x="246"/>
        <item m="1" x="421"/>
        <item m="1" x="659"/>
        <item m="1" x="492"/>
        <item m="1" x="477"/>
        <item m="1" x="337"/>
        <item m="1" x="536"/>
        <item m="1" x="353"/>
        <item m="1" x="152"/>
        <item m="1" x="759"/>
        <item m="1" x="521"/>
        <item m="1" x="118"/>
        <item m="1" x="426"/>
        <item m="1" x="544"/>
        <item m="1" x="740"/>
        <item m="1" x="698"/>
        <item m="1" x="281"/>
        <item m="1" x="465"/>
        <item m="1" x="704"/>
        <item m="1" x="102"/>
        <item m="1" x="757"/>
        <item m="1" x="320"/>
        <item m="1" x="610"/>
        <item m="1" x="501"/>
        <item m="1" x="204"/>
        <item m="1" x="601"/>
        <item m="1" x="319"/>
        <item m="1" x="726"/>
        <item m="1" x="289"/>
        <item m="1" x="271"/>
        <item m="1" x="603"/>
        <item m="1" x="407"/>
        <item m="1" x="312"/>
        <item m="1" x="626"/>
        <item m="1" x="509"/>
        <item m="1" x="195"/>
        <item m="1" x="408"/>
        <item m="1" x="736"/>
        <item m="1" x="333"/>
        <item m="1" x="169"/>
        <item m="1" x="511"/>
        <item m="1" x="550"/>
        <item m="1" x="141"/>
        <item m="1" x="630"/>
        <item m="1" x="366"/>
        <item m="1" x="209"/>
        <item m="1" x="495"/>
        <item m="1" x="377"/>
        <item m="1" x="388"/>
        <item m="1" x="602"/>
        <item m="1" x="625"/>
        <item m="1" x="612"/>
        <item m="1" x="743"/>
        <item m="1" x="454"/>
        <item m="1" x="227"/>
        <item m="1" x="463"/>
        <item m="1" x="427"/>
        <item m="1" x="223"/>
        <item m="1" x="709"/>
        <item m="1" x="680"/>
        <item m="1" x="567"/>
        <item m="1" x="734"/>
        <item m="1" x="200"/>
        <item m="1" x="412"/>
        <item m="1" x="563"/>
        <item m="1" x="604"/>
        <item m="1" x="457"/>
        <item m="1" x="728"/>
        <item m="1" x="79"/>
        <item m="1" x="436"/>
        <item m="1" x="570"/>
        <item m="1" x="558"/>
        <item m="1" x="363"/>
        <item x="35"/>
        <item m="1" x="167"/>
        <item m="1" x="535"/>
        <item m="1" x="731"/>
        <item m="1" x="384"/>
        <item m="1" x="119"/>
        <item m="1" x="219"/>
        <item m="1" x="524"/>
        <item m="1" x="315"/>
        <item m="1" x="684"/>
        <item m="1" x="538"/>
        <item m="1" x="250"/>
        <item m="1" x="282"/>
        <item m="1" x="713"/>
        <item m="1" x="64"/>
        <item m="1" x="627"/>
        <item m="1" x="228"/>
        <item m="1" x="311"/>
        <item m="1" x="451"/>
        <item m="1" x="329"/>
        <item m="1" x="695"/>
        <item m="1" x="476"/>
        <item m="1" x="372"/>
        <item m="1" x="609"/>
        <item m="1" x="660"/>
        <item m="1" x="613"/>
        <item m="1" x="548"/>
        <item m="1" x="92"/>
        <item m="1" x="88"/>
        <item m="1" x="139"/>
        <item m="1" x="396"/>
        <item m="1" x="349"/>
        <item m="1" x="206"/>
        <item m="1" x="112"/>
        <item m="1" x="595"/>
        <item m="1" x="645"/>
        <item m="1" x="151"/>
        <item m="1" x="197"/>
        <item m="1" x="692"/>
        <item m="1" x="518"/>
        <item m="1" x="277"/>
        <item m="1" x="176"/>
        <item m="1" x="48"/>
        <item m="1" x="467"/>
        <item m="1" x="571"/>
        <item m="1" x="667"/>
        <item m="1" x="138"/>
        <item m="1" x="712"/>
        <item m="1" x="424"/>
        <item m="1" x="85"/>
        <item m="1" x="263"/>
        <item m="1" x="142"/>
        <item m="1" x="727"/>
        <item m="1" x="747"/>
        <item m="1" x="739"/>
        <item m="1" x="215"/>
        <item m="1" x="636"/>
        <item m="1" x="302"/>
        <item m="1" x="629"/>
        <item m="1" x="590"/>
        <item m="1" x="574"/>
        <item m="1" x="641"/>
        <item m="1" x="553"/>
        <item m="1" x="331"/>
        <item x="17"/>
        <item m="1" x="624"/>
        <item m="1" x="288"/>
        <item m="1" x="702"/>
        <item m="1" x="269"/>
        <item m="1" x="543"/>
        <item m="1" x="438"/>
        <item m="1" x="444"/>
        <item m="1" x="267"/>
        <item m="1" x="655"/>
        <item m="1" x="313"/>
        <item m="1" x="383"/>
        <item m="1" x="132"/>
        <item m="1" x="356"/>
        <item m="1" x="136"/>
        <item m="1" x="284"/>
        <item m="1" x="140"/>
        <item m="1" x="622"/>
        <item m="1" x="711"/>
        <item m="1" x="591"/>
        <item m="1" x="188"/>
        <item m="1" x="58"/>
        <item m="1" x="422"/>
        <item m="1" x="498"/>
        <item m="1" x="369"/>
        <item x="4"/>
        <item m="1" x="694"/>
        <item m="1" x="216"/>
        <item m="1" x="189"/>
        <item m="1" x="274"/>
        <item m="1" x="184"/>
        <item m="1" x="715"/>
        <item m="1" x="161"/>
        <item m="1" x="351"/>
        <item m="1" x="718"/>
        <item m="1" x="376"/>
        <item m="1" x="128"/>
        <item m="1" x="346"/>
        <item m="1" x="364"/>
        <item m="1" x="236"/>
        <item m="1" x="186"/>
        <item m="1" x="724"/>
        <item m="1" x="531"/>
        <item m="1" x="416"/>
        <item m="1" x="137"/>
        <item m="1" x="127"/>
        <item m="1" x="600"/>
        <item m="1" x="86"/>
        <item m="1" x="471"/>
        <item m="1" x="103"/>
        <item m="1" x="181"/>
        <item m="1" x="207"/>
        <item m="1" x="557"/>
        <item m="1" x="163"/>
        <item m="1" x="503"/>
        <item m="1" x="745"/>
        <item m="1" x="294"/>
        <item m="1" x="579"/>
        <item m="1" x="374"/>
        <item m="1" x="415"/>
        <item m="1" x="208"/>
        <item m="1" x="98"/>
        <item m="1" x="332"/>
        <item m="1" x="668"/>
        <item m="1" x="672"/>
        <item m="1" x="499"/>
        <item m="1" x="437"/>
        <item m="1" x="449"/>
        <item m="1" x="657"/>
        <item m="1" x="174"/>
        <item m="1" x="676"/>
        <item m="1" x="441"/>
        <item m="1" x="721"/>
        <item m="1" x="497"/>
        <item m="1" x="621"/>
        <item m="1" x="654"/>
        <item m="1" x="361"/>
        <item x="19"/>
        <item x="33"/>
        <item m="1" x="203"/>
        <item m="1" x="616"/>
        <item m="1" x="335"/>
        <item m="1" x="489"/>
        <item m="1" x="243"/>
        <item m="1" x="300"/>
        <item m="1" x="664"/>
        <item m="1" x="67"/>
        <item m="1" x="78"/>
        <item m="1" x="196"/>
        <item m="1" x="640"/>
        <item m="1" x="423"/>
        <item m="1" x="344"/>
        <item x="18"/>
        <item m="1" x="472"/>
        <item m="1" x="485"/>
        <item m="1" x="597"/>
        <item m="1" x="359"/>
        <item m="1" x="71"/>
        <item m="1" x="490"/>
        <item m="1" x="720"/>
        <item m="1" x="440"/>
        <item m="1" x="638"/>
        <item m="1" x="618"/>
        <item m="1" x="218"/>
        <item m="1" x="370"/>
        <item m="1" x="55"/>
        <item m="1" x="701"/>
        <item m="1" x="347"/>
        <item m="1" x="81"/>
        <item m="1" x="104"/>
        <item m="1" x="149"/>
        <item m="1" x="732"/>
        <item m="1" x="675"/>
        <item m="1" x="540"/>
        <item m="1" x="546"/>
        <item m="1" x="245"/>
        <item m="1" x="324"/>
        <item m="1" x="368"/>
        <item m="1" x="541"/>
        <item m="1" x="299"/>
        <item m="1" x="234"/>
        <item m="1" x="180"/>
        <item m="1" x="110"/>
        <item m="1" x="83"/>
        <item m="1" x="572"/>
        <item m="1" x="106"/>
        <item m="1" x="113"/>
        <item m="1" x="224"/>
        <item m="1" x="504"/>
        <item m="1" x="338"/>
        <item m="1" x="259"/>
        <item m="1" x="439"/>
        <item m="1" x="617"/>
        <item m="1" x="116"/>
        <item m="1" x="123"/>
        <item m="1" x="730"/>
        <item m="1" x="434"/>
        <item m="1" x="493"/>
        <item m="1" x="547"/>
        <item m="1" x="456"/>
        <item m="1" x="340"/>
        <item m="1" x="348"/>
        <item m="1" x="491"/>
        <item m="1" x="221"/>
        <item m="1" x="59"/>
        <item m="1" x="623"/>
        <item m="1" x="671"/>
        <item m="1" x="70"/>
        <item m="1" x="306"/>
        <item m="1" x="354"/>
        <item m="1" x="51"/>
        <item x="36"/>
        <item m="1" x="650"/>
        <item m="1" x="257"/>
        <item m="1" x="168"/>
        <item m="1" x="397"/>
        <item x="3"/>
        <item m="1" x="202"/>
        <item m="1" x="430"/>
        <item m="1" x="47"/>
        <item m="1" x="362"/>
        <item m="1" x="339"/>
        <item m="1" x="114"/>
        <item m="1" x="95"/>
        <item m="1" x="555"/>
        <item m="1" x="162"/>
        <item m="1" x="303"/>
        <item m="1" x="751"/>
        <item m="1" x="87"/>
        <item m="1" x="741"/>
        <item m="1" x="326"/>
        <item m="1" x="665"/>
        <item m="1" x="674"/>
        <item m="1" x="251"/>
        <item m="1" x="135"/>
        <item m="1" x="529"/>
        <item m="1" x="750"/>
        <item m="1" x="496"/>
        <item x="9"/>
        <item m="1" x="468"/>
        <item m="1" x="403"/>
        <item m="1" x="631"/>
        <item m="1" x="378"/>
        <item m="1" x="182"/>
        <item m="1" x="566"/>
        <item m="1" x="212"/>
        <item m="1" x="717"/>
        <item m="1" x="155"/>
        <item m="1" x="360"/>
        <item x="32"/>
        <item m="1" x="699"/>
        <item m="1" x="586"/>
        <item m="1" x="560"/>
        <item m="1" x="410"/>
        <item m="1" x="696"/>
        <item m="1" x="458"/>
        <item m="1" x="452"/>
        <item m="1" x="187"/>
        <item m="1" x="82"/>
        <item m="1" x="352"/>
        <item x="43"/>
        <item m="1" x="235"/>
        <item m="1" x="66"/>
        <item m="1" x="670"/>
        <item m="1" x="580"/>
        <item x="0"/>
        <item x="1"/>
        <item x="5"/>
        <item x="6"/>
        <item x="7"/>
        <item x="8"/>
        <item x="10"/>
        <item x="11"/>
        <item x="12"/>
        <item x="15"/>
        <item x="21"/>
        <item x="24"/>
        <item x="27"/>
        <item x="28"/>
        <item x="29"/>
        <item x="31"/>
        <item x="37"/>
        <item x="38"/>
        <item x="39"/>
        <item x="42"/>
        <item x="44"/>
        <item x="2"/>
        <item x="13"/>
        <item x="14"/>
        <item x="16"/>
        <item x="20"/>
        <item x="22"/>
        <item x="23"/>
        <item x="25"/>
        <item x="26"/>
        <item x="30"/>
        <item x="34"/>
        <item x="40"/>
        <item x="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includeNewItemsInFilter="1"/>
    <pivotField compact="0" outline="0" showAll="0" defaultSubtotal="0">
      <items count="215">
        <item x="20"/>
        <item m="1" x="77"/>
        <item m="1" x="116"/>
        <item m="1" x="24"/>
        <item m="1" x="172"/>
        <item m="1" x="67"/>
        <item m="1" x="122"/>
        <item m="1" x="70"/>
        <item m="1" x="176"/>
        <item m="1" x="166"/>
        <item m="1" x="209"/>
        <item m="1" x="60"/>
        <item m="1" x="159"/>
        <item m="1" x="106"/>
        <item m="1" x="111"/>
        <item m="1" x="103"/>
        <item m="1" x="154"/>
        <item m="1" x="161"/>
        <item m="1" x="21"/>
        <item m="1" x="114"/>
        <item m="1" x="157"/>
        <item m="1" x="58"/>
        <item m="1" x="208"/>
        <item m="1" x="108"/>
        <item m="1" x="151"/>
        <item m="1" x="101"/>
        <item m="1" x="50"/>
        <item m="1" x="200"/>
        <item m="1" x="204"/>
        <item m="1" x="144"/>
        <item m="1" x="94"/>
        <item m="1" x="195"/>
        <item m="1" x="136"/>
        <item m="1" x="188"/>
        <item m="1" x="39"/>
        <item m="1" x="90"/>
        <item m="1" x="43"/>
        <item m="1" x="96"/>
        <item m="1" x="87"/>
        <item m="1" x="46"/>
        <item m="1" x="146"/>
        <item m="1" x="142"/>
        <item m="1" x="193"/>
        <item m="1" x="191"/>
        <item m="1" x="89"/>
        <item m="1" x="38"/>
        <item m="1" x="138"/>
        <item m="1" x="186"/>
        <item m="1" x="35"/>
        <item m="1" x="183"/>
        <item m="1" x="133"/>
        <item m="1" x="82"/>
        <item m="1" x="32"/>
        <item m="1" x="76"/>
        <item m="1" x="28"/>
        <item m="1" x="175"/>
        <item m="1" x="125"/>
        <item m="1" x="72"/>
        <item m="1" x="26"/>
        <item m="1" x="171"/>
        <item m="1" x="34"/>
        <item m="1" x="79"/>
        <item m="1" x="74"/>
        <item m="1" x="27"/>
        <item m="1" x="173"/>
        <item m="1" x="83"/>
        <item m="1" x="127"/>
        <item m="1" x="123"/>
        <item m="1" x="131"/>
        <item m="1" x="181"/>
        <item m="1" x="169"/>
        <item m="1" x="120"/>
        <item m="1" x="23"/>
        <item m="1" x="168"/>
        <item m="1" x="69"/>
        <item m="1" x="214"/>
        <item m="1" x="164"/>
        <item m="1" x="62"/>
        <item m="1" x="211"/>
        <item m="1" x="113"/>
        <item m="1" x="57"/>
        <item m="1" x="207"/>
        <item m="1" x="119"/>
        <item m="1" x="66"/>
        <item m="1" x="156"/>
        <item m="1" x="63"/>
        <item m="1" x="213"/>
        <item m="1" x="115"/>
        <item m="1" x="55"/>
        <item m="1" x="197"/>
        <item m="1" x="206"/>
        <item m="1" x="163"/>
        <item m="1" x="45"/>
        <item m="1" x="52"/>
        <item m="1" x="105"/>
        <item m="1" x="202"/>
        <item m="1" x="110"/>
        <item m="1" x="158"/>
        <item m="1" x="149"/>
        <item m="1" x="153"/>
        <item m="1" x="99"/>
        <item m="1" x="192"/>
        <item m="1" x="41"/>
        <item m="1" x="141"/>
        <item m="1" x="92"/>
        <item m="1" x="190"/>
        <item m="1" x="148"/>
        <item m="1" x="98"/>
        <item m="1" x="49"/>
        <item m="1" x="199"/>
        <item m="1" x="100"/>
        <item m="1" x="42"/>
        <item m="1" x="139"/>
        <item m="1" x="143"/>
        <item m="1" x="93"/>
        <item m="1" x="86"/>
        <item m="1" x="184"/>
        <item m="1" x="36"/>
        <item m="1" x="187"/>
        <item m="1" x="135"/>
        <item m="1" x="33"/>
        <item m="1" x="180"/>
        <item m="1" x="130"/>
        <item m="1" x="78"/>
        <item m="1" x="29"/>
        <item m="1" x="126"/>
        <item m="1" x="177"/>
        <item m="1" x="73"/>
        <item m="1" x="31"/>
        <item m="1" x="85"/>
        <item m="1" x="75"/>
        <item m="1" x="81"/>
        <item m="1" x="179"/>
        <item m="1" x="129"/>
        <item m="1" x="25"/>
        <item m="1" x="124"/>
        <item m="1" x="170"/>
        <item m="1" x="121"/>
        <item m="1" x="71"/>
        <item m="1" x="174"/>
        <item m="1" x="22"/>
        <item m="1" x="162"/>
        <item m="1" x="109"/>
        <item m="1" x="118"/>
        <item m="1" x="165"/>
        <item m="1" x="212"/>
        <item m="1" x="65"/>
        <item m="1" x="59"/>
        <item m="1" x="117"/>
        <item m="1" x="68"/>
        <item m="1" x="167"/>
        <item m="1" x="64"/>
        <item m="1" x="56"/>
        <item m="1" x="210"/>
        <item m="1" x="61"/>
        <item m="1" x="107"/>
        <item m="1" x="112"/>
        <item m="1" x="160"/>
        <item m="1" x="53"/>
        <item m="1" x="155"/>
        <item m="1" x="203"/>
        <item m="1" x="104"/>
        <item m="1" x="150"/>
        <item m="1" x="97"/>
        <item m="1" x="47"/>
        <item m="1" x="147"/>
        <item m="1" x="198"/>
        <item m="1" x="194"/>
        <item m="1" x="201"/>
        <item m="1" x="54"/>
        <item m="1" x="102"/>
        <item m="1" x="205"/>
        <item m="1" x="152"/>
        <item m="1" x="51"/>
        <item m="1" x="196"/>
        <item m="1" x="48"/>
        <item m="1" x="95"/>
        <item m="1" x="44"/>
        <item m="1" x="145"/>
        <item m="1" x="91"/>
        <item m="1" x="40"/>
        <item m="1" x="140"/>
        <item m="1" x="189"/>
        <item m="1" x="137"/>
        <item m="1" x="88"/>
        <item m="1" x="37"/>
        <item m="1" x="185"/>
        <item m="1" x="84"/>
        <item m="1" x="134"/>
        <item m="1" x="182"/>
        <item m="1" x="132"/>
        <item m="1" x="30"/>
        <item m="1" x="80"/>
        <item m="1" x="178"/>
        <item m="1" x="128"/>
        <item x="0"/>
        <item x="1"/>
        <item x="2"/>
        <item x="4"/>
        <item x="5"/>
        <item x="6"/>
        <item x="7"/>
        <item x="8"/>
        <item x="9"/>
        <item x="10"/>
        <item x="13"/>
        <item x="16"/>
        <item x="17"/>
        <item x="18"/>
        <item x="19"/>
        <item x="3"/>
        <item x="11"/>
        <item x="12"/>
        <item x="14"/>
        <item x="15"/>
      </items>
    </pivotField>
    <pivotField compact="0" outline="0" showAll="0" defaultSubtotal="0"/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>
      <items count="4">
        <item x="1"/>
        <item x="0"/>
        <item m="1" x="2"/>
        <item m="1" x="3"/>
      </items>
    </pivotField>
    <pivotField compact="0" outline="0" showAll="0" defaultSubtotal="0"/>
    <pivotField compact="0" outline="0" showAll="0" defaultSubtotal="0"/>
    <pivotField compact="0" outline="0" subtotalTop="0" showAll="0" includeNewItemsInFilter="1"/>
    <pivotField compact="0" outline="0" subtotalTop="0" multipleItemSelectionAllowed="1" showAll="0" includeNewItemsInFilter="1"/>
    <pivotField compact="0" outline="0" showAll="0" defaultSubtotal="0"/>
    <pivotField axis="axisCol" compact="0" outline="0" showAll="0" defaultSubtotal="0">
      <items count="4">
        <item x="0"/>
        <item m="1" x="3"/>
        <item x="1"/>
        <item m="1" x="2"/>
      </items>
    </pivotField>
  </pivotFields>
  <rowFields count="8">
    <field x="0"/>
    <field x="24"/>
    <field x="23"/>
    <field x="29"/>
    <field x="16"/>
    <field x="14"/>
    <field x="15"/>
    <field x="12"/>
  </rowFields>
  <rowItems count="11">
    <i>
      <x/>
      <x v="740"/>
      <x v="796"/>
      <x v="732"/>
      <x v="6"/>
      <x v="59"/>
      <x v="42"/>
      <x v="10"/>
    </i>
    <i r="1">
      <x v="741"/>
      <x v="797"/>
      <x v="733"/>
      <x v="6"/>
      <x v="59"/>
      <x v="42"/>
      <x v="10"/>
    </i>
    <i r="1">
      <x v="742"/>
      <x v="798"/>
      <x v="734"/>
      <x v="6"/>
      <x v="59"/>
      <x v="42"/>
      <x v="10"/>
    </i>
    <i r="1">
      <x v="746"/>
      <x v="802"/>
      <x v="738"/>
      <x v="569"/>
      <x v="392"/>
      <x v="478"/>
      <x v="10"/>
    </i>
    <i t="sum">
      <x/>
    </i>
    <i>
      <x v="7"/>
      <x v="683"/>
      <x v="728"/>
      <x v="672"/>
      <x v="132"/>
      <x v="90"/>
      <x v="86"/>
      <x v="56"/>
    </i>
    <i r="2">
      <x v="733"/>
      <x v="677"/>
      <x v="132"/>
      <x v="90"/>
      <x v="86"/>
      <x v="56"/>
    </i>
    <i r="1">
      <x v="755"/>
      <x v="813"/>
      <x v="747"/>
      <x v="572"/>
      <x v="208"/>
      <x v="480"/>
      <x v="56"/>
    </i>
    <i r="1">
      <x v="766"/>
      <x v="824"/>
      <x v="758"/>
      <x v="41"/>
      <x v="397"/>
      <x v="484"/>
      <x v="56"/>
    </i>
    <i t="sum">
      <x v="7"/>
    </i>
    <i t="grand">
      <x/>
    </i>
  </rowItems>
  <colFields count="1">
    <field x="52"/>
  </colFields>
  <colItems count="2">
    <i>
      <x/>
    </i>
    <i t="grand">
      <x/>
    </i>
  </colItems>
  <pageFields count="1">
    <pageField fld="1" item="7" hier="0"/>
  </pageFields>
  <dataFields count="1">
    <dataField name="Sum of Sale Booking Revenue" fld="45" baseField="0" baseItem="0"/>
  </dataFields>
  <formats count="127">
    <format dxfId="209">
      <pivotArea outline="0" collapsedLevelsAreSubtotals="1" fieldPosition="0"/>
    </format>
    <format dxfId="208">
      <pivotArea type="topRight" dataOnly="0" labelOnly="1" outline="0" fieldPosition="0"/>
    </format>
    <format dxfId="207">
      <pivotArea dataOnly="0" labelOnly="1" grandCol="1" outline="0" fieldPosition="0"/>
    </format>
    <format dxfId="206">
      <pivotArea outline="0" collapsedLevelsAreSubtotals="1" fieldPosition="0"/>
    </format>
    <format dxfId="205">
      <pivotArea dataOnly="0" labelOnly="1" grandCol="1" outline="0" fieldPosition="0"/>
    </format>
    <format dxfId="204">
      <pivotArea dataOnly="0" outline="0" collapsedLevelsAreSubtotals="1" fieldPosition="0">
        <references count="1">
          <reference field="0" count="0" defaultSubtotal="1"/>
        </references>
      </pivotArea>
    </format>
    <format dxfId="203">
      <pivotArea dataOnly="0" outline="0" collapsedLevelsAreSubtotals="1" fieldPosition="0">
        <references count="1">
          <reference field="0" count="0" defaultSubtotal="1"/>
        </references>
      </pivotArea>
    </format>
    <format dxfId="202">
      <pivotArea grandRow="1" outline="0" collapsedLevelsAreSubtotals="1" fieldPosition="0"/>
    </format>
    <format dxfId="201">
      <pivotArea dataOnly="0" labelOnly="1" grandRow="1" outline="0" fieldPosition="0"/>
    </format>
    <format dxfId="200">
      <pivotArea outline="0" collapsedLevelsAreSubtotals="1" fieldPosition="0"/>
    </format>
    <format dxfId="199">
      <pivotArea dataOnly="0" outline="0" collapsedLevelsAreSubtotals="1" fieldPosition="0">
        <references count="1">
          <reference field="0" count="0" defaultSubtotal="1"/>
        </references>
      </pivotArea>
    </format>
    <format dxfId="198">
      <pivotArea dataOnly="0" outline="0" collapsedLevelsAreSubtotals="1" fieldPosition="0">
        <references count="1">
          <reference field="0" count="0" defaultSubtotal="1"/>
        </references>
      </pivotArea>
    </format>
    <format dxfId="197">
      <pivotArea type="origin" dataOnly="0" labelOnly="1" outline="0" fieldPosition="0"/>
    </format>
    <format dxfId="196">
      <pivotArea field="0" type="button" dataOnly="0" labelOnly="1" outline="0" axis="axisRow" fieldPosition="0"/>
    </format>
    <format dxfId="195">
      <pivotArea field="24" type="button" dataOnly="0" labelOnly="1" outline="0" axis="axisRow" fieldPosition="1"/>
    </format>
    <format dxfId="194">
      <pivotArea dataOnly="0" labelOnly="1" grandCol="1" outline="0" fieldPosition="0"/>
    </format>
    <format dxfId="193">
      <pivotArea type="all" dataOnly="0" outline="0" collapsedLevelsAreSubtotals="1" fieldPosition="0"/>
    </format>
    <format dxfId="192">
      <pivotArea type="origin" dataOnly="0" labelOnly="1" outline="0" fieldPosition="0"/>
    </format>
    <format dxfId="191">
      <pivotArea field="0" type="button" dataOnly="0" labelOnly="1" outline="0" axis="axisRow" fieldPosition="0"/>
    </format>
    <format dxfId="190">
      <pivotArea field="24" type="button" dataOnly="0" labelOnly="1" outline="0" axis="axisRow" fieldPosition="1"/>
    </format>
    <format dxfId="189">
      <pivotArea field="19" type="button" dataOnly="0" labelOnly="1" outline="0"/>
    </format>
    <format dxfId="188">
      <pivotArea dataOnly="0" labelOnly="1" grandCol="1" outline="0" fieldPosition="0"/>
    </format>
    <format dxfId="187">
      <pivotArea type="origin" dataOnly="0" labelOnly="1" outline="0" fieldPosition="0"/>
    </format>
    <format dxfId="186">
      <pivotArea field="0" type="button" dataOnly="0" labelOnly="1" outline="0" axis="axisRow" fieldPosition="0"/>
    </format>
    <format dxfId="185">
      <pivotArea field="24" type="button" dataOnly="0" labelOnly="1" outline="0" axis="axisRow" fieldPosition="1"/>
    </format>
    <format dxfId="184">
      <pivotArea field="19" type="button" dataOnly="0" labelOnly="1" outline="0"/>
    </format>
    <format dxfId="183">
      <pivotArea dataOnly="0" labelOnly="1" grandCol="1" outline="0" fieldPosition="0"/>
    </format>
    <format dxfId="182">
      <pivotArea type="origin" dataOnly="0" labelOnly="1" outline="0" fieldPosition="0"/>
    </format>
    <format dxfId="181">
      <pivotArea field="0" type="button" dataOnly="0" labelOnly="1" outline="0" axis="axisRow" fieldPosition="0"/>
    </format>
    <format dxfId="180">
      <pivotArea field="24" type="button" dataOnly="0" labelOnly="1" outline="0" axis="axisRow" fieldPosition="1"/>
    </format>
    <format dxfId="179">
      <pivotArea field="19" type="button" dataOnly="0" labelOnly="1" outline="0"/>
    </format>
    <format dxfId="178">
      <pivotArea dataOnly="0" labelOnly="1" grandCol="1" outline="0" fieldPosition="0"/>
    </format>
    <format dxfId="177">
      <pivotArea type="origin" dataOnly="0" labelOnly="1" outline="0" fieldPosition="0"/>
    </format>
    <format dxfId="176">
      <pivotArea field="0" type="button" dataOnly="0" labelOnly="1" outline="0" axis="axisRow" fieldPosition="0"/>
    </format>
    <format dxfId="175">
      <pivotArea field="24" type="button" dataOnly="0" labelOnly="1" outline="0" axis="axisRow" fieldPosition="1"/>
    </format>
    <format dxfId="174">
      <pivotArea field="19" type="button" dataOnly="0" labelOnly="1" outline="0"/>
    </format>
    <format dxfId="173">
      <pivotArea dataOnly="0" labelOnly="1" outline="0" fieldPosition="0">
        <references count="1">
          <reference field="0" count="0"/>
        </references>
      </pivotArea>
    </format>
    <format dxfId="172">
      <pivotArea dataOnly="0" labelOnly="1" outline="0" fieldPosition="0">
        <references count="1">
          <reference field="0" count="0" defaultSubtotal="1"/>
        </references>
      </pivotArea>
    </format>
    <format dxfId="171">
      <pivotArea dataOnly="0" labelOnly="1" grandRow="1" outline="0" fieldPosition="0"/>
    </format>
    <format dxfId="170">
      <pivotArea grandRow="1" outline="0" collapsedLevelsAreSubtotals="1" fieldPosition="0"/>
    </format>
    <format dxfId="169">
      <pivotArea dataOnly="0" labelOnly="1" grandRow="1" outline="0" fieldPosition="0"/>
    </format>
    <format dxfId="168">
      <pivotArea grandRow="1" outline="0" collapsedLevelsAreSubtotals="1" fieldPosition="0"/>
    </format>
    <format dxfId="167">
      <pivotArea dataOnly="0" labelOnly="1" grandRow="1" outline="0" fieldPosition="0"/>
    </format>
    <format dxfId="166">
      <pivotArea dataOnly="0" labelOnly="1" grandCol="1" outline="0" fieldPosition="0"/>
    </format>
    <format dxfId="165">
      <pivotArea outline="0" collapsedLevelsAreSubtotals="1" fieldPosition="0">
        <references count="1">
          <reference field="0" count="1" selected="0" sumSubtotal="1">
            <x v="0"/>
          </reference>
        </references>
      </pivotArea>
    </format>
    <format dxfId="164">
      <pivotArea outline="0" collapsedLevelsAreSubtotals="1" fieldPosition="0">
        <references count="1">
          <reference field="0" count="1" selected="0" sumSubtotal="1">
            <x v="3"/>
          </reference>
        </references>
      </pivotArea>
    </format>
    <format dxfId="163">
      <pivotArea outline="0" collapsedLevelsAreSubtotals="1" fieldPosition="0">
        <references count="1">
          <reference field="0" count="1" selected="0" sumSubtotal="1">
            <x v="4"/>
          </reference>
        </references>
      </pivotArea>
    </format>
    <format dxfId="162">
      <pivotArea outline="0" collapsedLevelsAreSubtotals="1" fieldPosition="0">
        <references count="1">
          <reference field="0" count="1" selected="0" sumSubtotal="1">
            <x v="5"/>
          </reference>
        </references>
      </pivotArea>
    </format>
    <format dxfId="161">
      <pivotArea outline="0" collapsedLevelsAreSubtotals="1" fieldPosition="0">
        <references count="1">
          <reference field="0" count="1" selected="0" sumSubtotal="1">
            <x v="6"/>
          </reference>
        </references>
      </pivotArea>
    </format>
    <format dxfId="160">
      <pivotArea outline="0" collapsedLevelsAreSubtotals="1" fieldPosition="0">
        <references count="1">
          <reference field="0" count="1" selected="0" sumSubtotal="1">
            <x v="7"/>
          </reference>
        </references>
      </pivotArea>
    </format>
    <format dxfId="159">
      <pivotArea outline="0" collapsedLevelsAreSubtotals="1" fieldPosition="0">
        <references count="1">
          <reference field="0" count="1" selected="0" sumSubtotal="1">
            <x v="12"/>
          </reference>
        </references>
      </pivotArea>
    </format>
    <format dxfId="158">
      <pivotArea grandRow="1" outline="0" collapsedLevelsAreSubtotals="1" fieldPosition="0"/>
    </format>
    <format dxfId="157">
      <pivotArea grandRow="1" outline="0" collapsedLevelsAreSubtotals="1" fieldPosition="0"/>
    </format>
    <format dxfId="156">
      <pivotArea dataOnly="0" labelOnly="1" grandRow="1" outline="0" fieldPosition="0"/>
    </format>
    <format dxfId="155">
      <pivotArea grandRow="1" outline="0" collapsedLevelsAreSubtotals="1" fieldPosition="0"/>
    </format>
    <format dxfId="154">
      <pivotArea dataOnly="0" labelOnly="1" grandRow="1" outline="0" fieldPosition="0"/>
    </format>
    <format dxfId="153">
      <pivotArea type="all" dataOnly="0" outline="0" fieldPosition="0"/>
    </format>
    <format dxfId="152">
      <pivotArea dataOnly="0" labelOnly="1" outline="0" offset="IV6" fieldPosition="0">
        <references count="1">
          <reference field="0" count="1">
            <x v="7"/>
          </reference>
        </references>
      </pivotArea>
    </format>
    <format dxfId="151">
      <pivotArea outline="0" collapsedLevelsAreSubtotals="1" fieldPosition="0">
        <references count="1">
          <reference field="0" count="1" selected="0" sumSubtotal="1">
            <x v="0"/>
          </reference>
        </references>
      </pivotArea>
    </format>
    <format dxfId="150">
      <pivotArea dataOnly="0" labelOnly="1" outline="0" fieldPosition="0">
        <references count="1">
          <reference field="0" count="1" sumSubtotal="1">
            <x v="0"/>
          </reference>
        </references>
      </pivotArea>
    </format>
    <format dxfId="149">
      <pivotArea outline="0" collapsedLevelsAreSubtotals="1" fieldPosition="0">
        <references count="1">
          <reference field="0" count="1" selected="0" sumSubtotal="1">
            <x v="3"/>
          </reference>
        </references>
      </pivotArea>
    </format>
    <format dxfId="148">
      <pivotArea dataOnly="0" labelOnly="1" outline="0" fieldPosition="0">
        <references count="1">
          <reference field="0" count="1" sumSubtotal="1">
            <x v="3"/>
          </reference>
        </references>
      </pivotArea>
    </format>
    <format dxfId="147">
      <pivotArea outline="0" collapsedLevelsAreSubtotals="1" fieldPosition="0">
        <references count="1">
          <reference field="0" count="1" selected="0" sumSubtotal="1">
            <x v="4"/>
          </reference>
        </references>
      </pivotArea>
    </format>
    <format dxfId="146">
      <pivotArea dataOnly="0" labelOnly="1" outline="0" fieldPosition="0">
        <references count="1">
          <reference field="0" count="1" sumSubtotal="1">
            <x v="4"/>
          </reference>
        </references>
      </pivotArea>
    </format>
    <format dxfId="145">
      <pivotArea outline="0" collapsedLevelsAreSubtotals="1" fieldPosition="0">
        <references count="1">
          <reference field="0" count="1" selected="0" sumSubtotal="1">
            <x v="5"/>
          </reference>
        </references>
      </pivotArea>
    </format>
    <format dxfId="144">
      <pivotArea dataOnly="0" labelOnly="1" outline="0" fieldPosition="0">
        <references count="1">
          <reference field="0" count="1" sumSubtotal="1">
            <x v="5"/>
          </reference>
        </references>
      </pivotArea>
    </format>
    <format dxfId="143">
      <pivotArea outline="0" collapsedLevelsAreSubtotals="1" fieldPosition="0">
        <references count="1">
          <reference field="0" count="1" selected="0" sumSubtotal="1">
            <x v="6"/>
          </reference>
        </references>
      </pivotArea>
    </format>
    <format dxfId="142">
      <pivotArea dataOnly="0" labelOnly="1" outline="0" fieldPosition="0">
        <references count="1">
          <reference field="0" count="1" sumSubtotal="1">
            <x v="6"/>
          </reference>
        </references>
      </pivotArea>
    </format>
    <format dxfId="141">
      <pivotArea outline="0" collapsedLevelsAreSubtotals="1" fieldPosition="0">
        <references count="1">
          <reference field="0" count="1" selected="0" sumSubtotal="1">
            <x v="7"/>
          </reference>
        </references>
      </pivotArea>
    </format>
    <format dxfId="140">
      <pivotArea dataOnly="0" labelOnly="1" outline="0" fieldPosition="0">
        <references count="1">
          <reference field="0" count="1" sumSubtotal="1">
            <x v="7"/>
          </reference>
        </references>
      </pivotArea>
    </format>
    <format dxfId="139">
      <pivotArea outline="0" collapsedLevelsAreSubtotals="1" fieldPosition="0">
        <references count="1">
          <reference field="0" count="1" selected="0" sumSubtotal="1">
            <x v="12"/>
          </reference>
        </references>
      </pivotArea>
    </format>
    <format dxfId="138">
      <pivotArea dataOnly="0" labelOnly="1" outline="0" fieldPosition="0">
        <references count="1">
          <reference field="0" count="1" sumSubtotal="1">
            <x v="12"/>
          </reference>
        </references>
      </pivotArea>
    </format>
    <format dxfId="137">
      <pivotArea outline="0" collapsedLevelsAreSubtotals="1" fieldPosition="0"/>
    </format>
    <format dxfId="136">
      <pivotArea field="23" type="button" dataOnly="0" labelOnly="1" outline="0" axis="axisRow" fieldPosition="2"/>
    </format>
    <format dxfId="135">
      <pivotArea field="29" type="button" dataOnly="0" labelOnly="1" outline="0" axis="axisRow" fieldPosition="3"/>
    </format>
    <format dxfId="134">
      <pivotArea field="39" type="button" dataOnly="0" labelOnly="1" outline="0"/>
    </format>
    <format dxfId="133">
      <pivotArea field="46" type="button" dataOnly="0" labelOnly="1" outline="0"/>
    </format>
    <format dxfId="132">
      <pivotArea type="topRight" dataOnly="0" labelOnly="1" outline="0" fieldPosition="0"/>
    </format>
    <format dxfId="131">
      <pivotArea type="all" dataOnly="0" outline="0" fieldPosition="0"/>
    </format>
    <format dxfId="130">
      <pivotArea type="all" dataOnly="0" outline="0" fieldPosition="0"/>
    </format>
    <format dxfId="129">
      <pivotArea field="39" type="button" dataOnly="0" labelOnly="1" outline="0"/>
    </format>
    <format dxfId="128">
      <pivotArea dataOnly="0" labelOnly="1" outline="0" fieldPosition="0">
        <references count="1">
          <reference field="0" count="1" sumSubtotal="1">
            <x v="12"/>
          </reference>
        </references>
      </pivotArea>
    </format>
    <format dxfId="127">
      <pivotArea dataOnly="0" labelOnly="1" grandRow="1" outline="0" fieldPosition="0"/>
    </format>
    <format dxfId="126">
      <pivotArea field="16" type="button" dataOnly="0" labelOnly="1" outline="0" axis="axisRow" fieldPosition="4"/>
    </format>
    <format dxfId="125">
      <pivotArea field="12" type="button" dataOnly="0" labelOnly="1" outline="0" axis="axisRow" fieldPosition="7"/>
    </format>
    <format dxfId="124">
      <pivotArea dataOnly="0" labelOnly="1" outline="0" offset="A256" fieldPosition="0">
        <references count="1">
          <reference field="0" count="1" sumSubtotal="1">
            <x v="1"/>
          </reference>
        </references>
      </pivotArea>
    </format>
    <format dxfId="123">
      <pivotArea dataOnly="0" labelOnly="1" outline="0" offset="A256" fieldPosition="0">
        <references count="1">
          <reference field="0" count="1" sumSubtotal="1">
            <x v="8"/>
          </reference>
        </references>
      </pivotArea>
    </format>
    <format dxfId="122">
      <pivotArea outline="0" collapsedLevelsAreSubtotals="1" fieldPosition="0">
        <references count="1">
          <reference field="0" count="1" selected="0" sumSubtotal="1">
            <x v="8"/>
          </reference>
        </references>
      </pivotArea>
    </format>
    <format dxfId="121">
      <pivotArea dataOnly="0" labelOnly="1" outline="0" offset="B256:IV256" fieldPosition="0">
        <references count="1">
          <reference field="0" count="1" sumSubtotal="1">
            <x v="8"/>
          </reference>
        </references>
      </pivotArea>
    </format>
    <format dxfId="120">
      <pivotArea dataOnly="0" labelOnly="1" outline="0" offset="IV7" fieldPosition="0">
        <references count="1">
          <reference field="0" count="1">
            <x v="12"/>
          </reference>
        </references>
      </pivotArea>
    </format>
    <format dxfId="119">
      <pivotArea dataOnly="0" labelOnly="1" outline="0" offset="IV6" fieldPosition="0">
        <references count="1">
          <reference field="0" count="1">
            <x v="8"/>
          </reference>
        </references>
      </pivotArea>
    </format>
    <format dxfId="118">
      <pivotArea dataOnly="0" labelOnly="1" outline="0" offset="IV9" fieldPosition="0">
        <references count="1">
          <reference field="0" count="1">
            <x v="1"/>
          </reference>
        </references>
      </pivotArea>
    </format>
    <format dxfId="117">
      <pivotArea dataOnly="0" labelOnly="1" outline="0" offset="IV5" fieldPosition="0">
        <references count="1">
          <reference field="0" count="1">
            <x v="1"/>
          </reference>
        </references>
      </pivotArea>
    </format>
    <format dxfId="116">
      <pivotArea outline="0" collapsedLevelsAreSubtotals="1" fieldPosition="0">
        <references count="1">
          <reference field="0" count="1" selected="0" sumSubtotal="1">
            <x v="11"/>
          </reference>
        </references>
      </pivotArea>
    </format>
    <format dxfId="115">
      <pivotArea dataOnly="0" labelOnly="1" outline="0" fieldPosition="0">
        <references count="1">
          <reference field="0" count="1" sumSubtotal="1">
            <x v="11"/>
          </reference>
        </references>
      </pivotArea>
    </format>
    <format dxfId="114">
      <pivotArea outline="0" collapsedLevelsAreSubtotals="1" fieldPosition="0">
        <references count="1">
          <reference field="0" count="1" selected="0" sumSubtotal="1">
            <x v="13"/>
          </reference>
        </references>
      </pivotArea>
    </format>
    <format dxfId="113">
      <pivotArea dataOnly="0" labelOnly="1" outline="0" fieldPosition="0">
        <references count="1">
          <reference field="0" count="1" sumSubtotal="1">
            <x v="13"/>
          </reference>
        </references>
      </pivotArea>
    </format>
    <format dxfId="112">
      <pivotArea field="0" type="button" dataOnly="0" labelOnly="1" outline="0" axis="axisRow" fieldPosition="0"/>
    </format>
    <format dxfId="111">
      <pivotArea field="24" type="button" dataOnly="0" labelOnly="1" outline="0" axis="axisRow" fieldPosition="1"/>
    </format>
    <format dxfId="110">
      <pivotArea field="23" type="button" dataOnly="0" labelOnly="1" outline="0" axis="axisRow" fieldPosition="2"/>
    </format>
    <format dxfId="109">
      <pivotArea field="29" type="button" dataOnly="0" labelOnly="1" outline="0" axis="axisRow" fieldPosition="3"/>
    </format>
    <format dxfId="108">
      <pivotArea field="16" type="button" dataOnly="0" labelOnly="1" outline="0" axis="axisRow" fieldPosition="4"/>
    </format>
    <format dxfId="107">
      <pivotArea field="14" type="button" dataOnly="0" labelOnly="1" outline="0" axis="axisRow" fieldPosition="5"/>
    </format>
    <format dxfId="106">
      <pivotArea field="15" type="button" dataOnly="0" labelOnly="1" outline="0" axis="axisRow" fieldPosition="6"/>
    </format>
    <format dxfId="105">
      <pivotArea field="12" type="button" dataOnly="0" labelOnly="1" outline="0" axis="axisRow" fieldPosition="7"/>
    </format>
    <format dxfId="104">
      <pivotArea field="14" type="button" dataOnly="0" labelOnly="1" outline="0" axis="axisRow" fieldPosition="5"/>
    </format>
    <format dxfId="103">
      <pivotArea field="15" type="button" dataOnly="0" labelOnly="1" outline="0" axis="axisRow" fieldPosition="6"/>
    </format>
    <format dxfId="102">
      <pivotArea outline="0" collapsedLevelsAreSubtotals="1" fieldPosition="0"/>
    </format>
    <format dxfId="101">
      <pivotArea field="46" type="button" dataOnly="0" labelOnly="1" outline="0"/>
    </format>
    <format dxfId="100">
      <pivotArea type="topRight" dataOnly="0" labelOnly="1" outline="0" fieldPosition="0"/>
    </format>
    <format dxfId="99">
      <pivotArea field="46" type="button" dataOnly="0" labelOnly="1" outline="0"/>
    </format>
    <format dxfId="98">
      <pivotArea field="1" type="button" dataOnly="0" labelOnly="1" outline="0" axis="axisPage" fieldPosition="0"/>
    </format>
    <format dxfId="97">
      <pivotArea dataOnly="0" labelOnly="1" outline="0" fieldPosition="0">
        <references count="1">
          <reference field="1" count="1">
            <x v="0"/>
          </reference>
        </references>
      </pivotArea>
    </format>
    <format dxfId="96">
      <pivotArea dataOnly="0" labelOnly="1" outline="0" fieldPosition="0">
        <references count="1">
          <reference field="52" count="2">
            <x v="0"/>
            <x v="1"/>
          </reference>
        </references>
      </pivotArea>
    </format>
    <format dxfId="95">
      <pivotArea dataOnly="0" labelOnly="1" grandCol="1" outline="0" fieldPosition="0"/>
    </format>
    <format dxfId="94">
      <pivotArea field="52" type="button" dataOnly="0" labelOnly="1" outline="0" axis="axisCol" fieldPosition="0"/>
    </format>
    <format dxfId="93">
      <pivotArea field="52" type="button" dataOnly="0" labelOnly="1" outline="0" axis="axisCol" fieldPosition="0"/>
    </format>
    <format dxfId="92">
      <pivotArea dataOnly="0" labelOnly="1" outline="0" fieldPosition="0">
        <references count="1">
          <reference field="1" count="1">
            <x v="4"/>
          </reference>
        </references>
      </pivotArea>
    </format>
    <format dxfId="91">
      <pivotArea outline="0" collapsedLevelsAreSubtotals="1" fieldPosition="0">
        <references count="1">
          <reference field="0" count="1" selected="0" sumSubtotal="1">
            <x v="2"/>
          </reference>
        </references>
      </pivotArea>
    </format>
    <format dxfId="90">
      <pivotArea dataOnly="0" labelOnly="1" outline="0" fieldPosition="0">
        <references count="1">
          <reference field="0" count="1" sumSubtotal="1">
            <x v="2"/>
          </reference>
        </references>
      </pivotArea>
    </format>
    <format dxfId="89">
      <pivotArea outline="0" collapsedLevelsAreSubtotals="1" fieldPosition="0">
        <references count="1">
          <reference field="0" count="1" selected="0" sumSubtotal="1">
            <x v="10"/>
          </reference>
        </references>
      </pivotArea>
    </format>
    <format dxfId="88">
      <pivotArea dataOnly="0" labelOnly="1" outline="0" fieldPosition="0">
        <references count="1">
          <reference field="0" count="1" sumSubtotal="1">
            <x v="10"/>
          </reference>
        </references>
      </pivotArea>
    </format>
    <format dxfId="87">
      <pivotArea outline="0" collapsedLevelsAreSubtotals="1" fieldPosition="0"/>
    </format>
    <format dxfId="86">
      <pivotArea field="52" type="button" dataOnly="0" labelOnly="1" outline="0" axis="axisCol" fieldPosition="0"/>
    </format>
    <format dxfId="85">
      <pivotArea type="topRight" dataOnly="0" labelOnly="1" outline="0" fieldPosition="0"/>
    </format>
    <format dxfId="84">
      <pivotArea dataOnly="0" labelOnly="1" outline="0" fieldPosition="0">
        <references count="1">
          <reference field="52" count="2">
            <x v="0"/>
            <x v="1"/>
          </reference>
        </references>
      </pivotArea>
    </format>
    <format dxfId="83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compact="0" compactData="0" multipleFieldFilters="0">
  <location ref="A3:C48" firstHeaderRow="1" firstDataRow="1" firstDataCol="2" rowPageCount="1" colPageCount="1"/>
  <pivotFields count="53">
    <pivotField axis="axisRow" compact="0" outline="0" showAll="0">
      <items count="16">
        <item x="7"/>
        <item x="8"/>
        <item m="1" x="14"/>
        <item x="0"/>
        <item x="4"/>
        <item x="1"/>
        <item x="6"/>
        <item x="2"/>
        <item x="9"/>
        <item m="1" x="11"/>
        <item m="1" x="12"/>
        <item m="1" x="13"/>
        <item x="5"/>
        <item x="3"/>
        <item m="1"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7">
        <item m="1" x="23"/>
        <item m="1" x="37"/>
        <item m="1" x="45"/>
        <item x="9"/>
        <item m="1" x="40"/>
        <item m="1" x="26"/>
        <item m="1" x="29"/>
        <item m="1" x="21"/>
        <item m="1" x="15"/>
        <item x="10"/>
        <item m="1" x="20"/>
        <item m="1" x="52"/>
        <item x="0"/>
        <item m="1" x="44"/>
        <item x="5"/>
        <item m="1" x="55"/>
        <item x="11"/>
        <item m="1" x="46"/>
        <item m="1" x="39"/>
        <item x="7"/>
        <item m="1" x="42"/>
        <item m="1" x="27"/>
        <item m="1" x="30"/>
        <item m="1" x="14"/>
        <item m="1" x="34"/>
        <item m="1" x="18"/>
        <item m="1" x="28"/>
        <item x="12"/>
        <item m="1" x="32"/>
        <item m="1" x="48"/>
        <item x="8"/>
        <item x="4"/>
        <item m="1" x="51"/>
        <item m="1" x="31"/>
        <item m="1" x="22"/>
        <item m="1" x="38"/>
        <item m="1" x="41"/>
        <item x="1"/>
        <item m="1" x="24"/>
        <item x="6"/>
        <item m="1" x="25"/>
        <item m="1" x="43"/>
        <item x="2"/>
        <item x="3"/>
        <item m="1" x="49"/>
        <item m="1" x="47"/>
        <item m="1" x="17"/>
        <item m="1" x="16"/>
        <item m="1" x="33"/>
        <item m="1" x="36"/>
        <item m="1" x="13"/>
        <item m="1" x="50"/>
        <item m="1" x="53"/>
        <item m="1" x="54"/>
        <item m="1" x="19"/>
        <item m="1" x="3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760">
        <item m="1" x="341"/>
        <item m="1" x="53"/>
        <item m="1" x="245"/>
        <item m="1" x="617"/>
        <item m="1" x="712"/>
        <item m="1" x="694"/>
        <item m="1" x="683"/>
        <item m="1" x="87"/>
        <item m="1" x="188"/>
        <item m="1" x="240"/>
        <item m="1" x="376"/>
        <item m="1" x="518"/>
        <item m="1" x="592"/>
        <item m="1" x="701"/>
        <item m="1" x="722"/>
        <item m="1" x="265"/>
        <item m="1" x="419"/>
        <item m="1" x="329"/>
        <item m="1" x="390"/>
        <item m="1" x="381"/>
        <item m="1" x="608"/>
        <item m="1" x="567"/>
        <item m="1" x="743"/>
        <item m="1" x="710"/>
        <item m="1" x="271"/>
        <item m="1" x="387"/>
        <item m="1" x="678"/>
        <item m="1" x="690"/>
        <item m="1" x="719"/>
        <item m="1" x="702"/>
        <item m="1" x="687"/>
        <item m="1" x="82"/>
        <item m="1" x="122"/>
        <item m="1" x="145"/>
        <item m="1" x="257"/>
        <item m="1" x="89"/>
        <item m="1" x="193"/>
        <item m="1" x="148"/>
        <item m="1" x="146"/>
        <item m="1" x="125"/>
        <item m="1" x="269"/>
        <item m="1" x="184"/>
        <item m="1" x="301"/>
        <item m="1" x="308"/>
        <item m="1" x="600"/>
        <item m="1" x="676"/>
        <item m="1" x="45"/>
        <item m="1" x="711"/>
        <item m="1" x="598"/>
        <item m="1" x="625"/>
        <item m="1" x="61"/>
        <item m="1" x="703"/>
        <item m="1" x="735"/>
        <item m="1" x="60"/>
        <item m="1" x="94"/>
        <item m="1" x="101"/>
        <item m="1" x="108"/>
        <item m="1" x="199"/>
        <item m="1" x="149"/>
        <item m="1" x="106"/>
        <item m="1" x="62"/>
        <item m="1" x="137"/>
        <item m="1" x="64"/>
        <item m="1" x="172"/>
        <item m="1" x="202"/>
        <item m="1" x="205"/>
        <item m="1" x="84"/>
        <item m="1" x="154"/>
        <item m="1" x="340"/>
        <item m="1" x="299"/>
        <item m="1" x="319"/>
        <item m="1" x="590"/>
        <item m="1" x="727"/>
        <item m="1" x="644"/>
        <item m="1" x="629"/>
        <item m="1" x="729"/>
        <item m="1" x="652"/>
        <item m="1" x="650"/>
        <item m="1" x="688"/>
        <item m="1" x="721"/>
        <item m="1" x="654"/>
        <item m="1" x="602"/>
        <item m="1" x="706"/>
        <item m="1" x="624"/>
        <item m="1" x="75"/>
        <item m="1" x="120"/>
        <item m="1" x="156"/>
        <item m="1" x="73"/>
        <item m="1" x="81"/>
        <item m="1" x="136"/>
        <item m="1" x="155"/>
        <item m="1" x="152"/>
        <item m="1" x="65"/>
        <item m="1" x="77"/>
        <item m="1" x="233"/>
        <item m="1" x="161"/>
        <item m="1" x="165"/>
        <item m="1" x="255"/>
        <item m="1" x="292"/>
        <item m="1" x="177"/>
        <item m="1" x="144"/>
        <item m="1" x="167"/>
        <item m="1" x="229"/>
        <item m="1" x="236"/>
        <item m="1" x="276"/>
        <item m="1" x="540"/>
        <item m="1" x="492"/>
        <item m="1" x="569"/>
        <item m="1" x="738"/>
        <item m="1" x="707"/>
        <item m="1" x="585"/>
        <item m="1" x="537"/>
        <item m="1" x="519"/>
        <item m="1" x="553"/>
        <item m="1" x="708"/>
        <item m="1" x="96"/>
        <item m="1" x="97"/>
        <item m="1" x="223"/>
        <item m="1" x="123"/>
        <item m="1" x="190"/>
        <item m="1" x="274"/>
        <item m="1" x="224"/>
        <item m="1" x="339"/>
        <item m="1" x="285"/>
        <item m="1" x="325"/>
        <item m="1" x="498"/>
        <item m="1" x="554"/>
        <item m="1" x="573"/>
        <item m="1" x="533"/>
        <item m="1" x="674"/>
        <item m="1" x="666"/>
        <item m="1" x="603"/>
        <item m="1" x="658"/>
        <item m="1" x="574"/>
        <item m="1" x="643"/>
        <item m="1" x="672"/>
        <item m="1" x="757"/>
        <item m="1" x="734"/>
        <item m="1" x="742"/>
        <item m="1" x="71"/>
        <item m="1" x="91"/>
        <item m="1" x="88"/>
        <item m="1" x="86"/>
        <item m="1" x="78"/>
        <item m="1" x="85"/>
        <item m="1" x="116"/>
        <item m="1" x="103"/>
        <item m="1" x="79"/>
        <item m="1" x="100"/>
        <item m="1" x="191"/>
        <item m="1" x="194"/>
        <item m="1" x="132"/>
        <item m="1" x="270"/>
        <item m="1" x="164"/>
        <item m="1" x="227"/>
        <item m="1" x="225"/>
        <item m="1" x="304"/>
        <item m="1" x="217"/>
        <item m="1" x="153"/>
        <item m="1" x="207"/>
        <item m="1" x="151"/>
        <item m="1" x="258"/>
        <item m="1" x="552"/>
        <item m="1" x="538"/>
        <item m="1" x="588"/>
        <item m="1" x="520"/>
        <item m="1" x="614"/>
        <item m="1" x="655"/>
        <item m="1" x="754"/>
        <item m="1" x="560"/>
        <item m="1" x="634"/>
        <item m="1" x="693"/>
        <item m="1" x="642"/>
        <item m="1" x="647"/>
        <item m="1" x="667"/>
        <item m="1" x="695"/>
        <item m="1" x="47"/>
        <item m="1" x="686"/>
        <item m="1" x="70"/>
        <item m="1" x="714"/>
        <item m="1" x="755"/>
        <item m="1" x="725"/>
        <item m="1" x="685"/>
        <item m="1" x="580"/>
        <item m="1" x="668"/>
        <item m="1" x="72"/>
        <item m="1" x="747"/>
        <item m="1" x="697"/>
        <item m="1" x="728"/>
        <item m="1" x="102"/>
        <item m="1" x="66"/>
        <item m="1" x="57"/>
        <item m="1" x="68"/>
        <item m="1" x="759"/>
        <item m="1" x="111"/>
        <item m="1" x="76"/>
        <item m="1" x="56"/>
        <item m="1" x="55"/>
        <item m="1" x="139"/>
        <item m="1" x="126"/>
        <item m="1" x="105"/>
        <item m="1" x="104"/>
        <item m="1" x="751"/>
        <item m="1" x="704"/>
        <item m="1" x="733"/>
        <item m="1" x="720"/>
        <item m="1" x="717"/>
        <item m="1" x="83"/>
        <item m="1" x="50"/>
        <item m="1" x="745"/>
        <item m="1" x="716"/>
        <item m="1" x="113"/>
        <item m="1" x="90"/>
        <item m="1" x="138"/>
        <item m="1" x="109"/>
        <item m="1" x="74"/>
        <item m="1" x="52"/>
        <item m="1" x="58"/>
        <item m="1" x="69"/>
        <item m="1" x="44"/>
        <item m="1" x="48"/>
        <item m="1" x="43"/>
        <item m="1" x="114"/>
        <item m="1" x="121"/>
        <item m="1" x="80"/>
        <item m="1" x="141"/>
        <item m="1" x="98"/>
        <item m="1" x="178"/>
        <item m="1" x="162"/>
        <item m="1" x="189"/>
        <item m="1" x="163"/>
        <item m="1" x="107"/>
        <item m="1" x="127"/>
        <item m="1" x="201"/>
        <item m="1" x="309"/>
        <item m="1" x="305"/>
        <item m="1" x="42"/>
        <item m="1" x="741"/>
        <item m="1" x="134"/>
        <item m="1" x="288"/>
        <item m="1" x="135"/>
        <item m="1" x="260"/>
        <item m="1" x="142"/>
        <item m="1" x="95"/>
        <item m="1" x="293"/>
        <item m="1" x="243"/>
        <item m="1" x="143"/>
        <item m="1" x="128"/>
        <item m="1" x="273"/>
        <item m="1" x="286"/>
        <item m="1" x="296"/>
        <item m="1" x="204"/>
        <item m="1" x="186"/>
        <item m="1" x="244"/>
        <item m="1" x="279"/>
        <item m="1" x="267"/>
        <item m="1" x="235"/>
        <item m="1" x="171"/>
        <item m="1" x="290"/>
        <item m="1" x="250"/>
        <item m="1" x="278"/>
        <item m="1" x="351"/>
        <item m="1" x="583"/>
        <item m="1" x="609"/>
        <item m="1" x="364"/>
        <item m="1" x="570"/>
        <item m="1" x="488"/>
        <item m="1" x="616"/>
        <item m="1" x="330"/>
        <item m="1" x="315"/>
        <item m="1" x="544"/>
        <item m="1" x="522"/>
        <item m="1" x="529"/>
        <item m="1" x="669"/>
        <item m="1" x="282"/>
        <item m="1" x="620"/>
        <item m="1" x="561"/>
        <item m="1" x="740"/>
        <item m="1" x="758"/>
        <item m="1" x="726"/>
        <item m="1" x="54"/>
        <item m="1" x="124"/>
        <item m="1" x="92"/>
        <item m="1" x="699"/>
        <item m="1" x="112"/>
        <item m="1" x="239"/>
        <item m="1" x="99"/>
        <item m="1" x="140"/>
        <item m="1" x="115"/>
        <item m="1" x="756"/>
        <item m="1" x="59"/>
        <item m="1" x="119"/>
        <item m="1" x="312"/>
        <item m="1" x="147"/>
        <item m="1" x="226"/>
        <item m="1" x="232"/>
        <item m="1" x="196"/>
        <item m="1" x="253"/>
        <item m="1" x="67"/>
        <item m="1" x="192"/>
        <item m="1" x="215"/>
        <item m="1" x="211"/>
        <item m="1" x="357"/>
        <item m="1" x="423"/>
        <item m="1" x="166"/>
        <item m="1" x="133"/>
        <item m="1" x="388"/>
        <item m="1" x="360"/>
        <item m="1" x="365"/>
        <item m="1" x="230"/>
        <item m="1" x="129"/>
        <item m="1" x="242"/>
        <item m="1" x="200"/>
        <item m="1" x="181"/>
        <item m="1" x="197"/>
        <item m="1" x="220"/>
        <item m="1" x="248"/>
        <item m="1" x="403"/>
        <item m="1" x="358"/>
        <item m="1" x="437"/>
        <item m="1" x="333"/>
        <item m="1" x="280"/>
        <item m="1" x="350"/>
        <item m="1" x="160"/>
        <item m="1" x="409"/>
        <item m="1" x="408"/>
        <item m="1" x="657"/>
        <item m="1" x="525"/>
        <item m="1" x="505"/>
        <item m="1" x="556"/>
        <item m="1" x="430"/>
        <item m="1" x="493"/>
        <item m="1" x="490"/>
        <item m="1" x="633"/>
        <item m="1" x="548"/>
        <item m="1" x="508"/>
        <item m="1" x="173"/>
        <item m="1" x="219"/>
        <item m="1" x="635"/>
        <item m="1" x="638"/>
        <item m="1" x="595"/>
        <item m="1" x="700"/>
        <item m="1" x="221"/>
        <item m="1" x="213"/>
        <item m="1" x="281"/>
        <item m="1" x="696"/>
        <item m="1" x="344"/>
        <item m="1" x="241"/>
        <item m="1" x="439"/>
        <item m="1" x="318"/>
        <item m="1" x="428"/>
        <item m="1" x="422"/>
        <item m="1" x="367"/>
        <item m="1" x="294"/>
        <item m="1" x="389"/>
        <item m="1" x="427"/>
        <item m="1" x="421"/>
        <item m="1" x="607"/>
        <item m="1" x="511"/>
        <item m="1" x="317"/>
        <item m="1" x="445"/>
        <item m="1" x="263"/>
        <item m="1" x="750"/>
        <item m="1" x="157"/>
        <item m="1" x="619"/>
        <item m="1" x="571"/>
        <item m="1" x="611"/>
        <item m="1" x="576"/>
        <item m="1" x="631"/>
        <item m="1" x="565"/>
        <item m="1" x="660"/>
        <item m="1" x="637"/>
        <item m="1" x="639"/>
        <item m="1" x="399"/>
        <item m="1" x="361"/>
        <item m="1" x="535"/>
        <item m="1" x="503"/>
        <item m="1" x="463"/>
        <item m="1" x="415"/>
        <item m="1" x="432"/>
        <item m="1" x="401"/>
        <item m="1" x="515"/>
        <item m="1" x="412"/>
        <item m="1" x="640"/>
        <item m="1" x="298"/>
        <item m="1" x="545"/>
        <item m="1" x="663"/>
        <item m="1" x="641"/>
        <item m="1" x="605"/>
        <item m="1" x="630"/>
        <item m="1" x="486"/>
        <item m="1" x="698"/>
        <item m="1" x="579"/>
        <item m="1" x="610"/>
        <item m="1" x="480"/>
        <item m="1" x="470"/>
        <item m="1" x="394"/>
        <item m="1" x="651"/>
        <item m="1" x="170"/>
        <item m="1" x="679"/>
        <item m="1" x="723"/>
        <item m="1" x="218"/>
        <item m="1" x="649"/>
        <item m="1" x="744"/>
        <item m="1" x="169"/>
        <item m="1" x="185"/>
        <item m="1" x="110"/>
        <item m="1" x="275"/>
        <item m="1" x="348"/>
        <item m="1" x="313"/>
        <item m="1" x="283"/>
        <item m="1" x="63"/>
        <item m="1" x="150"/>
        <item m="1" x="709"/>
        <item m="1" x="737"/>
        <item m="1" x="247"/>
        <item m="1" x="345"/>
        <item m="1" x="174"/>
        <item m="1" x="622"/>
        <item m="1" x="251"/>
        <item m="1" x="353"/>
        <item m="1" x="272"/>
        <item m="1" x="455"/>
        <item m="1" x="327"/>
        <item m="1" x="347"/>
        <item m="1" x="306"/>
        <item m="1" x="395"/>
        <item m="1" x="354"/>
        <item m="1" x="370"/>
        <item m="1" x="336"/>
        <item m="1" x="295"/>
        <item m="1" x="435"/>
        <item m="1" x="356"/>
        <item m="1" x="334"/>
        <item m="1" x="300"/>
        <item m="1" x="314"/>
        <item m="1" x="371"/>
        <item m="1" x="425"/>
        <item m="1" x="321"/>
        <item m="1" x="380"/>
        <item m="1" x="581"/>
        <item m="1" x="414"/>
        <item m="1" x="539"/>
        <item m="1" x="499"/>
        <item m="1" x="541"/>
        <item m="1" x="469"/>
        <item m="1" x="586"/>
        <item m="1" x="453"/>
        <item m="1" x="448"/>
        <item m="1" x="461"/>
        <item m="1" x="516"/>
        <item m="1" x="691"/>
        <item m="1" x="228"/>
        <item m="1" x="222"/>
        <item m="1" x="661"/>
        <item m="1" x="212"/>
        <item x="35"/>
        <item m="1" x="731"/>
        <item m="1" x="636"/>
        <item m="1" x="311"/>
        <item m="1" x="739"/>
        <item m="1" x="475"/>
        <item m="1" x="563"/>
        <item m="1" x="473"/>
        <item m="1" x="449"/>
        <item m="1" x="410"/>
        <item m="1" x="615"/>
        <item m="1" x="671"/>
        <item m="1" x="656"/>
        <item m="1" x="623"/>
        <item m="1" x="572"/>
        <item m="1" x="748"/>
        <item m="1" x="502"/>
        <item m="1" x="504"/>
        <item m="1" x="618"/>
        <item m="1" x="131"/>
        <item m="1" x="203"/>
        <item m="1" x="601"/>
        <item m="1" x="118"/>
        <item m="1" x="159"/>
        <item m="1" x="117"/>
        <item m="1" x="753"/>
        <item m="1" x="746"/>
        <item m="1" x="468"/>
        <item m="1" x="363"/>
        <item m="1" x="384"/>
        <item m="1" x="374"/>
        <item m="1" x="369"/>
        <item m="1" x="373"/>
        <item m="1" x="400"/>
        <item m="1" x="302"/>
        <item m="1" x="261"/>
        <item m="1" x="352"/>
        <item m="1" x="264"/>
        <item m="1" x="346"/>
        <item m="1" x="355"/>
        <item m="1" x="328"/>
        <item m="1" x="416"/>
        <item m="1" x="343"/>
        <item m="1" x="659"/>
        <item m="1" x="457"/>
        <item m="1" x="670"/>
        <item m="1" x="466"/>
        <item m="1" x="628"/>
        <item m="1" x="465"/>
        <item m="1" x="632"/>
        <item m="1" x="549"/>
        <item m="1" x="479"/>
        <item m="1" x="404"/>
        <item m="1" x="405"/>
        <item m="1" x="528"/>
        <item m="1" x="407"/>
        <item m="1" x="377"/>
        <item m="1" x="612"/>
        <item m="1" x="359"/>
        <item m="1" x="316"/>
        <item m="1" x="175"/>
        <item m="1" x="752"/>
        <item m="1" x="349"/>
        <item m="1" x="268"/>
        <item x="17"/>
        <item m="1" x="289"/>
        <item m="1" x="396"/>
        <item m="1" x="362"/>
        <item m="1" x="366"/>
        <item m="1" x="653"/>
        <item m="1" x="291"/>
        <item m="1" x="284"/>
        <item m="1" x="506"/>
        <item m="1" x="391"/>
        <item m="1" x="378"/>
        <item m="1" x="456"/>
        <item m="1" x="606"/>
        <item m="1" x="431"/>
        <item m="1" x="335"/>
        <item m="1" x="476"/>
        <item m="1" x="523"/>
        <item m="1" x="478"/>
        <item m="1" x="507"/>
        <item m="1" x="458"/>
        <item m="1" x="577"/>
        <item m="1" x="673"/>
        <item m="1" x="589"/>
        <item m="1" x="591"/>
        <item m="1" x="599"/>
        <item x="4"/>
        <item m="1" x="645"/>
        <item m="1" x="372"/>
        <item m="1" x="604"/>
        <item m="1" x="464"/>
        <item m="1" x="705"/>
        <item m="1" x="51"/>
        <item m="1" x="323"/>
        <item m="1" x="176"/>
        <item m="1" x="546"/>
        <item m="1" x="277"/>
        <item m="1" x="646"/>
        <item m="1" x="195"/>
        <item m="1" x="209"/>
        <item m="1" x="214"/>
        <item m="1" x="715"/>
        <item m="1" x="680"/>
        <item m="1" x="692"/>
        <item m="1" x="681"/>
        <item m="1" x="677"/>
        <item m="1" x="238"/>
        <item m="1" x="718"/>
        <item m="1" x="246"/>
        <item m="1" x="256"/>
        <item m="1" x="338"/>
        <item m="1" x="444"/>
        <item m="1" x="467"/>
        <item m="1" x="368"/>
        <item m="1" x="496"/>
        <item m="1" x="383"/>
        <item m="1" x="566"/>
        <item m="1" x="460"/>
        <item m="1" x="392"/>
        <item m="1" x="497"/>
        <item m="1" x="509"/>
        <item m="1" x="210"/>
        <item m="1" x="259"/>
        <item m="1" x="500"/>
        <item m="1" x="206"/>
        <item m="1" x="130"/>
        <item m="1" x="438"/>
        <item m="1" x="530"/>
        <item m="1" x="183"/>
        <item m="1" x="474"/>
        <item m="1" x="454"/>
        <item m="1" x="542"/>
        <item m="1" x="231"/>
        <item m="1" x="732"/>
        <item m="1" x="551"/>
        <item m="1" x="303"/>
        <item m="1" x="237"/>
        <item m="1" x="180"/>
        <item m="1" x="626"/>
        <item m="1" x="417"/>
        <item m="1" x="424"/>
        <item m="1" x="326"/>
        <item m="1" x="324"/>
        <item x="19"/>
        <item x="33"/>
        <item m="1" x="442"/>
        <item m="1" x="429"/>
        <item m="1" x="436"/>
        <item m="1" x="187"/>
        <item m="1" x="418"/>
        <item m="1" x="375"/>
        <item m="1" x="382"/>
        <item m="1" x="379"/>
        <item m="1" x="452"/>
        <item m="1" x="713"/>
        <item m="1" x="402"/>
        <item m="1" x="501"/>
        <item m="1" x="482"/>
        <item x="18"/>
        <item m="1" x="484"/>
        <item m="1" x="578"/>
        <item m="1" x="433"/>
        <item m="1" x="547"/>
        <item m="1" x="485"/>
        <item m="1" x="648"/>
        <item m="1" x="596"/>
        <item m="1" x="550"/>
        <item m="1" x="510"/>
        <item m="1" x="613"/>
        <item m="1" x="512"/>
        <item m="1" x="472"/>
        <item m="1" x="337"/>
        <item m="1" x="665"/>
        <item m="1" x="724"/>
        <item m="1" x="254"/>
        <item m="1" x="46"/>
        <item m="1" x="517"/>
        <item m="1" x="287"/>
        <item m="1" x="262"/>
        <item m="1" x="331"/>
        <item m="1" x="462"/>
        <item m="1" x="684"/>
        <item m="1" x="216"/>
        <item m="1" x="168"/>
        <item m="1" x="664"/>
        <item m="1" x="93"/>
        <item m="1" x="249"/>
        <item m="1" x="675"/>
        <item m="1" x="582"/>
        <item m="1" x="559"/>
        <item m="1" x="627"/>
        <item m="1" x="471"/>
        <item m="1" x="332"/>
        <item m="1" x="494"/>
        <item m="1" x="489"/>
        <item m="1" x="385"/>
        <item m="1" x="322"/>
        <item m="1" x="252"/>
        <item m="1" x="495"/>
        <item m="1" x="342"/>
        <item m="1" x="440"/>
        <item m="1" x="310"/>
        <item m="1" x="208"/>
        <item m="1" x="513"/>
        <item m="1" x="426"/>
        <item m="1" x="182"/>
        <item m="1" x="234"/>
        <item m="1" x="307"/>
        <item m="1" x="179"/>
        <item m="1" x="406"/>
        <item m="1" x="420"/>
        <item m="1" x="398"/>
        <item m="1" x="393"/>
        <item m="1" x="477"/>
        <item m="1" x="386"/>
        <item m="1" x="557"/>
        <item m="1" x="297"/>
        <item m="1" x="320"/>
        <item x="3"/>
        <item m="1" x="534"/>
        <item m="1" x="521"/>
        <item m="1" x="526"/>
        <item m="1" x="531"/>
        <item m="1" x="587"/>
        <item m="1" x="536"/>
        <item m="1" x="459"/>
        <item m="1" x="558"/>
        <item m="1" x="487"/>
        <item m="1" x="451"/>
        <item m="1" x="568"/>
        <item m="1" x="413"/>
        <item m="1" x="527"/>
        <item m="1" x="411"/>
        <item m="1" x="446"/>
        <item m="1" x="441"/>
        <item m="1" x="491"/>
        <item m="1" x="481"/>
        <item m="1" x="524"/>
        <item x="9"/>
        <item m="1" x="555"/>
        <item m="1" x="682"/>
        <item m="1" x="594"/>
        <item m="1" x="562"/>
        <item m="1" x="575"/>
        <item m="1" x="434"/>
        <item m="1" x="483"/>
        <item m="1" x="543"/>
        <item m="1" x="736"/>
        <item m="1" x="514"/>
        <item x="32"/>
        <item m="1" x="532"/>
        <item m="1" x="397"/>
        <item m="1" x="689"/>
        <item m="1" x="597"/>
        <item m="1" x="621"/>
        <item m="1" x="564"/>
        <item m="1" x="730"/>
        <item m="1" x="584"/>
        <item m="1" x="450"/>
        <item m="1" x="443"/>
        <item m="1" x="593"/>
        <item m="1" x="266"/>
        <item m="1" x="49"/>
        <item m="1" x="749"/>
        <item m="1" x="662"/>
        <item m="1" x="447"/>
        <item m="1" x="158"/>
        <item x="0"/>
        <item x="1"/>
        <item x="5"/>
        <item x="6"/>
        <item x="7"/>
        <item x="8"/>
        <item x="10"/>
        <item x="11"/>
        <item x="12"/>
        <item x="15"/>
        <item x="21"/>
        <item x="24"/>
        <item x="27"/>
        <item x="28"/>
        <item x="29"/>
        <item x="31"/>
        <item x="36"/>
        <item x="37"/>
        <item x="38"/>
        <item x="41"/>
        <item m="1" x="198"/>
        <item x="2"/>
        <item x="13"/>
        <item x="14"/>
        <item x="16"/>
        <item x="20"/>
        <item x="22"/>
        <item x="23"/>
        <item x="25"/>
        <item x="26"/>
        <item x="30"/>
        <item x="34"/>
        <item x="39"/>
        <item x="4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7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4">
        <item x="0"/>
        <item m="1" x="2"/>
        <item m="1" x="1"/>
        <item t="default"/>
      </items>
    </pivotField>
  </pivotFields>
  <rowFields count="2">
    <field x="24"/>
    <field x="0"/>
  </rowFields>
  <rowItems count="45">
    <i>
      <x v="456"/>
      <x v="1"/>
    </i>
    <i r="1">
      <x v="13"/>
    </i>
    <i>
      <x v="520"/>
      <x v="1"/>
    </i>
    <i r="1">
      <x v="13"/>
    </i>
    <i>
      <x v="545"/>
      <x v="13"/>
    </i>
    <i>
      <x v="602"/>
      <x v="4"/>
    </i>
    <i>
      <x v="603"/>
      <x v="6"/>
    </i>
    <i>
      <x v="617"/>
      <x v="4"/>
    </i>
    <i>
      <x v="677"/>
      <x v="7"/>
    </i>
    <i>
      <x v="697"/>
      <x v="6"/>
    </i>
    <i>
      <x v="708"/>
      <x v="6"/>
    </i>
    <i>
      <x v="726"/>
      <x v="3"/>
    </i>
    <i>
      <x v="727"/>
      <x v="5"/>
    </i>
    <i>
      <x v="728"/>
      <x v="5"/>
    </i>
    <i>
      <x v="729"/>
      <x v="5"/>
    </i>
    <i>
      <x v="730"/>
      <x v="4"/>
    </i>
    <i>
      <x v="731"/>
      <x v="12"/>
    </i>
    <i>
      <x v="732"/>
      <x/>
    </i>
    <i>
      <x v="733"/>
      <x/>
    </i>
    <i>
      <x v="734"/>
      <x/>
    </i>
    <i>
      <x v="735"/>
      <x v="6"/>
    </i>
    <i>
      <x v="736"/>
      <x v="4"/>
    </i>
    <i>
      <x v="737"/>
      <x v="8"/>
    </i>
    <i>
      <x v="738"/>
      <x/>
    </i>
    <i>
      <x v="739"/>
      <x v="4"/>
    </i>
    <i>
      <x v="740"/>
      <x v="4"/>
    </i>
    <i>
      <x v="741"/>
      <x v="13"/>
    </i>
    <i>
      <x v="742"/>
      <x v="4"/>
    </i>
    <i>
      <x v="743"/>
      <x v="1"/>
    </i>
    <i>
      <x v="744"/>
      <x v="4"/>
    </i>
    <i>
      <x v="745"/>
      <x v="3"/>
    </i>
    <i>
      <x v="747"/>
      <x v="7"/>
    </i>
    <i>
      <x v="748"/>
      <x v="3"/>
    </i>
    <i>
      <x v="749"/>
      <x v="4"/>
    </i>
    <i>
      <x v="750"/>
      <x v="13"/>
    </i>
    <i>
      <x v="751"/>
      <x v="4"/>
    </i>
    <i>
      <x v="752"/>
      <x v="13"/>
    </i>
    <i>
      <x v="753"/>
      <x v="13"/>
    </i>
    <i>
      <x v="754"/>
      <x v="4"/>
    </i>
    <i>
      <x v="755"/>
      <x v="13"/>
    </i>
    <i>
      <x v="756"/>
      <x v="4"/>
    </i>
    <i>
      <x v="757"/>
      <x v="3"/>
    </i>
    <i>
      <x v="758"/>
      <x v="7"/>
    </i>
    <i>
      <x v="759"/>
      <x v="13"/>
    </i>
    <i t="grand">
      <x/>
    </i>
  </rowItems>
  <colItems count="1">
    <i/>
  </colItems>
  <pageFields count="1">
    <pageField fld="52" item="0" hier="-1"/>
  </pageFields>
  <dataFields count="1">
    <dataField name="Sum of Sale Booking Revenue" fld="45" baseField="0" baseItem="0" numFmtId="172"/>
  </dataFields>
  <formats count="22">
    <format dxfId="82">
      <pivotArea outline="0" collapsedLevelsAreSubtotals="1" fieldPosition="0"/>
    </format>
    <format dxfId="81">
      <pivotArea dataOnly="0" labelOnly="1" outline="0" axis="axisValues" fieldPosition="0"/>
    </format>
    <format dxfId="80">
      <pivotArea outline="0" collapsedLevelsAreSubtotals="1" fieldPosition="0"/>
    </format>
    <format dxfId="79">
      <pivotArea dataOnly="0" labelOnly="1" outline="0" axis="axisValues" fieldPosition="0"/>
    </format>
    <format dxfId="78">
      <pivotArea field="52" type="button" dataOnly="0" labelOnly="1" outline="0" axis="axisPage" fieldPosition="0"/>
    </format>
    <format dxfId="77">
      <pivotArea dataOnly="0" labelOnly="1" outline="0" fieldPosition="0">
        <references count="1">
          <reference field="52" count="1">
            <x v="0"/>
          </reference>
        </references>
      </pivotArea>
    </format>
    <format dxfId="76">
      <pivotArea field="52" type="button" dataOnly="0" labelOnly="1" outline="0" axis="axisPage" fieldPosition="0"/>
    </format>
    <format dxfId="75">
      <pivotArea dataOnly="0" labelOnly="1" outline="0" fieldPosition="0">
        <references count="1">
          <reference field="52" count="1">
            <x v="0"/>
          </reference>
        </references>
      </pivotArea>
    </format>
    <format dxfId="74">
      <pivotArea field="0" type="button" dataOnly="0" labelOnly="1" outline="0" axis="axisRow" fieldPosition="1"/>
    </format>
    <format dxfId="73">
      <pivotArea field="17" type="button" dataOnly="0" labelOnly="1" outline="0"/>
    </format>
    <format dxfId="72">
      <pivotArea dataOnly="0" labelOnly="1" outline="0" axis="axisValues" fieldPosition="0"/>
    </format>
    <format dxfId="71">
      <pivotArea field="0" type="button" dataOnly="0" labelOnly="1" outline="0" axis="axisRow" fieldPosition="1"/>
    </format>
    <format dxfId="70">
      <pivotArea field="17" type="button" dataOnly="0" labelOnly="1" outline="0"/>
    </format>
    <format dxfId="69">
      <pivotArea dataOnly="0" labelOnly="1" outline="0" axis="axisValues" fieldPosition="0"/>
    </format>
    <format dxfId="68">
      <pivotArea dataOnly="0" outline="0" fieldPosition="0">
        <references count="2">
          <reference field="0" count="0" defaultSubtotal="1"/>
          <reference field="52" count="1" selected="0">
            <x v="0"/>
          </reference>
        </references>
      </pivotArea>
    </format>
    <format dxfId="67">
      <pivotArea dataOnly="0" outline="0" fieldPosition="0">
        <references count="2">
          <reference field="0" count="0" defaultSubtotal="1"/>
          <reference field="52" count="1" selected="0">
            <x v="0"/>
          </reference>
        </references>
      </pivotArea>
    </format>
    <format dxfId="66">
      <pivotArea grandRow="1" outline="0" collapsedLevelsAreSubtotals="1" fieldPosition="0"/>
    </format>
    <format dxfId="65">
      <pivotArea dataOnly="0" labelOnly="1" grandRow="1" outline="0" fieldPosition="0"/>
    </format>
    <format dxfId="64">
      <pivotArea grandRow="1" outline="0" collapsedLevelsAreSubtotals="1" fieldPosition="0"/>
    </format>
    <format dxfId="63">
      <pivotArea dataOnly="0" labelOnly="1" grandRow="1" outline="0" fieldPosition="0"/>
    </format>
    <format dxfId="62">
      <pivotArea grandRow="1" outline="0" collapsedLevelsAreSubtotals="1" fieldPosition="0"/>
    </format>
    <format dxfId="61">
      <pivotArea dataOnly="0" labelOnly="1" grandRow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  <pageSetUpPr fitToPage="1"/>
  </sheetPr>
  <dimension ref="A1:Y16"/>
  <sheetViews>
    <sheetView showGridLines="0" tabSelected="1" zoomScale="80" zoomScaleNormal="80" zoomScaleSheetLayoutView="55" workbookViewId="0">
      <selection activeCell="F26" sqref="F26"/>
    </sheetView>
  </sheetViews>
  <sheetFormatPr defaultRowHeight="12.75" outlineLevelCol="1"/>
  <cols>
    <col min="1" max="1" width="2.28515625" style="1" customWidth="1"/>
    <col min="2" max="2" width="22.85546875" style="1" customWidth="1"/>
    <col min="3" max="3" width="22.85546875" style="2" customWidth="1"/>
    <col min="4" max="4" width="16.7109375" style="2" customWidth="1"/>
    <col min="5" max="5" width="14.5703125" style="28" customWidth="1"/>
    <col min="6" max="6" width="14.5703125" style="2" customWidth="1"/>
    <col min="7" max="7" width="16.7109375" style="2" customWidth="1"/>
    <col min="8" max="8" width="14.5703125" style="28" customWidth="1"/>
    <col min="9" max="10" width="16.7109375" style="2" hidden="1" customWidth="1" outlineLevel="1"/>
    <col min="11" max="11" width="12.42578125" style="1" customWidth="1" collapsed="1"/>
    <col min="12" max="12" width="11.5703125" style="1" customWidth="1"/>
    <col min="13" max="13" width="0.7109375" style="1" customWidth="1"/>
    <col min="14" max="14" width="12.5703125" style="1" customWidth="1"/>
    <col min="15" max="15" width="12" style="1" customWidth="1"/>
    <col min="16" max="16" width="1.140625" style="1" customWidth="1"/>
    <col min="17" max="17" width="9.140625" style="1" customWidth="1"/>
    <col min="18" max="18" width="10.28515625" style="1" customWidth="1"/>
    <col min="19" max="19" width="9.140625" style="1"/>
    <col min="20" max="20" width="15" style="1" customWidth="1"/>
    <col min="21" max="22" width="13.140625" style="1" customWidth="1"/>
    <col min="23" max="23" width="9.7109375" style="1" customWidth="1"/>
    <col min="24" max="24" width="45.85546875" style="1" bestFit="1" customWidth="1"/>
    <col min="25" max="25" width="9.140625" style="77"/>
    <col min="26" max="16384" width="9.140625" style="1"/>
  </cols>
  <sheetData>
    <row r="1" spans="1:25" ht="14.45" customHeight="1"/>
    <row r="2" spans="1:25" ht="31.5" customHeight="1">
      <c r="B2" s="191" t="s">
        <v>1630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</row>
    <row r="3" spans="1:25" ht="5.25" customHeight="1">
      <c r="B3" s="29"/>
      <c r="C3" s="29"/>
      <c r="D3" s="30"/>
      <c r="E3" s="30"/>
      <c r="F3" s="30"/>
      <c r="G3" s="30"/>
      <c r="H3" s="29"/>
      <c r="I3" s="30"/>
      <c r="J3" s="30"/>
      <c r="K3" s="29"/>
      <c r="L3" s="29"/>
    </row>
    <row r="4" spans="1:25" s="37" customFormat="1" ht="17.25" customHeight="1">
      <c r="B4" s="134" t="s">
        <v>104</v>
      </c>
      <c r="C4" s="135" t="s">
        <v>1631</v>
      </c>
      <c r="D4" s="38"/>
      <c r="E4" s="39"/>
      <c r="F4" s="38"/>
      <c r="G4" s="38"/>
      <c r="H4" s="39"/>
      <c r="I4" s="38"/>
      <c r="J4" s="38"/>
      <c r="K4" s="40"/>
      <c r="L4" s="40"/>
      <c r="M4" s="40"/>
      <c r="N4" s="40"/>
      <c r="T4" s="191" t="s">
        <v>1606</v>
      </c>
      <c r="U4" s="191"/>
      <c r="V4" s="191"/>
      <c r="W4" s="191"/>
      <c r="X4" s="191"/>
      <c r="Y4" s="247"/>
    </row>
    <row r="5" spans="1:25" s="37" customFormat="1" ht="12" customHeight="1">
      <c r="B5" s="41"/>
      <c r="C5" s="42"/>
      <c r="D5" s="43"/>
      <c r="E5" s="44"/>
      <c r="F5" s="43"/>
      <c r="G5" s="232" t="s">
        <v>579</v>
      </c>
      <c r="H5" s="45"/>
      <c r="I5" s="232"/>
      <c r="J5" s="232"/>
      <c r="K5" s="40"/>
      <c r="L5" s="40"/>
      <c r="M5" s="40"/>
      <c r="N5" s="40"/>
      <c r="O5" s="40"/>
      <c r="T5" s="1"/>
      <c r="U5" s="2"/>
      <c r="V5" s="2"/>
      <c r="W5" s="2"/>
      <c r="X5" s="28"/>
      <c r="Y5" s="77"/>
    </row>
    <row r="6" spans="1:25" s="37" customFormat="1" ht="18.75" customHeight="1" thickBot="1">
      <c r="B6" s="46" t="s">
        <v>555</v>
      </c>
      <c r="C6" s="29"/>
      <c r="D6" s="29"/>
      <c r="E6" s="29"/>
      <c r="F6" s="29"/>
      <c r="G6" s="233" t="s">
        <v>585</v>
      </c>
      <c r="H6" s="39"/>
      <c r="I6" s="233"/>
      <c r="J6" s="233"/>
      <c r="K6" s="47"/>
      <c r="L6" s="48"/>
      <c r="M6" s="48"/>
      <c r="N6" s="48"/>
      <c r="Y6" s="100"/>
    </row>
    <row r="7" spans="1:25" s="13" customFormat="1" ht="71.25" customHeight="1" thickBot="1">
      <c r="B7" s="53" t="s">
        <v>198</v>
      </c>
      <c r="C7" s="239" t="s">
        <v>290</v>
      </c>
      <c r="D7" s="240" t="s">
        <v>424</v>
      </c>
      <c r="E7" s="241" t="s">
        <v>197</v>
      </c>
      <c r="F7" s="241" t="s">
        <v>599</v>
      </c>
      <c r="G7" s="242" t="s">
        <v>592</v>
      </c>
      <c r="H7" s="22" t="s">
        <v>1604</v>
      </c>
      <c r="I7" s="243" t="s">
        <v>591</v>
      </c>
      <c r="J7" s="244" t="s">
        <v>603</v>
      </c>
      <c r="K7" s="22" t="s">
        <v>604</v>
      </c>
      <c r="L7" s="83" t="s">
        <v>207</v>
      </c>
      <c r="M7" s="36"/>
      <c r="N7" s="204" t="s">
        <v>1605</v>
      </c>
      <c r="O7" s="24" t="s">
        <v>384</v>
      </c>
      <c r="Q7" s="209" t="s">
        <v>548</v>
      </c>
      <c r="R7" s="209" t="s">
        <v>549</v>
      </c>
      <c r="T7" s="256" t="s">
        <v>235</v>
      </c>
      <c r="U7" s="256" t="s">
        <v>290</v>
      </c>
      <c r="V7" s="256" t="s">
        <v>576</v>
      </c>
      <c r="W7" s="234" t="s">
        <v>85</v>
      </c>
      <c r="X7" s="257" t="s">
        <v>578</v>
      </c>
      <c r="Y7" s="255" t="s">
        <v>435</v>
      </c>
    </row>
    <row r="8" spans="1:25" s="6" customFormat="1" ht="15">
      <c r="A8" s="26"/>
      <c r="B8" s="179" t="s">
        <v>1</v>
      </c>
      <c r="C8" s="62" t="s">
        <v>279</v>
      </c>
      <c r="D8" s="121">
        <f>(SUMIFS('Bookings Data'!$AT:$AT,'Bookings Data'!$A:$A,'Bookings Summary'!$C8,'Bookings Data'!$AU:$AU,'Bookings Summary'!D$7)/1000)-G8</f>
        <v>0</v>
      </c>
      <c r="E8" s="121">
        <f>SUMIFS('Bookings Data'!$AT:$AT,'Bookings Data'!$A:$A,'Bookings Summary'!$C8,'Bookings Data'!$AU:$AU,'Bookings Summary'!E$7)/1000</f>
        <v>0</v>
      </c>
      <c r="F8" s="121">
        <f t="shared" ref="F8:F12" si="0">SUM(D8:E8)</f>
        <v>0</v>
      </c>
      <c r="G8" s="121">
        <f>(SUMIFS('Bookings Data'!$AT:$AT,'Bookings Data'!$E:$E,'Bookings Summary'!$G$5,'Bookings Data'!$A:$A,'Bookings Summary'!$C8)/1000)+(SUMIFS('Bookings Data'!$AT:$AT,'Bookings Data'!$E:$E,'Bookings Summary'!$G$6,'Bookings Data'!$A:$A,'Bookings Summary'!$C8)/1000)</f>
        <v>0</v>
      </c>
      <c r="H8" s="112">
        <f t="shared" ref="H8:H12" si="1">F8+G8</f>
        <v>0</v>
      </c>
      <c r="I8" s="172">
        <f>(SUMIFS('Bookings Data'!$AT:$AT,'Bookings Data'!$A:$A,'Bookings Summary'!$C8,'Bookings Data'!$AU:$AU,'Bookings Summary'!I$7)/1000)</f>
        <v>0</v>
      </c>
      <c r="J8" s="238">
        <f t="shared" ref="J8:J12" si="2">H8+I8</f>
        <v>0</v>
      </c>
      <c r="K8" s="112">
        <v>2000</v>
      </c>
      <c r="L8" s="194">
        <f>IF(ISERROR((H8/K8)/1000),0,H8/K8)</f>
        <v>0</v>
      </c>
      <c r="M8" s="36"/>
      <c r="N8" s="205"/>
      <c r="O8" s="136" t="e">
        <f t="shared" ref="O8:O13" si="3">+H8/N8</f>
        <v>#DIV/0!</v>
      </c>
      <c r="Q8" s="112">
        <v>0</v>
      </c>
      <c r="R8" s="196">
        <f t="shared" ref="R8:R12" si="4">H8-Q8</f>
        <v>0</v>
      </c>
      <c r="T8" s="249"/>
      <c r="U8" s="227"/>
      <c r="V8" s="227"/>
      <c r="W8" s="228"/>
      <c r="X8" s="229"/>
      <c r="Y8" s="250"/>
    </row>
    <row r="9" spans="1:25" s="6" customFormat="1" ht="15">
      <c r="A9" s="26"/>
      <c r="B9" s="178"/>
      <c r="C9" s="62" t="s">
        <v>57</v>
      </c>
      <c r="D9" s="121">
        <f>(SUMIFS('Bookings Data'!$AT:$AT,'Bookings Data'!$A:$A,'Bookings Summary'!$C9,'Bookings Data'!$AU:$AU,'Bookings Summary'!D$7)/1000)-G9</f>
        <v>2.9394999999999998</v>
      </c>
      <c r="E9" s="121">
        <f>SUMIFS('Bookings Data'!$AT:$AT,'Bookings Data'!$A:$A,'Bookings Summary'!$C9,'Bookings Data'!$AU:$AU,'Bookings Summary'!E$7)/1000</f>
        <v>0</v>
      </c>
      <c r="F9" s="121">
        <f t="shared" si="0"/>
        <v>2.9394999999999998</v>
      </c>
      <c r="G9" s="121">
        <f>(SUMIFS('Bookings Data'!$AT:$AT,'Bookings Data'!$E:$E,'Bookings Summary'!$G$5,'Bookings Data'!$A:$A,'Bookings Summary'!$C9)/1000)+(SUMIFS('Bookings Data'!$AT:$AT,'Bookings Data'!$E:$E,'Bookings Summary'!$G$6,'Bookings Data'!$A:$A,'Bookings Summary'!$C9)/1000)</f>
        <v>0</v>
      </c>
      <c r="H9" s="112">
        <f t="shared" si="1"/>
        <v>2.9394999999999998</v>
      </c>
      <c r="I9" s="172">
        <f>(SUMIFS('Bookings Data'!$AT:$AT,'Bookings Data'!$A:$A,'Bookings Summary'!$C9,'Bookings Data'!$AU:$AU,'Bookings Summary'!I$7)/1000)</f>
        <v>0</v>
      </c>
      <c r="J9" s="238">
        <f t="shared" si="2"/>
        <v>2.9394999999999998</v>
      </c>
      <c r="K9" s="112">
        <v>600</v>
      </c>
      <c r="L9" s="194">
        <f t="shared" ref="L9:L13" si="5">IF(ISERROR(H9/K9),0,H9/K9)</f>
        <v>4.8991666666666663E-3</v>
      </c>
      <c r="M9" s="36"/>
      <c r="N9" s="206"/>
      <c r="O9" s="137" t="e">
        <f t="shared" si="3"/>
        <v>#DIV/0!</v>
      </c>
      <c r="Q9" s="112">
        <v>2.9394999999999998</v>
      </c>
      <c r="R9" s="196">
        <f t="shared" si="4"/>
        <v>0</v>
      </c>
      <c r="T9" s="249"/>
      <c r="U9" s="227"/>
      <c r="V9" s="227"/>
      <c r="W9" s="228"/>
      <c r="X9" s="229"/>
      <c r="Y9" s="250"/>
    </row>
    <row r="10" spans="1:25" s="6" customFormat="1" ht="15">
      <c r="A10" s="26"/>
      <c r="B10" s="178"/>
      <c r="C10" s="57" t="s">
        <v>382</v>
      </c>
      <c r="D10" s="108">
        <f>(SUMIFS('Bookings Data'!$AT:$AT,'Bookings Data'!$A:$A,'Bookings Summary'!$C10,'Bookings Data'!$AU:$AU,'Bookings Summary'!D$7)/1000)-G10</f>
        <v>0</v>
      </c>
      <c r="E10" s="108">
        <f>SUMIFS('Bookings Data'!$AT:$AT,'Bookings Data'!$A:$A,'Bookings Summary'!$C10,'Bookings Data'!$AU:$AU,'Bookings Summary'!E$7)/1000</f>
        <v>0</v>
      </c>
      <c r="F10" s="108">
        <f t="shared" ref="F10" si="6">SUM(D10:E10)</f>
        <v>0</v>
      </c>
      <c r="G10" s="108">
        <f>(SUMIFS('Bookings Data'!$AT:$AT,'Bookings Data'!$E:$E,'Bookings Summary'!$G$5,'Bookings Data'!$A:$A,'Bookings Summary'!$C10)/1000)+(SUMIFS('Bookings Data'!$AT:$AT,'Bookings Data'!$E:$E,'Bookings Summary'!$G$6,'Bookings Data'!$A:$A,'Bookings Summary'!$C10)/1000)</f>
        <v>0</v>
      </c>
      <c r="H10" s="112">
        <f t="shared" ref="H10" si="7">F10+G10</f>
        <v>0</v>
      </c>
      <c r="I10" s="169">
        <f>(SUMIFS('Bookings Data'!$AT:$AT,'Bookings Data'!$A:$A,'Bookings Summary'!$C10,'Bookings Data'!$AU:$AU,'Bookings Summary'!I$7)/1000)</f>
        <v>0</v>
      </c>
      <c r="J10" s="236">
        <f t="shared" ref="J10" si="8">H10+I10</f>
        <v>0</v>
      </c>
      <c r="K10" s="112">
        <v>450</v>
      </c>
      <c r="L10" s="194">
        <f>IF(ISERROR(H10/K10),0,H10/K10)</f>
        <v>0</v>
      </c>
      <c r="M10" s="36"/>
      <c r="N10" s="206"/>
      <c r="O10" s="137" t="e">
        <f>+H10/N10</f>
        <v>#DIV/0!</v>
      </c>
      <c r="Q10" s="112">
        <v>0</v>
      </c>
      <c r="R10" s="196">
        <f t="shared" ref="R10" si="9">H10-Q10</f>
        <v>0</v>
      </c>
      <c r="T10" s="249"/>
      <c r="U10" s="227"/>
      <c r="V10" s="227"/>
      <c r="W10" s="228"/>
      <c r="X10" s="229"/>
      <c r="Y10" s="250"/>
    </row>
    <row r="11" spans="1:25" s="6" customFormat="1" ht="15">
      <c r="A11" s="26"/>
      <c r="B11" s="178"/>
      <c r="C11" s="62" t="s">
        <v>383</v>
      </c>
      <c r="D11" s="121">
        <f>(SUMIFS('Bookings Data'!$AT:$AT,'Bookings Data'!$A:$A,'Bookings Summary'!$C11,'Bookings Data'!$AU:$AU,'Bookings Summary'!D$7)/1000)-G11</f>
        <v>0</v>
      </c>
      <c r="E11" s="121">
        <f>SUMIFS('Bookings Data'!$AT:$AT,'Bookings Data'!$A:$A,'Bookings Summary'!$C11,'Bookings Data'!$AU:$AU,'Bookings Summary'!E$7)/1000</f>
        <v>0</v>
      </c>
      <c r="F11" s="121">
        <f t="shared" si="0"/>
        <v>0</v>
      </c>
      <c r="G11" s="121">
        <f>(SUMIFS('Bookings Data'!$AT:$AT,'Bookings Data'!$E:$E,'Bookings Summary'!$G$5,'Bookings Data'!$A:$A,'Bookings Summary'!$C11)/1000)+(SUMIFS('Bookings Data'!$AT:$AT,'Bookings Data'!$E:$E,'Bookings Summary'!$G$6,'Bookings Data'!$A:$A,'Bookings Summary'!$C11)/1000)</f>
        <v>0</v>
      </c>
      <c r="H11" s="112">
        <f t="shared" si="1"/>
        <v>0</v>
      </c>
      <c r="I11" s="172">
        <f>(SUMIFS('Bookings Data'!$AT:$AT,'Bookings Data'!$A:$A,'Bookings Summary'!$C11,'Bookings Data'!$AU:$AU,'Bookings Summary'!I$7)/1000)</f>
        <v>0</v>
      </c>
      <c r="J11" s="238">
        <f t="shared" si="2"/>
        <v>0</v>
      </c>
      <c r="K11" s="112">
        <v>800</v>
      </c>
      <c r="L11" s="194">
        <f t="shared" si="5"/>
        <v>0</v>
      </c>
      <c r="M11" s="36"/>
      <c r="N11" s="206"/>
      <c r="O11" s="137" t="e">
        <f t="shared" si="3"/>
        <v>#DIV/0!</v>
      </c>
      <c r="Q11" s="112">
        <v>0</v>
      </c>
      <c r="R11" s="196">
        <f t="shared" si="4"/>
        <v>0</v>
      </c>
      <c r="T11" s="249"/>
      <c r="U11" s="227"/>
      <c r="V11" s="227"/>
      <c r="W11" s="228"/>
      <c r="X11" s="229"/>
      <c r="Y11" s="250"/>
    </row>
    <row r="12" spans="1:25" s="6" customFormat="1" ht="15">
      <c r="A12" s="26"/>
      <c r="B12" s="178"/>
      <c r="C12" s="62" t="s">
        <v>94</v>
      </c>
      <c r="D12" s="121">
        <f>(SUMIFS('Bookings Data'!$AT:$AT,'Bookings Data'!$A:$A,'Bookings Summary'!$C12,'Bookings Data'!$AU:$AU,'Bookings Summary'!D$7)/1000)-G12</f>
        <v>36.953000000000003</v>
      </c>
      <c r="E12" s="121">
        <f>SUMIFS('Bookings Data'!$AT:$AT,'Bookings Data'!$A:$A,'Bookings Summary'!$C12,'Bookings Data'!$AU:$AU,'Bookings Summary'!E$7)/1000</f>
        <v>0</v>
      </c>
      <c r="F12" s="121">
        <f t="shared" si="0"/>
        <v>36.953000000000003</v>
      </c>
      <c r="G12" s="121">
        <f>(SUMIFS('Bookings Data'!$AT:$AT,'Bookings Data'!$E:$E,'Bookings Summary'!$G$5,'Bookings Data'!$A:$A,'Bookings Summary'!$C12)/1000)+(SUMIFS('Bookings Data'!$AT:$AT,'Bookings Data'!$E:$E,'Bookings Summary'!$G$6,'Bookings Data'!$A:$A,'Bookings Summary'!$C12)/1000)</f>
        <v>-10.8</v>
      </c>
      <c r="H12" s="122">
        <f t="shared" si="1"/>
        <v>26.153000000000002</v>
      </c>
      <c r="I12" s="172">
        <f>(SUMIFS('Bookings Data'!$AT:$AT,'Bookings Data'!$A:$A,'Bookings Summary'!$C12,'Bookings Data'!$AU:$AU,'Bookings Summary'!I$7)/1000)</f>
        <v>0</v>
      </c>
      <c r="J12" s="238">
        <f t="shared" si="2"/>
        <v>26.153000000000002</v>
      </c>
      <c r="K12" s="122">
        <v>800</v>
      </c>
      <c r="L12" s="194">
        <f t="shared" si="5"/>
        <v>3.2691250000000005E-2</v>
      </c>
      <c r="M12" s="36"/>
      <c r="N12" s="206"/>
      <c r="O12" s="138" t="e">
        <f t="shared" si="3"/>
        <v>#DIV/0!</v>
      </c>
      <c r="Q12" s="122">
        <v>-36.156999999999996</v>
      </c>
      <c r="R12" s="196">
        <f t="shared" si="4"/>
        <v>62.31</v>
      </c>
      <c r="T12" s="249"/>
      <c r="U12" s="227"/>
      <c r="V12" s="227"/>
      <c r="W12" s="228"/>
      <c r="X12" s="229"/>
      <c r="Y12" s="250"/>
    </row>
    <row r="13" spans="1:25" s="6" customFormat="1" ht="15.75" thickBot="1">
      <c r="A13" s="26"/>
      <c r="B13" s="49"/>
      <c r="C13" s="61" t="s">
        <v>1655</v>
      </c>
      <c r="D13" s="123">
        <f t="shared" ref="D13" si="10">SUM(D8:D12)</f>
        <v>39.892500000000005</v>
      </c>
      <c r="E13" s="123">
        <f>SUM(E8:E12)</f>
        <v>0</v>
      </c>
      <c r="F13" s="123">
        <f>SUM(F8:F12)</f>
        <v>39.892500000000005</v>
      </c>
      <c r="G13" s="123">
        <f t="shared" ref="G13:J13" si="11">SUM(G8:G12)</f>
        <v>-10.8</v>
      </c>
      <c r="H13" s="120">
        <f>SUM(H8:H12)</f>
        <v>29.092500000000001</v>
      </c>
      <c r="I13" s="235">
        <f t="shared" si="11"/>
        <v>0</v>
      </c>
      <c r="J13" s="237">
        <f t="shared" si="11"/>
        <v>29.092500000000001</v>
      </c>
      <c r="K13" s="120">
        <f>SUM(K8:K12)</f>
        <v>4650</v>
      </c>
      <c r="L13" s="132">
        <f t="shared" si="5"/>
        <v>6.2564516129032261E-3</v>
      </c>
      <c r="M13" s="27"/>
      <c r="N13" s="207">
        <f>SUM(N8:N12)</f>
        <v>0</v>
      </c>
      <c r="O13" s="139" t="e">
        <f t="shared" si="3"/>
        <v>#DIV/0!</v>
      </c>
      <c r="Q13" s="120">
        <v>-33.217499999999994</v>
      </c>
      <c r="R13" s="120">
        <f>SUM(R8:R12)</f>
        <v>62.31</v>
      </c>
      <c r="T13" s="251"/>
      <c r="U13" s="252"/>
      <c r="V13" s="252"/>
      <c r="W13" s="252"/>
      <c r="X13" s="253" t="s">
        <v>435</v>
      </c>
      <c r="Y13" s="254">
        <f>SUM(Y8:Y11)</f>
        <v>0</v>
      </c>
    </row>
    <row r="14" spans="1:25" s="4" customFormat="1" ht="13.5" customHeight="1">
      <c r="D14" s="32"/>
      <c r="E14" s="33"/>
      <c r="F14" s="32"/>
      <c r="G14" s="32"/>
      <c r="I14" s="32"/>
      <c r="J14" s="32"/>
      <c r="M14" s="63"/>
      <c r="O14" s="21"/>
      <c r="Y14" s="248"/>
    </row>
    <row r="15" spans="1:25">
      <c r="T15" s="3"/>
      <c r="U15" s="3"/>
      <c r="V15" s="3"/>
      <c r="W15" s="3"/>
      <c r="X15" s="3"/>
      <c r="Y15" s="68"/>
    </row>
    <row r="16" spans="1:25">
      <c r="T16" s="4"/>
      <c r="U16" s="4"/>
      <c r="V16" s="4"/>
      <c r="W16" s="4"/>
      <c r="X16" s="4"/>
      <c r="Y16" s="248"/>
    </row>
  </sheetData>
  <phoneticPr fontId="19" type="noConversion"/>
  <printOptions horizontalCentered="1"/>
  <pageMargins left="0.19685039370078741" right="0.19685039370078741" top="0.27559055118110237" bottom="0.31496062992125984" header="0.19685039370078741" footer="0.23622047244094491"/>
  <pageSetup paperSize="144" scale="72" orientation="portrait" cellComments="asDisplayed" r:id="rId1"/>
  <headerFooter alignWithMargins="0">
    <oddFooter>&amp;L&amp;BEMC Corporation Confidential&amp;B&amp;C&amp;D&amp;RPage &amp;P</oddFooter>
  </headerFooter>
  <ignoredErrors>
    <ignoredError sqref="L11:L13 I11:J13 F11:H13 L8:L9 F8:J9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Z709"/>
  <sheetViews>
    <sheetView zoomScale="74" zoomScaleNormal="74" workbookViewId="0">
      <pane xSplit="2" ySplit="2" topLeftCell="AO679" activePane="bottomRight" state="frozen"/>
      <selection activeCell="AR485" sqref="AR485"/>
      <selection pane="topRight" activeCell="AR485" sqref="AR485"/>
      <selection pane="bottomLeft" activeCell="AR485" sqref="AR485"/>
      <selection pane="bottomRight" activeCell="AV711" sqref="AV711"/>
    </sheetView>
  </sheetViews>
  <sheetFormatPr defaultRowHeight="15" outlineLevelCol="1"/>
  <cols>
    <col min="1" max="1" width="20.5703125" style="15" customWidth="1"/>
    <col min="2" max="2" width="14.42578125" style="15" customWidth="1"/>
    <col min="3" max="3" width="25.7109375" style="15" bestFit="1" customWidth="1"/>
    <col min="4" max="4" width="23.85546875" style="15" customWidth="1" outlineLevel="1"/>
    <col min="5" max="6" width="22" style="15" customWidth="1" outlineLevel="1"/>
    <col min="7" max="7" width="16.85546875" style="15" customWidth="1"/>
    <col min="8" max="8" width="30.7109375" style="15" customWidth="1" outlineLevel="1"/>
    <col min="9" max="9" width="29.140625" style="143" customWidth="1" outlineLevel="1"/>
    <col min="10" max="10" width="24.42578125" style="15" customWidth="1" outlineLevel="1"/>
    <col min="11" max="11" width="23.42578125" style="15" customWidth="1" outlineLevel="1"/>
    <col min="12" max="12" width="17.5703125" style="15" customWidth="1" outlineLevel="1"/>
    <col min="13" max="13" width="23.42578125" style="15" customWidth="1"/>
    <col min="14" max="14" width="23.42578125" style="103" customWidth="1"/>
    <col min="15" max="16" width="25.85546875" style="15" customWidth="1"/>
    <col min="17" max="17" width="37.5703125" style="15" customWidth="1"/>
    <col min="18" max="19" width="20.42578125" style="15" customWidth="1"/>
    <col min="20" max="21" width="11.42578125" style="15" customWidth="1"/>
    <col min="22" max="22" width="12.5703125" style="15" customWidth="1"/>
    <col min="23" max="23" width="25" style="15" customWidth="1"/>
    <col min="24" max="24" width="13.85546875" style="15" customWidth="1"/>
    <col min="25" max="25" width="15.7109375" style="15" customWidth="1"/>
    <col min="26" max="26" width="24.28515625" style="19" customWidth="1" outlineLevel="1"/>
    <col min="27" max="27" width="17.140625" style="19" customWidth="1" outlineLevel="1"/>
    <col min="28" max="28" width="45.85546875" style="15" customWidth="1" outlineLevel="1"/>
    <col min="29" max="29" width="14" style="15" customWidth="1" outlineLevel="1"/>
    <col min="30" max="30" width="15.7109375" style="15" customWidth="1"/>
    <col min="31" max="38" width="16.85546875" style="15" customWidth="1" outlineLevel="1"/>
    <col min="39" max="39" width="13.42578125" style="16" customWidth="1" outlineLevel="1"/>
    <col min="40" max="41" width="13" style="16" customWidth="1" outlineLevel="1"/>
    <col min="42" max="42" width="11" style="16" customWidth="1" outlineLevel="1"/>
    <col min="43" max="44" width="10.28515625" style="18" customWidth="1" outlineLevel="1"/>
    <col min="45" max="45" width="15.28515625" style="15" customWidth="1" outlineLevel="1"/>
    <col min="46" max="46" width="12.28515625" style="102" customWidth="1"/>
    <col min="47" max="49" width="20.28515625" style="15" customWidth="1"/>
    <col min="50" max="50" width="30" style="19" customWidth="1" outlineLevel="1"/>
    <col min="51" max="51" width="12.5703125" style="17" customWidth="1" outlineLevel="1"/>
    <col min="52" max="52" width="15" style="95" customWidth="1" outlineLevel="1"/>
    <col min="53" max="16384" width="9.140625" style="10"/>
  </cols>
  <sheetData>
    <row r="1" spans="1:52" ht="15.75" customHeight="1">
      <c r="A1" s="156" t="s">
        <v>420</v>
      </c>
      <c r="B1" s="156" t="s">
        <v>420</v>
      </c>
      <c r="C1" s="96"/>
      <c r="D1" s="157" t="s">
        <v>520</v>
      </c>
      <c r="E1" s="157" t="e">
        <f>VLOOKUP(#REF!,Lookup!E:E,2,FALSE)</f>
        <v>#REF!</v>
      </c>
      <c r="F1" s="166"/>
      <c r="G1" s="6"/>
      <c r="H1" s="6"/>
      <c r="I1" s="141"/>
      <c r="J1" s="6"/>
      <c r="K1" s="6"/>
      <c r="L1" s="6"/>
      <c r="M1" s="6"/>
      <c r="N1" s="13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20"/>
      <c r="AA1" s="20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7"/>
      <c r="AN1" s="7"/>
      <c r="AO1" s="7"/>
      <c r="AP1" s="7"/>
      <c r="AQ1" s="8"/>
      <c r="AR1" s="8"/>
      <c r="AS1" s="6"/>
      <c r="AT1" s="203">
        <f>SUBTOTAL(9,AT3:AT2742)</f>
        <v>0</v>
      </c>
      <c r="AU1" s="6"/>
      <c r="AV1" s="6"/>
      <c r="AW1" s="6"/>
      <c r="AX1" s="156" t="s">
        <v>420</v>
      </c>
      <c r="AY1" s="9"/>
      <c r="AZ1" s="156" t="s">
        <v>420</v>
      </c>
    </row>
    <row r="2" spans="1:52" s="11" customFormat="1" ht="42.75" customHeight="1">
      <c r="A2" s="105" t="s">
        <v>289</v>
      </c>
      <c r="B2" s="105" t="s">
        <v>240</v>
      </c>
      <c r="C2" s="105" t="s">
        <v>204</v>
      </c>
      <c r="D2" s="105" t="s">
        <v>203</v>
      </c>
      <c r="E2" s="105" t="s">
        <v>313</v>
      </c>
      <c r="F2" s="105" t="s">
        <v>502</v>
      </c>
      <c r="G2" s="105" t="s">
        <v>450</v>
      </c>
      <c r="H2" s="105" t="s">
        <v>376</v>
      </c>
      <c r="I2" s="105" t="s">
        <v>315</v>
      </c>
      <c r="J2" s="105" t="s">
        <v>316</v>
      </c>
      <c r="K2" s="105" t="s">
        <v>451</v>
      </c>
      <c r="L2" s="105" t="s">
        <v>317</v>
      </c>
      <c r="M2" s="105" t="s">
        <v>377</v>
      </c>
      <c r="N2" s="167" t="s">
        <v>503</v>
      </c>
      <c r="O2" s="105" t="s">
        <v>330</v>
      </c>
      <c r="P2" s="105" t="s">
        <v>378</v>
      </c>
      <c r="Q2" s="105" t="s">
        <v>379</v>
      </c>
      <c r="R2" s="105" t="s">
        <v>452</v>
      </c>
      <c r="S2" s="105" t="s">
        <v>453</v>
      </c>
      <c r="T2" s="105" t="s">
        <v>102</v>
      </c>
      <c r="U2" s="105" t="s">
        <v>454</v>
      </c>
      <c r="V2" s="105" t="s">
        <v>318</v>
      </c>
      <c r="W2" s="105" t="s">
        <v>319</v>
      </c>
      <c r="X2" s="105" t="s">
        <v>320</v>
      </c>
      <c r="Y2" s="105" t="s">
        <v>202</v>
      </c>
      <c r="Z2" s="105" t="s">
        <v>321</v>
      </c>
      <c r="AA2" s="105" t="s">
        <v>455</v>
      </c>
      <c r="AB2" s="105" t="s">
        <v>380</v>
      </c>
      <c r="AC2" s="105" t="s">
        <v>381</v>
      </c>
      <c r="AD2" s="105" t="s">
        <v>322</v>
      </c>
      <c r="AE2" s="105" t="s">
        <v>273</v>
      </c>
      <c r="AF2" s="105" t="s">
        <v>300</v>
      </c>
      <c r="AG2" s="105" t="s">
        <v>271</v>
      </c>
      <c r="AH2" s="105" t="s">
        <v>504</v>
      </c>
      <c r="AI2" s="105" t="s">
        <v>505</v>
      </c>
      <c r="AJ2" s="105" t="s">
        <v>506</v>
      </c>
      <c r="AK2" s="105" t="s">
        <v>507</v>
      </c>
      <c r="AL2" s="105" t="s">
        <v>508</v>
      </c>
      <c r="AM2" s="105" t="s">
        <v>205</v>
      </c>
      <c r="AN2" s="105" t="s">
        <v>323</v>
      </c>
      <c r="AO2" s="105" t="s">
        <v>324</v>
      </c>
      <c r="AP2" s="105" t="s">
        <v>272</v>
      </c>
      <c r="AQ2" s="105" t="s">
        <v>325</v>
      </c>
      <c r="AR2" s="105" t="s">
        <v>326</v>
      </c>
      <c r="AS2" s="105" t="s">
        <v>327</v>
      </c>
      <c r="AT2" s="105" t="s">
        <v>556</v>
      </c>
      <c r="AU2" s="105" t="s">
        <v>328</v>
      </c>
      <c r="AV2" s="105" t="s">
        <v>457</v>
      </c>
      <c r="AW2" s="105" t="s">
        <v>458</v>
      </c>
      <c r="AX2" s="158" t="s">
        <v>270</v>
      </c>
      <c r="AY2" s="105" t="s">
        <v>105</v>
      </c>
      <c r="AZ2" s="160" t="s">
        <v>429</v>
      </c>
    </row>
    <row r="3" spans="1:52">
      <c r="A3" s="12" t="e">
        <f>IF(AZ3=0,VLOOKUP(R3,Lookup!$B:$C,2,0),'Revenue Data'!AZ3)</f>
        <v>#N/A</v>
      </c>
      <c r="B3" s="12" t="e">
        <f>VLOOKUP(A3,Lookup!$C:$D,2,FALSE)</f>
        <v>#N/A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94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06"/>
      <c r="AA3" s="106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98"/>
      <c r="AN3" s="98"/>
      <c r="AO3" s="98"/>
      <c r="AP3" s="13"/>
      <c r="AQ3" s="13"/>
      <c r="AR3" s="13"/>
      <c r="AS3" s="13"/>
      <c r="AT3" s="109"/>
      <c r="AU3" s="13"/>
      <c r="AV3" s="13"/>
      <c r="AW3" s="13"/>
      <c r="AX3" s="14" t="e">
        <f t="shared" ref="AX3:AX4" si="0">A3&amp;AU3</f>
        <v>#N/A</v>
      </c>
      <c r="AY3" s="17" t="s">
        <v>590</v>
      </c>
      <c r="AZ3" s="101">
        <f>IF(ISERROR(VLOOKUP($H3,Lookup!$F:$G,2,FALSE)),0,VLOOKUP($H3,Lookup!$F:$G,2,FALSE))</f>
        <v>0</v>
      </c>
    </row>
    <row r="4" spans="1:52">
      <c r="A4" s="12" t="e">
        <f>IF(AZ4=0,VLOOKUP(R4,Lookup!$B:$C,2,0),'Revenue Data'!AZ4)</f>
        <v>#N/A</v>
      </c>
      <c r="B4" s="12" t="e">
        <f>VLOOKUP(A4,Lookup!$C:$D,2,FALSE)</f>
        <v>#N/A</v>
      </c>
      <c r="C4" s="13"/>
      <c r="D4" s="13"/>
      <c r="E4" s="13"/>
      <c r="F4" s="13"/>
      <c r="G4" s="13"/>
      <c r="H4" s="13"/>
      <c r="I4" s="142"/>
      <c r="J4" s="13"/>
      <c r="K4" s="13"/>
      <c r="L4" s="13"/>
      <c r="M4" s="13"/>
      <c r="N4" s="94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06"/>
      <c r="AA4" s="106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98"/>
      <c r="AN4" s="98"/>
      <c r="AO4" s="98"/>
      <c r="AP4" s="13"/>
      <c r="AQ4" s="13"/>
      <c r="AR4" s="13"/>
      <c r="AS4" s="13"/>
      <c r="AT4" s="109"/>
      <c r="AU4" s="13"/>
      <c r="AV4" s="13"/>
      <c r="AW4" s="13"/>
      <c r="AX4" s="14" t="e">
        <f t="shared" si="0"/>
        <v>#N/A</v>
      </c>
      <c r="AY4" s="17" t="s">
        <v>590</v>
      </c>
      <c r="AZ4" s="101">
        <f>IF(ISERROR(VLOOKUP($H4,Lookup!$F:$G,2,FALSE)),0,VLOOKUP($H4,Lookup!$F:$G,2,FALSE))</f>
        <v>0</v>
      </c>
    </row>
    <row r="5" spans="1:52">
      <c r="A5" s="12" t="e">
        <f>IF(AZ5=0,VLOOKUP(R5,Lookup!$B:$C,2,0),'Revenue Data'!AZ5)</f>
        <v>#N/A</v>
      </c>
      <c r="B5" s="12" t="e">
        <f>VLOOKUP(A5,Lookup!$C:$D,2,FALSE)</f>
        <v>#N/A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94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06"/>
      <c r="AA5" s="106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98"/>
      <c r="AN5" s="98"/>
      <c r="AO5" s="98"/>
      <c r="AP5" s="13"/>
      <c r="AQ5" s="13"/>
      <c r="AR5" s="13"/>
      <c r="AS5" s="13"/>
      <c r="AT5" s="109"/>
      <c r="AU5" s="13"/>
      <c r="AV5" s="13"/>
      <c r="AW5" s="13"/>
      <c r="AX5" s="14" t="e">
        <f t="shared" ref="AX5:AX68" si="1">A5&amp;AU5</f>
        <v>#N/A</v>
      </c>
      <c r="AY5" s="17" t="s">
        <v>590</v>
      </c>
      <c r="AZ5" s="101">
        <f>IF(ISERROR(VLOOKUP($H5,Lookup!$F:$G,2,FALSE)),0,VLOOKUP($H5,Lookup!$F:$G,2,FALSE))</f>
        <v>0</v>
      </c>
    </row>
    <row r="6" spans="1:52">
      <c r="A6" s="12" t="e">
        <f>IF(AZ6=0,VLOOKUP(R6,Lookup!$B:$C,2,0),'Revenue Data'!AZ6)</f>
        <v>#N/A</v>
      </c>
      <c r="B6" s="12" t="e">
        <f>VLOOKUP(A6,Lookup!$C:$D,2,FALSE)</f>
        <v>#N/A</v>
      </c>
      <c r="C6" s="13"/>
      <c r="D6" s="13"/>
      <c r="E6" s="13"/>
      <c r="F6" s="13"/>
      <c r="G6" s="13"/>
      <c r="H6" s="13"/>
      <c r="I6" s="94"/>
      <c r="J6" s="13"/>
      <c r="K6" s="13"/>
      <c r="L6" s="13"/>
      <c r="M6" s="13"/>
      <c r="N6" s="9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06"/>
      <c r="AA6" s="106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98"/>
      <c r="AN6" s="98"/>
      <c r="AO6" s="98"/>
      <c r="AP6" s="13"/>
      <c r="AQ6" s="13"/>
      <c r="AR6" s="13"/>
      <c r="AS6" s="13"/>
      <c r="AT6" s="109"/>
      <c r="AU6" s="13"/>
      <c r="AV6" s="13"/>
      <c r="AW6" s="13"/>
      <c r="AX6" s="14" t="e">
        <f t="shared" si="1"/>
        <v>#N/A</v>
      </c>
      <c r="AY6" s="17" t="s">
        <v>590</v>
      </c>
      <c r="AZ6" s="101">
        <f>IF(ISERROR(VLOOKUP($H6,Lookup!$F:$G,2,FALSE)),0,VLOOKUP($H6,Lookup!$F:$G,2,FALSE))</f>
        <v>0</v>
      </c>
    </row>
    <row r="7" spans="1:52">
      <c r="A7" s="12" t="e">
        <f>IF(AZ7=0,VLOOKUP(R7,Lookup!$B:$C,2,0),'Revenue Data'!AZ7)</f>
        <v>#N/A</v>
      </c>
      <c r="B7" s="12" t="e">
        <f>VLOOKUP(A7,Lookup!$C:$D,2,FALSE)</f>
        <v>#N/A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94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06"/>
      <c r="AA7" s="106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98"/>
      <c r="AN7" s="98"/>
      <c r="AO7" s="98"/>
      <c r="AP7" s="13"/>
      <c r="AQ7" s="13"/>
      <c r="AR7" s="13"/>
      <c r="AS7" s="13"/>
      <c r="AT7" s="109"/>
      <c r="AU7" s="13"/>
      <c r="AV7" s="13"/>
      <c r="AW7" s="13"/>
      <c r="AX7" s="14" t="e">
        <f t="shared" si="1"/>
        <v>#N/A</v>
      </c>
      <c r="AY7" s="17" t="s">
        <v>590</v>
      </c>
      <c r="AZ7" s="101">
        <f>IF(ISERROR(VLOOKUP($H7,Lookup!$F:$G,2,FALSE)),0,VLOOKUP($H7,Lookup!$F:$G,2,FALSE))</f>
        <v>0</v>
      </c>
    </row>
    <row r="8" spans="1:52">
      <c r="A8" s="12" t="e">
        <f>IF(AZ8=0,VLOOKUP(R8,Lookup!$B:$C,2,0),'Revenue Data'!AZ8)</f>
        <v>#N/A</v>
      </c>
      <c r="B8" s="12" t="e">
        <f>VLOOKUP(A8,Lookup!$C:$D,2,FALSE)</f>
        <v>#N/A</v>
      </c>
      <c r="H8" s="13"/>
      <c r="AM8" s="98"/>
      <c r="AN8" s="98"/>
      <c r="AO8" s="98"/>
      <c r="AP8" s="13"/>
      <c r="AX8" s="14" t="e">
        <f t="shared" si="1"/>
        <v>#N/A</v>
      </c>
      <c r="AY8" s="17" t="s">
        <v>590</v>
      </c>
      <c r="AZ8" s="101">
        <f>IF(ISERROR(VLOOKUP($H8,Lookup!$F:$G,2,FALSE)),0,VLOOKUP($H8,Lookup!$F:$G,2,FALSE))</f>
        <v>0</v>
      </c>
    </row>
    <row r="9" spans="1:52">
      <c r="A9" s="12" t="e">
        <f>IF(AZ9=0,VLOOKUP(R9,Lookup!$B:$C,2,0),'Revenue Data'!AZ9)</f>
        <v>#N/A</v>
      </c>
      <c r="B9" s="12" t="e">
        <f>VLOOKUP(A9,Lookup!$C:$D,2,FALSE)</f>
        <v>#N/A</v>
      </c>
      <c r="H9" s="13"/>
      <c r="AM9" s="98"/>
      <c r="AN9" s="98"/>
      <c r="AO9" s="98"/>
      <c r="AP9" s="13"/>
      <c r="AX9" s="14" t="e">
        <f t="shared" si="1"/>
        <v>#N/A</v>
      </c>
      <c r="AY9" s="17" t="s">
        <v>590</v>
      </c>
      <c r="AZ9" s="101">
        <f>IF(ISERROR(VLOOKUP($H9,Lookup!$F:$G,2,FALSE)),0,VLOOKUP($H9,Lookup!$F:$G,2,FALSE))</f>
        <v>0</v>
      </c>
    </row>
    <row r="10" spans="1:52">
      <c r="A10" s="12" t="e">
        <f>IF(AZ10=0,VLOOKUP(R10,Lookup!$B:$C,2,0),'Revenue Data'!AZ10)</f>
        <v>#N/A</v>
      </c>
      <c r="B10" s="12" t="e">
        <f>VLOOKUP(A10,Lookup!$C:$D,2,FALSE)</f>
        <v>#N/A</v>
      </c>
      <c r="H10" s="13"/>
      <c r="AM10" s="98"/>
      <c r="AN10" s="98"/>
      <c r="AO10" s="98"/>
      <c r="AP10" s="13"/>
      <c r="AX10" s="14" t="e">
        <f t="shared" si="1"/>
        <v>#N/A</v>
      </c>
      <c r="AY10" s="17" t="s">
        <v>590</v>
      </c>
      <c r="AZ10" s="101">
        <f>IF(ISERROR(VLOOKUP($H10,Lookup!$F:$G,2,FALSE)),0,VLOOKUP($H10,Lookup!$F:$G,2,FALSE))</f>
        <v>0</v>
      </c>
    </row>
    <row r="11" spans="1:52">
      <c r="A11" s="12" t="e">
        <f>IF(AZ11=0,VLOOKUP(R11,Lookup!$B:$C,2,0),'Revenue Data'!AZ11)</f>
        <v>#N/A</v>
      </c>
      <c r="B11" s="12" t="e">
        <f>VLOOKUP(A11,Lookup!$C:$D,2,FALSE)</f>
        <v>#N/A</v>
      </c>
      <c r="AM11" s="98"/>
      <c r="AN11" s="98"/>
      <c r="AO11" s="98"/>
      <c r="AP11" s="13"/>
      <c r="AX11" s="14" t="e">
        <f t="shared" si="1"/>
        <v>#N/A</v>
      </c>
      <c r="AY11" s="17" t="s">
        <v>590</v>
      </c>
      <c r="AZ11" s="101">
        <f>IF(ISERROR(VLOOKUP($H11,Lookup!$F:$G,2,FALSE)),0,VLOOKUP($H11,Lookup!$F:$G,2,FALSE))</f>
        <v>0</v>
      </c>
    </row>
    <row r="12" spans="1:52">
      <c r="A12" s="12" t="e">
        <f>IF(AZ12=0,VLOOKUP(R12,Lookup!$B:$C,2,0),'Revenue Data'!AZ12)</f>
        <v>#N/A</v>
      </c>
      <c r="B12" s="12" t="e">
        <f>VLOOKUP(A12,Lookup!$C:$D,2,FALSE)</f>
        <v>#N/A</v>
      </c>
      <c r="AM12" s="98"/>
      <c r="AN12" s="98"/>
      <c r="AO12" s="98"/>
      <c r="AP12" s="13"/>
      <c r="AX12" s="14" t="e">
        <f t="shared" si="1"/>
        <v>#N/A</v>
      </c>
      <c r="AY12" s="17" t="s">
        <v>590</v>
      </c>
      <c r="AZ12" s="101">
        <f>IF(ISERROR(VLOOKUP($H12,Lookup!$F:$G,2,FALSE)),0,VLOOKUP($H12,Lookup!$F:$G,2,FALSE))</f>
        <v>0</v>
      </c>
    </row>
    <row r="13" spans="1:52">
      <c r="A13" s="12" t="e">
        <f>IF(AZ13=0,VLOOKUP(R13,Lookup!$B:$C,2,0),'Revenue Data'!AZ13)</f>
        <v>#N/A</v>
      </c>
      <c r="B13" s="12" t="e">
        <f>VLOOKUP(A13,Lookup!$C:$D,2,FALSE)</f>
        <v>#N/A</v>
      </c>
      <c r="AM13" s="98"/>
      <c r="AN13" s="98"/>
      <c r="AO13" s="98"/>
      <c r="AP13" s="13"/>
      <c r="AX13" s="14" t="e">
        <f t="shared" si="1"/>
        <v>#N/A</v>
      </c>
      <c r="AY13" s="17" t="s">
        <v>590</v>
      </c>
      <c r="AZ13" s="101">
        <f>IF(ISERROR(VLOOKUP($H13,Lookup!$F:$G,2,FALSE)),0,VLOOKUP($H13,Lookup!$F:$G,2,FALSE))</f>
        <v>0</v>
      </c>
    </row>
    <row r="14" spans="1:52">
      <c r="A14" s="12" t="e">
        <f>IF(AZ14=0,VLOOKUP(R14,Lookup!$B:$C,2,0),'Revenue Data'!AZ14)</f>
        <v>#N/A</v>
      </c>
      <c r="B14" s="12" t="e">
        <f>VLOOKUP(A14,Lookup!$C:$D,2,FALSE)</f>
        <v>#N/A</v>
      </c>
      <c r="AM14" s="98"/>
      <c r="AN14" s="98"/>
      <c r="AO14" s="98"/>
      <c r="AP14" s="13"/>
      <c r="AX14" s="14" t="e">
        <f t="shared" si="1"/>
        <v>#N/A</v>
      </c>
      <c r="AY14" s="17" t="s">
        <v>590</v>
      </c>
      <c r="AZ14" s="101">
        <f>IF(ISERROR(VLOOKUP($H14,Lookup!$F:$G,2,FALSE)),0,VLOOKUP($H14,Lookup!$F:$G,2,FALSE))</f>
        <v>0</v>
      </c>
    </row>
    <row r="15" spans="1:52">
      <c r="A15" s="12" t="e">
        <f>IF(AZ15=0,VLOOKUP(R15,Lookup!$B:$C,2,0),'Revenue Data'!AZ15)</f>
        <v>#N/A</v>
      </c>
      <c r="B15" s="12" t="e">
        <f>VLOOKUP(A15,Lookup!$C:$D,2,FALSE)</f>
        <v>#N/A</v>
      </c>
      <c r="AM15" s="98"/>
      <c r="AN15" s="98"/>
      <c r="AO15" s="98"/>
      <c r="AP15" s="13"/>
      <c r="AX15" s="14" t="e">
        <f t="shared" si="1"/>
        <v>#N/A</v>
      </c>
      <c r="AY15" s="17" t="s">
        <v>590</v>
      </c>
      <c r="AZ15" s="101">
        <f>IF(ISERROR(VLOOKUP($H15,Lookup!$F:$G,2,FALSE)),0,VLOOKUP($H15,Lookup!$F:$G,2,FALSE))</f>
        <v>0</v>
      </c>
    </row>
    <row r="16" spans="1:52">
      <c r="A16" s="12" t="e">
        <f>IF(AZ16=0,VLOOKUP(R16,Lookup!$B:$C,2,0),'Revenue Data'!AZ16)</f>
        <v>#N/A</v>
      </c>
      <c r="B16" s="12" t="e">
        <f>VLOOKUP(A16,Lookup!$C:$D,2,FALSE)</f>
        <v>#N/A</v>
      </c>
      <c r="AM16" s="98"/>
      <c r="AN16" s="98"/>
      <c r="AO16" s="98"/>
      <c r="AP16" s="13"/>
      <c r="AX16" s="14" t="e">
        <f t="shared" si="1"/>
        <v>#N/A</v>
      </c>
      <c r="AY16" s="17" t="s">
        <v>590</v>
      </c>
      <c r="AZ16" s="101">
        <f>IF(ISERROR(VLOOKUP($H16,Lookup!$F:$G,2,FALSE)),0,VLOOKUP($H16,Lookup!$F:$G,2,FALSE))</f>
        <v>0</v>
      </c>
    </row>
    <row r="17" spans="1:52">
      <c r="A17" s="12" t="e">
        <f>IF(AZ17=0,VLOOKUP(R17,Lookup!$B:$C,2,0),'Revenue Data'!AZ17)</f>
        <v>#N/A</v>
      </c>
      <c r="B17" s="12" t="e">
        <f>VLOOKUP(A17,Lookup!$C:$D,2,FALSE)</f>
        <v>#N/A</v>
      </c>
      <c r="AM17" s="98"/>
      <c r="AN17" s="98"/>
      <c r="AO17" s="98"/>
      <c r="AP17" s="13"/>
      <c r="AX17" s="14" t="e">
        <f t="shared" si="1"/>
        <v>#N/A</v>
      </c>
      <c r="AY17" s="17" t="s">
        <v>590</v>
      </c>
      <c r="AZ17" s="101">
        <f>IF(ISERROR(VLOOKUP($H17,Lookup!$F:$G,2,FALSE)),0,VLOOKUP($H17,Lookup!$F:$G,2,FALSE))</f>
        <v>0</v>
      </c>
    </row>
    <row r="18" spans="1:52">
      <c r="A18" s="12" t="e">
        <f>IF(AZ18=0,VLOOKUP(R18,Lookup!$B:$C,2,0),'Revenue Data'!AZ18)</f>
        <v>#N/A</v>
      </c>
      <c r="B18" s="12" t="e">
        <f>VLOOKUP(A18,Lookup!$C:$D,2,FALSE)</f>
        <v>#N/A</v>
      </c>
      <c r="AM18" s="98"/>
      <c r="AN18" s="98"/>
      <c r="AO18" s="98"/>
      <c r="AP18" s="13"/>
      <c r="AX18" s="14" t="e">
        <f t="shared" si="1"/>
        <v>#N/A</v>
      </c>
      <c r="AY18" s="17" t="s">
        <v>590</v>
      </c>
      <c r="AZ18" s="101">
        <f>IF(ISERROR(VLOOKUP($H18,Lookup!$F:$G,2,FALSE)),0,VLOOKUP($H18,Lookup!$F:$G,2,FALSE))</f>
        <v>0</v>
      </c>
    </row>
    <row r="19" spans="1:52">
      <c r="A19" s="12" t="e">
        <f>IF(AZ19=0,VLOOKUP(R19,Lookup!$B:$C,2,0),'Revenue Data'!AZ19)</f>
        <v>#N/A</v>
      </c>
      <c r="B19" s="12" t="e">
        <f>VLOOKUP(A19,Lookup!$C:$D,2,FALSE)</f>
        <v>#N/A</v>
      </c>
      <c r="AM19" s="98"/>
      <c r="AN19" s="98"/>
      <c r="AO19" s="98"/>
      <c r="AP19" s="13"/>
      <c r="AX19" s="14" t="e">
        <f t="shared" si="1"/>
        <v>#N/A</v>
      </c>
      <c r="AY19" s="17" t="s">
        <v>590</v>
      </c>
      <c r="AZ19" s="101">
        <f>IF(ISERROR(VLOOKUP($H19,Lookup!$F:$G,2,FALSE)),0,VLOOKUP($H19,Lookup!$F:$G,2,FALSE))</f>
        <v>0</v>
      </c>
    </row>
    <row r="20" spans="1:52">
      <c r="A20" s="12" t="e">
        <f>IF(AZ20=0,VLOOKUP(R20,Lookup!$B:$C,2,0),'Revenue Data'!AZ20)</f>
        <v>#N/A</v>
      </c>
      <c r="B20" s="12" t="e">
        <f>VLOOKUP(A20,Lookup!$C:$D,2,FALSE)</f>
        <v>#N/A</v>
      </c>
      <c r="AM20" s="98"/>
      <c r="AN20" s="98"/>
      <c r="AO20" s="98"/>
      <c r="AP20" s="13"/>
      <c r="AX20" s="14" t="e">
        <f t="shared" si="1"/>
        <v>#N/A</v>
      </c>
      <c r="AY20" s="17" t="s">
        <v>590</v>
      </c>
      <c r="AZ20" s="101">
        <f>IF(ISERROR(VLOOKUP($H20,Lookup!$F:$G,2,FALSE)),0,VLOOKUP($H20,Lookup!$F:$G,2,FALSE))</f>
        <v>0</v>
      </c>
    </row>
    <row r="21" spans="1:52">
      <c r="A21" s="12" t="e">
        <f>IF(AZ21=0,VLOOKUP(R21,Lookup!$B:$C,2,0),'Revenue Data'!AZ21)</f>
        <v>#N/A</v>
      </c>
      <c r="B21" s="12" t="e">
        <f>VLOOKUP(A21,Lookup!$C:$D,2,FALSE)</f>
        <v>#N/A</v>
      </c>
      <c r="AM21" s="98"/>
      <c r="AN21" s="98"/>
      <c r="AO21" s="98"/>
      <c r="AP21" s="13"/>
      <c r="AX21" s="14" t="e">
        <f t="shared" si="1"/>
        <v>#N/A</v>
      </c>
      <c r="AY21" s="17" t="s">
        <v>590</v>
      </c>
      <c r="AZ21" s="101">
        <f>IF(ISERROR(VLOOKUP($H21,Lookup!$F:$G,2,FALSE)),0,VLOOKUP($H21,Lookup!$F:$G,2,FALSE))</f>
        <v>0</v>
      </c>
    </row>
    <row r="22" spans="1:52">
      <c r="A22" s="12" t="e">
        <f>IF(AZ22=0,VLOOKUP(R22,Lookup!$B:$C,2,0),'Revenue Data'!AZ22)</f>
        <v>#N/A</v>
      </c>
      <c r="B22" s="12" t="e">
        <f>VLOOKUP(A22,Lookup!$C:$D,2,FALSE)</f>
        <v>#N/A</v>
      </c>
      <c r="AM22" s="98"/>
      <c r="AN22" s="98"/>
      <c r="AO22" s="98"/>
      <c r="AP22" s="13"/>
      <c r="AX22" s="14" t="e">
        <f t="shared" si="1"/>
        <v>#N/A</v>
      </c>
      <c r="AY22" s="17" t="s">
        <v>590</v>
      </c>
      <c r="AZ22" s="101">
        <f>IF(ISERROR(VLOOKUP($H22,Lookup!$F:$G,2,FALSE)),0,VLOOKUP($H22,Lookup!$F:$G,2,FALSE))</f>
        <v>0</v>
      </c>
    </row>
    <row r="23" spans="1:52">
      <c r="A23" s="12" t="e">
        <f>IF(AZ23=0,VLOOKUP(R23,Lookup!$B:$C,2,0),'Revenue Data'!AZ23)</f>
        <v>#N/A</v>
      </c>
      <c r="B23" s="12" t="e">
        <f>VLOOKUP(A23,Lookup!$C:$D,2,FALSE)</f>
        <v>#N/A</v>
      </c>
      <c r="AM23" s="98"/>
      <c r="AN23" s="98"/>
      <c r="AO23" s="98"/>
      <c r="AP23" s="13"/>
      <c r="AX23" s="14" t="e">
        <f t="shared" si="1"/>
        <v>#N/A</v>
      </c>
      <c r="AY23" s="17" t="s">
        <v>590</v>
      </c>
      <c r="AZ23" s="101">
        <f>IF(ISERROR(VLOOKUP($H23,Lookup!$F:$G,2,FALSE)),0,VLOOKUP($H23,Lookup!$F:$G,2,FALSE))</f>
        <v>0</v>
      </c>
    </row>
    <row r="24" spans="1:52">
      <c r="A24" s="12" t="e">
        <f>IF(AZ24=0,VLOOKUP(R24,Lookup!$B:$C,2,0),'Revenue Data'!AZ24)</f>
        <v>#N/A</v>
      </c>
      <c r="B24" s="12" t="e">
        <f>VLOOKUP(A24,Lookup!$C:$D,2,FALSE)</f>
        <v>#N/A</v>
      </c>
      <c r="AM24" s="98"/>
      <c r="AN24" s="98"/>
      <c r="AO24" s="98"/>
      <c r="AP24" s="13"/>
      <c r="AX24" s="14" t="e">
        <f t="shared" si="1"/>
        <v>#N/A</v>
      </c>
      <c r="AY24" s="17" t="s">
        <v>590</v>
      </c>
      <c r="AZ24" s="101">
        <f>IF(ISERROR(VLOOKUP($H24,Lookup!$F:$G,2,FALSE)),0,VLOOKUP($H24,Lookup!$F:$G,2,FALSE))</f>
        <v>0</v>
      </c>
    </row>
    <row r="25" spans="1:52">
      <c r="A25" s="12" t="e">
        <f>IF(AZ25=0,VLOOKUP(R25,Lookup!$B:$C,2,0),'Revenue Data'!AZ25)</f>
        <v>#N/A</v>
      </c>
      <c r="B25" s="12" t="e">
        <f>VLOOKUP(A25,Lookup!$C:$D,2,FALSE)</f>
        <v>#N/A</v>
      </c>
      <c r="AM25" s="98"/>
      <c r="AN25" s="98"/>
      <c r="AO25" s="98"/>
      <c r="AP25" s="13"/>
      <c r="AX25" s="14" t="e">
        <f t="shared" si="1"/>
        <v>#N/A</v>
      </c>
      <c r="AY25" s="17" t="s">
        <v>590</v>
      </c>
      <c r="AZ25" s="101">
        <f>IF(ISERROR(VLOOKUP($H25,Lookup!$F:$G,2,FALSE)),0,VLOOKUP($H25,Lookup!$F:$G,2,FALSE))</f>
        <v>0</v>
      </c>
    </row>
    <row r="26" spans="1:52">
      <c r="A26" s="12" t="e">
        <f>IF(AZ26=0,VLOOKUP(R26,Lookup!$B:$C,2,0),'Revenue Data'!AZ26)</f>
        <v>#N/A</v>
      </c>
      <c r="B26" s="12" t="e">
        <f>VLOOKUP(A26,Lookup!$C:$D,2,FALSE)</f>
        <v>#N/A</v>
      </c>
      <c r="AM26" s="98"/>
      <c r="AN26" s="98"/>
      <c r="AO26" s="98"/>
      <c r="AP26" s="13"/>
      <c r="AX26" s="14" t="e">
        <f t="shared" si="1"/>
        <v>#N/A</v>
      </c>
      <c r="AY26" s="17" t="s">
        <v>590</v>
      </c>
      <c r="AZ26" s="101">
        <f>IF(ISERROR(VLOOKUP($H26,Lookup!$F:$G,2,FALSE)),0,VLOOKUP($H26,Lookup!$F:$G,2,FALSE))</f>
        <v>0</v>
      </c>
    </row>
    <row r="27" spans="1:52">
      <c r="A27" s="12" t="e">
        <f>IF(AZ27=0,VLOOKUP(R27,Lookup!$B:$C,2,0),'Revenue Data'!AZ27)</f>
        <v>#N/A</v>
      </c>
      <c r="B27" s="12" t="e">
        <f>VLOOKUP(A27,Lookup!$C:$D,2,FALSE)</f>
        <v>#N/A</v>
      </c>
      <c r="AM27" s="98"/>
      <c r="AN27" s="98"/>
      <c r="AO27" s="98"/>
      <c r="AP27" s="13"/>
      <c r="AX27" s="14" t="e">
        <f t="shared" si="1"/>
        <v>#N/A</v>
      </c>
      <c r="AY27" s="17" t="s">
        <v>590</v>
      </c>
      <c r="AZ27" s="101">
        <f>IF(ISERROR(VLOOKUP($H27,Lookup!$F:$G,2,FALSE)),0,VLOOKUP($H27,Lookup!$F:$G,2,FALSE))</f>
        <v>0</v>
      </c>
    </row>
    <row r="28" spans="1:52">
      <c r="A28" s="12" t="e">
        <f>IF(AZ28=0,VLOOKUP(R28,Lookup!$B:$C,2,0),'Revenue Data'!AZ28)</f>
        <v>#N/A</v>
      </c>
      <c r="B28" s="12" t="e">
        <f>VLOOKUP(A28,Lookup!$C:$D,2,FALSE)</f>
        <v>#N/A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94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06"/>
      <c r="AA28" s="106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98"/>
      <c r="AN28" s="98"/>
      <c r="AO28" s="98"/>
      <c r="AP28" s="13"/>
      <c r="AQ28" s="13"/>
      <c r="AR28" s="13"/>
      <c r="AS28" s="13"/>
      <c r="AT28" s="109"/>
      <c r="AU28" s="13"/>
      <c r="AV28" s="13"/>
      <c r="AW28" s="13"/>
      <c r="AX28" s="14" t="e">
        <f t="shared" si="1"/>
        <v>#N/A</v>
      </c>
      <c r="AY28" s="17" t="s">
        <v>590</v>
      </c>
      <c r="AZ28" s="101">
        <f>IF(ISERROR(VLOOKUP($H28,Lookup!$F:$G,2,FALSE)),0,VLOOKUP($H28,Lookup!$F:$G,2,FALSE))</f>
        <v>0</v>
      </c>
    </row>
    <row r="29" spans="1:52">
      <c r="A29" s="12" t="e">
        <f>IF(AZ29=0,VLOOKUP(R29,Lookup!$B:$C,2,0),'Revenue Data'!AZ29)</f>
        <v>#N/A</v>
      </c>
      <c r="B29" s="12" t="e">
        <f>VLOOKUP(A29,Lookup!$C:$D,2,FALSE)</f>
        <v>#N/A</v>
      </c>
      <c r="AX29" s="14" t="e">
        <f t="shared" si="1"/>
        <v>#N/A</v>
      </c>
      <c r="AY29" s="17" t="s">
        <v>590</v>
      </c>
      <c r="AZ29" s="101">
        <f>IF(ISERROR(VLOOKUP($H29,Lookup!$F:$G,2,FALSE)),0,VLOOKUP($H29,Lookup!$F:$G,2,FALSE))</f>
        <v>0</v>
      </c>
    </row>
    <row r="30" spans="1:52">
      <c r="A30" s="12" t="e">
        <f>IF(AZ30=0,VLOOKUP(R30,Lookup!$B:$C,2,0),'Revenue Data'!AZ30)</f>
        <v>#N/A</v>
      </c>
      <c r="B30" s="12" t="e">
        <f>VLOOKUP(A30,Lookup!$C:$D,2,FALSE)</f>
        <v>#N/A</v>
      </c>
      <c r="AX30" s="14" t="e">
        <f t="shared" si="1"/>
        <v>#N/A</v>
      </c>
      <c r="AY30" s="17" t="s">
        <v>590</v>
      </c>
      <c r="AZ30" s="101">
        <f>IF(ISERROR(VLOOKUP($H30,Lookup!$F:$G,2,FALSE)),0,VLOOKUP($H30,Lookup!$F:$G,2,FALSE))</f>
        <v>0</v>
      </c>
    </row>
    <row r="31" spans="1:52">
      <c r="A31" s="12" t="e">
        <f>IF(AZ31=0,VLOOKUP(R31,Lookup!$B:$C,2,0),'Revenue Data'!AZ31)</f>
        <v>#N/A</v>
      </c>
      <c r="B31" s="12" t="e">
        <f>VLOOKUP(A31,Lookup!$C:$D,2,FALSE)</f>
        <v>#N/A</v>
      </c>
      <c r="AX31" s="14" t="e">
        <f t="shared" si="1"/>
        <v>#N/A</v>
      </c>
      <c r="AY31" s="17" t="s">
        <v>590</v>
      </c>
      <c r="AZ31" s="101">
        <f>IF(ISERROR(VLOOKUP($H31,Lookup!$F:$G,2,FALSE)),0,VLOOKUP($H31,Lookup!$F:$G,2,FALSE))</f>
        <v>0</v>
      </c>
    </row>
    <row r="32" spans="1:52">
      <c r="A32" s="12" t="e">
        <f>IF(AZ32=0,VLOOKUP(R32,Lookup!$B:$C,2,0),'Revenue Data'!AZ32)</f>
        <v>#N/A</v>
      </c>
      <c r="B32" s="12" t="e">
        <f>VLOOKUP(A32,Lookup!$C:$D,2,FALSE)</f>
        <v>#N/A</v>
      </c>
      <c r="AX32" s="14" t="e">
        <f t="shared" si="1"/>
        <v>#N/A</v>
      </c>
      <c r="AY32" s="17" t="s">
        <v>590</v>
      </c>
      <c r="AZ32" s="101">
        <f>IF(ISERROR(VLOOKUP($H32,Lookup!$F:$G,2,FALSE)),0,VLOOKUP($H32,Lookup!$F:$G,2,FALSE))</f>
        <v>0</v>
      </c>
    </row>
    <row r="33" spans="1:52">
      <c r="A33" s="12" t="e">
        <f>IF(AZ33=0,VLOOKUP(R33,Lookup!$B:$C,2,0),'Revenue Data'!AZ33)</f>
        <v>#N/A</v>
      </c>
      <c r="B33" s="12" t="e">
        <f>VLOOKUP(A33,Lookup!$C:$D,2,FALSE)</f>
        <v>#N/A</v>
      </c>
      <c r="AX33" s="14" t="e">
        <f t="shared" si="1"/>
        <v>#N/A</v>
      </c>
      <c r="AY33" s="17" t="s">
        <v>590</v>
      </c>
      <c r="AZ33" s="101">
        <f>IF(ISERROR(VLOOKUP($H33,Lookup!$F:$G,2,FALSE)),0,VLOOKUP($H33,Lookup!$F:$G,2,FALSE))</f>
        <v>0</v>
      </c>
    </row>
    <row r="34" spans="1:52">
      <c r="A34" s="12" t="e">
        <f>IF(AZ34=0,VLOOKUP(R34,Lookup!$B:$C,2,0),'Revenue Data'!AZ34)</f>
        <v>#N/A</v>
      </c>
      <c r="B34" s="12" t="e">
        <f>VLOOKUP(A34,Lookup!$C:$D,2,FALSE)</f>
        <v>#N/A</v>
      </c>
      <c r="AX34" s="14" t="e">
        <f t="shared" si="1"/>
        <v>#N/A</v>
      </c>
      <c r="AY34" s="17" t="s">
        <v>590</v>
      </c>
      <c r="AZ34" s="101">
        <f>IF(ISERROR(VLOOKUP($H34,Lookup!$F:$G,2,FALSE)),0,VLOOKUP($H34,Lookup!$F:$G,2,FALSE))</f>
        <v>0</v>
      </c>
    </row>
    <row r="35" spans="1:52">
      <c r="A35" s="12" t="e">
        <f>IF(AZ35=0,VLOOKUP(R35,Lookup!$B:$C,2,0),'Revenue Data'!AZ35)</f>
        <v>#N/A</v>
      </c>
      <c r="B35" s="12" t="e">
        <f>VLOOKUP(A35,Lookup!$C:$D,2,FALSE)</f>
        <v>#N/A</v>
      </c>
      <c r="AX35" s="14" t="e">
        <f t="shared" si="1"/>
        <v>#N/A</v>
      </c>
      <c r="AY35" s="17" t="s">
        <v>590</v>
      </c>
      <c r="AZ35" s="101">
        <f>IF(ISERROR(VLOOKUP($H35,Lookup!$F:$G,2,FALSE)),0,VLOOKUP($H35,Lookup!$F:$G,2,FALSE))</f>
        <v>0</v>
      </c>
    </row>
    <row r="36" spans="1:52">
      <c r="A36" s="12" t="e">
        <f>IF(AZ36=0,VLOOKUP(R36,Lookup!$B:$C,2,0),'Revenue Data'!AZ36)</f>
        <v>#N/A</v>
      </c>
      <c r="B36" s="12" t="e">
        <f>VLOOKUP(A36,Lookup!$C:$D,2,FALSE)</f>
        <v>#N/A</v>
      </c>
      <c r="AX36" s="14" t="e">
        <f t="shared" si="1"/>
        <v>#N/A</v>
      </c>
      <c r="AY36" s="17" t="s">
        <v>590</v>
      </c>
      <c r="AZ36" s="101">
        <f>IF(ISERROR(VLOOKUP($H36,Lookup!$F:$G,2,FALSE)),0,VLOOKUP($H36,Lookup!$F:$G,2,FALSE))</f>
        <v>0</v>
      </c>
    </row>
    <row r="37" spans="1:52">
      <c r="A37" s="12" t="e">
        <f>IF(AZ37=0,VLOOKUP(R37,Lookup!$B:$C,2,0),'Revenue Data'!AZ37)</f>
        <v>#N/A</v>
      </c>
      <c r="B37" s="12" t="e">
        <f>VLOOKUP(A37,Lookup!$C:$D,2,FALSE)</f>
        <v>#N/A</v>
      </c>
      <c r="AX37" s="14" t="e">
        <f t="shared" si="1"/>
        <v>#N/A</v>
      </c>
      <c r="AY37" s="17" t="s">
        <v>590</v>
      </c>
      <c r="AZ37" s="101">
        <f>IF(ISERROR(VLOOKUP($H37,Lookup!$F:$G,2,FALSE)),0,VLOOKUP($H37,Lookup!$F:$G,2,FALSE))</f>
        <v>0</v>
      </c>
    </row>
    <row r="38" spans="1:52">
      <c r="A38" s="12" t="e">
        <f>IF(AZ38=0,VLOOKUP(R38,Lookup!$B:$C,2,0),'Revenue Data'!AZ38)</f>
        <v>#N/A</v>
      </c>
      <c r="B38" s="12" t="e">
        <f>VLOOKUP(A38,Lookup!$C:$D,2,FALSE)</f>
        <v>#N/A</v>
      </c>
      <c r="AX38" s="14" t="e">
        <f t="shared" si="1"/>
        <v>#N/A</v>
      </c>
      <c r="AY38" s="17" t="s">
        <v>590</v>
      </c>
      <c r="AZ38" s="101">
        <f>IF(ISERROR(VLOOKUP($H38,Lookup!$F:$G,2,FALSE)),0,VLOOKUP($H38,Lookup!$F:$G,2,FALSE))</f>
        <v>0</v>
      </c>
    </row>
    <row r="39" spans="1:52">
      <c r="A39" s="12" t="e">
        <f>IF(AZ39=0,VLOOKUP(R39,Lookup!$B:$C,2,0),'Revenue Data'!AZ39)</f>
        <v>#N/A</v>
      </c>
      <c r="B39" s="12" t="e">
        <f>VLOOKUP(A39,Lookup!$C:$D,2,FALSE)</f>
        <v>#N/A</v>
      </c>
      <c r="AX39" s="14" t="e">
        <f t="shared" si="1"/>
        <v>#N/A</v>
      </c>
      <c r="AY39" s="17" t="s">
        <v>590</v>
      </c>
      <c r="AZ39" s="101">
        <f>IF(ISERROR(VLOOKUP($H39,Lookup!$F:$G,2,FALSE)),0,VLOOKUP($H39,Lookup!$F:$G,2,FALSE))</f>
        <v>0</v>
      </c>
    </row>
    <row r="40" spans="1:52">
      <c r="A40" s="12" t="e">
        <f>IF(AZ40=0,VLOOKUP(R40,Lookup!$B:$C,2,0),'Revenue Data'!AZ40)</f>
        <v>#N/A</v>
      </c>
      <c r="B40" s="12" t="e">
        <f>VLOOKUP(A40,Lookup!$C:$D,2,FALSE)</f>
        <v>#N/A</v>
      </c>
      <c r="AX40" s="14" t="e">
        <f t="shared" si="1"/>
        <v>#N/A</v>
      </c>
      <c r="AY40" s="17" t="s">
        <v>590</v>
      </c>
      <c r="AZ40" s="101">
        <f>IF(ISERROR(VLOOKUP($H40,Lookup!$F:$G,2,FALSE)),0,VLOOKUP($H40,Lookup!$F:$G,2,FALSE))</f>
        <v>0</v>
      </c>
    </row>
    <row r="41" spans="1:52">
      <c r="A41" s="12" t="e">
        <f>IF(AZ41=0,VLOOKUP(R41,Lookup!$B:$C,2,0),'Revenue Data'!AZ41)</f>
        <v>#N/A</v>
      </c>
      <c r="B41" s="12" t="e">
        <f>VLOOKUP(A41,Lookup!$C:$D,2,FALSE)</f>
        <v>#N/A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94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06"/>
      <c r="AA41" s="106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98"/>
      <c r="AN41" s="98"/>
      <c r="AO41" s="98"/>
      <c r="AP41" s="13"/>
      <c r="AQ41" s="13"/>
      <c r="AR41" s="13"/>
      <c r="AS41" s="13"/>
      <c r="AT41" s="109"/>
      <c r="AU41" s="13"/>
      <c r="AV41" s="13"/>
      <c r="AW41" s="13"/>
      <c r="AX41" s="14" t="e">
        <f t="shared" si="1"/>
        <v>#N/A</v>
      </c>
      <c r="AY41" s="17" t="s">
        <v>590</v>
      </c>
      <c r="AZ41" s="101">
        <f>IF(ISERROR(VLOOKUP($H41,Lookup!$F:$G,2,FALSE)),0,VLOOKUP($H41,Lookup!$F:$G,2,FALSE))</f>
        <v>0</v>
      </c>
    </row>
    <row r="42" spans="1:52">
      <c r="A42" s="12" t="e">
        <f>IF(AZ42=0,VLOOKUP(R42,Lookup!$B:$C,2,0),'Revenue Data'!AZ42)</f>
        <v>#N/A</v>
      </c>
      <c r="B42" s="12" t="e">
        <f>VLOOKUP(A42,Lookup!$C:$D,2,FALSE)</f>
        <v>#N/A</v>
      </c>
      <c r="AX42" s="14" t="e">
        <f t="shared" si="1"/>
        <v>#N/A</v>
      </c>
      <c r="AY42" s="17" t="s">
        <v>590</v>
      </c>
      <c r="AZ42" s="101">
        <f>IF(ISERROR(VLOOKUP($H42,Lookup!$F:$G,2,FALSE)),0,VLOOKUP($H42,Lookup!$F:$G,2,FALSE))</f>
        <v>0</v>
      </c>
    </row>
    <row r="43" spans="1:52">
      <c r="A43" s="12" t="e">
        <f>IF(AZ43=0,VLOOKUP(R43,Lookup!$B:$C,2,0),'Revenue Data'!AZ43)</f>
        <v>#N/A</v>
      </c>
      <c r="B43" s="12" t="e">
        <f>VLOOKUP(A43,Lookup!$C:$D,2,FALSE)</f>
        <v>#N/A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94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06"/>
      <c r="AA43" s="106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98"/>
      <c r="AN43" s="98"/>
      <c r="AO43" s="98"/>
      <c r="AP43" s="13"/>
      <c r="AQ43" s="13"/>
      <c r="AR43" s="13"/>
      <c r="AS43" s="13"/>
      <c r="AT43" s="109"/>
      <c r="AU43" s="13"/>
      <c r="AV43" s="13"/>
      <c r="AW43" s="13"/>
      <c r="AX43" s="14" t="e">
        <f t="shared" si="1"/>
        <v>#N/A</v>
      </c>
      <c r="AY43" s="17" t="s">
        <v>590</v>
      </c>
      <c r="AZ43" s="101">
        <f>IF(ISERROR(VLOOKUP($H43,Lookup!$F:$G,2,FALSE)),0,VLOOKUP($H43,Lookup!$F:$G,2,FALSE))</f>
        <v>0</v>
      </c>
    </row>
    <row r="44" spans="1:52">
      <c r="A44" s="12" t="e">
        <f>IF(AZ44=0,VLOOKUP(R44,Lookup!$B:$C,2,0),'Revenue Data'!AZ44)</f>
        <v>#N/A</v>
      </c>
      <c r="B44" s="12" t="e">
        <f>VLOOKUP(A44,Lookup!$C:$D,2,FALSE)</f>
        <v>#N/A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94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06"/>
      <c r="AA44" s="106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98"/>
      <c r="AN44" s="98"/>
      <c r="AO44" s="98"/>
      <c r="AP44" s="13"/>
      <c r="AQ44" s="13"/>
      <c r="AR44" s="13"/>
      <c r="AS44" s="13"/>
      <c r="AT44" s="109"/>
      <c r="AU44" s="13"/>
      <c r="AV44" s="13"/>
      <c r="AW44" s="13"/>
      <c r="AX44" s="14" t="e">
        <f t="shared" si="1"/>
        <v>#N/A</v>
      </c>
      <c r="AY44" s="17" t="s">
        <v>590</v>
      </c>
      <c r="AZ44" s="101">
        <f>IF(ISERROR(VLOOKUP($H44,Lookup!$F:$G,2,FALSE)),0,VLOOKUP($H44,Lookup!$F:$G,2,FALSE))</f>
        <v>0</v>
      </c>
    </row>
    <row r="45" spans="1:52">
      <c r="A45" s="12" t="e">
        <f>IF(AZ45=0,VLOOKUP(R45,Lookup!$B:$C,2,0),'Revenue Data'!AZ45)</f>
        <v>#N/A</v>
      </c>
      <c r="B45" s="12" t="e">
        <f>VLOOKUP(A45,Lookup!$C:$D,2,FALSE)</f>
        <v>#N/A</v>
      </c>
      <c r="AX45" s="14" t="e">
        <f t="shared" si="1"/>
        <v>#N/A</v>
      </c>
      <c r="AY45" s="17" t="s">
        <v>590</v>
      </c>
      <c r="AZ45" s="101">
        <f>IF(ISERROR(VLOOKUP($H45,Lookup!$F:$G,2,FALSE)),0,VLOOKUP($H45,Lookup!$F:$G,2,FALSE))</f>
        <v>0</v>
      </c>
    </row>
    <row r="46" spans="1:52">
      <c r="A46" s="12" t="e">
        <f>IF(AZ46=0,VLOOKUP(R46,Lookup!$B:$C,2,0),'Revenue Data'!AZ46)</f>
        <v>#N/A</v>
      </c>
      <c r="B46" s="12" t="e">
        <f>VLOOKUP(A46,Lookup!$C:$D,2,FALSE)</f>
        <v>#N/A</v>
      </c>
      <c r="AX46" s="14" t="e">
        <f t="shared" si="1"/>
        <v>#N/A</v>
      </c>
      <c r="AY46" s="17" t="s">
        <v>590</v>
      </c>
      <c r="AZ46" s="101">
        <f>IF(ISERROR(VLOOKUP($H46,Lookup!$F:$G,2,FALSE)),0,VLOOKUP($H46,Lookup!$F:$G,2,FALSE))</f>
        <v>0</v>
      </c>
    </row>
    <row r="47" spans="1:52">
      <c r="A47" s="12" t="e">
        <f>IF(AZ47=0,VLOOKUP(R47,Lookup!$B:$C,2,0),'Revenue Data'!AZ47)</f>
        <v>#N/A</v>
      </c>
      <c r="B47" s="12" t="e">
        <f>VLOOKUP(A47,Lookup!$C:$D,2,FALSE)</f>
        <v>#N/A</v>
      </c>
      <c r="AX47" s="14" t="e">
        <f t="shared" si="1"/>
        <v>#N/A</v>
      </c>
      <c r="AY47" s="17" t="s">
        <v>590</v>
      </c>
      <c r="AZ47" s="101">
        <f>IF(ISERROR(VLOOKUP($H47,Lookup!$F:$G,2,FALSE)),0,VLOOKUP($H47,Lookup!$F:$G,2,FALSE))</f>
        <v>0</v>
      </c>
    </row>
    <row r="48" spans="1:52">
      <c r="A48" s="12" t="e">
        <f>IF(AZ48=0,VLOOKUP(R48,Lookup!$B:$C,2,0),'Revenue Data'!AZ48)</f>
        <v>#N/A</v>
      </c>
      <c r="B48" s="12" t="e">
        <f>VLOOKUP(A48,Lookup!$C:$D,2,FALSE)</f>
        <v>#N/A</v>
      </c>
      <c r="AX48" s="14" t="e">
        <f t="shared" si="1"/>
        <v>#N/A</v>
      </c>
      <c r="AY48" s="17" t="s">
        <v>590</v>
      </c>
      <c r="AZ48" s="101">
        <f>IF(ISERROR(VLOOKUP($H48,Lookup!$F:$G,2,FALSE)),0,VLOOKUP($H48,Lookup!$F:$G,2,FALSE))</f>
        <v>0</v>
      </c>
    </row>
    <row r="49" spans="1:52">
      <c r="A49" s="12" t="e">
        <f>IF(AZ49=0,VLOOKUP(R49,Lookup!$B:$C,2,0),'Revenue Data'!AZ49)</f>
        <v>#N/A</v>
      </c>
      <c r="B49" s="12" t="e">
        <f>VLOOKUP(A49,Lookup!$C:$D,2,FALSE)</f>
        <v>#N/A</v>
      </c>
      <c r="AX49" s="14" t="e">
        <f t="shared" si="1"/>
        <v>#N/A</v>
      </c>
      <c r="AY49" s="17" t="s">
        <v>590</v>
      </c>
      <c r="AZ49" s="101">
        <f>IF(ISERROR(VLOOKUP($H49,Lookup!$F:$G,2,FALSE)),0,VLOOKUP($H49,Lookup!$F:$G,2,FALSE))</f>
        <v>0</v>
      </c>
    </row>
    <row r="50" spans="1:52">
      <c r="A50" s="12" t="e">
        <f>IF(AZ50=0,VLOOKUP(R50,Lookup!$B:$C,2,0),'Revenue Data'!AZ50)</f>
        <v>#N/A</v>
      </c>
      <c r="B50" s="12" t="e">
        <f>VLOOKUP(A50,Lookup!$C:$D,2,FALSE)</f>
        <v>#N/A</v>
      </c>
      <c r="AX50" s="14" t="e">
        <f t="shared" si="1"/>
        <v>#N/A</v>
      </c>
      <c r="AY50" s="17" t="s">
        <v>590</v>
      </c>
      <c r="AZ50" s="101">
        <f>IF(ISERROR(VLOOKUP($H50,Lookup!$F:$G,2,FALSE)),0,VLOOKUP($H50,Lookup!$F:$G,2,FALSE))</f>
        <v>0</v>
      </c>
    </row>
    <row r="51" spans="1:52">
      <c r="A51" s="12" t="e">
        <f>IF(AZ51=0,VLOOKUP(R51,Lookup!$B:$C,2,0),'Revenue Data'!AZ51)</f>
        <v>#N/A</v>
      </c>
      <c r="B51" s="12" t="e">
        <f>VLOOKUP(A51,Lookup!$C:$D,2,FALSE)</f>
        <v>#N/A</v>
      </c>
      <c r="AX51" s="14" t="e">
        <f t="shared" si="1"/>
        <v>#N/A</v>
      </c>
      <c r="AY51" s="17" t="s">
        <v>590</v>
      </c>
      <c r="AZ51" s="101">
        <f>IF(ISERROR(VLOOKUP($H51,Lookup!$F:$G,2,FALSE)),0,VLOOKUP($H51,Lookup!$F:$G,2,FALSE))</f>
        <v>0</v>
      </c>
    </row>
    <row r="52" spans="1:52">
      <c r="A52" s="12" t="e">
        <f>IF(AZ52=0,VLOOKUP(R52,Lookup!$B:$C,2,0),'Revenue Data'!AZ52)</f>
        <v>#N/A</v>
      </c>
      <c r="B52" s="12" t="e">
        <f>VLOOKUP(A52,Lookup!$C:$D,2,FALSE)</f>
        <v>#N/A</v>
      </c>
      <c r="AX52" s="14" t="e">
        <f t="shared" si="1"/>
        <v>#N/A</v>
      </c>
      <c r="AY52" s="17" t="s">
        <v>590</v>
      </c>
      <c r="AZ52" s="101">
        <f>IF(ISERROR(VLOOKUP($H52,Lookup!$F:$G,2,FALSE)),0,VLOOKUP($H52,Lookup!$F:$G,2,FALSE))</f>
        <v>0</v>
      </c>
    </row>
    <row r="53" spans="1:52">
      <c r="A53" s="12" t="e">
        <f>IF(AZ53=0,VLOOKUP(R53,Lookup!$B:$C,2,0),'Revenue Data'!AZ53)</f>
        <v>#N/A</v>
      </c>
      <c r="B53" s="12" t="e">
        <f>VLOOKUP(A53,Lookup!$C:$D,2,FALSE)</f>
        <v>#N/A</v>
      </c>
      <c r="AX53" s="14" t="e">
        <f t="shared" si="1"/>
        <v>#N/A</v>
      </c>
      <c r="AY53" s="17" t="s">
        <v>590</v>
      </c>
      <c r="AZ53" s="101">
        <f>IF(ISERROR(VLOOKUP($H53,Lookup!$F:$G,2,FALSE)),0,VLOOKUP($H53,Lookup!$F:$G,2,FALSE))</f>
        <v>0</v>
      </c>
    </row>
    <row r="54" spans="1:52">
      <c r="A54" s="12" t="e">
        <f>IF(AZ54=0,VLOOKUP(R54,Lookup!$B:$C,2,0),'Revenue Data'!AZ54)</f>
        <v>#N/A</v>
      </c>
      <c r="B54" s="12" t="e">
        <f>VLOOKUP(A54,Lookup!$C:$D,2,FALSE)</f>
        <v>#N/A</v>
      </c>
      <c r="AX54" s="14" t="e">
        <f t="shared" si="1"/>
        <v>#N/A</v>
      </c>
      <c r="AY54" s="17" t="s">
        <v>590</v>
      </c>
      <c r="AZ54" s="101">
        <f>IF(ISERROR(VLOOKUP($H54,Lookup!$F:$G,2,FALSE)),0,VLOOKUP($H54,Lookup!$F:$G,2,FALSE))</f>
        <v>0</v>
      </c>
    </row>
    <row r="55" spans="1:52">
      <c r="A55" s="12" t="e">
        <f>IF(AZ55=0,VLOOKUP(R55,Lookup!$B:$C,2,0),'Revenue Data'!AZ55)</f>
        <v>#N/A</v>
      </c>
      <c r="B55" s="12" t="e">
        <f>VLOOKUP(A55,Lookup!$C:$D,2,FALSE)</f>
        <v>#N/A</v>
      </c>
      <c r="AX55" s="14" t="e">
        <f t="shared" si="1"/>
        <v>#N/A</v>
      </c>
      <c r="AY55" s="17" t="s">
        <v>590</v>
      </c>
      <c r="AZ55" s="101">
        <f>IF(ISERROR(VLOOKUP($H55,Lookup!$F:$G,2,FALSE)),0,VLOOKUP($H55,Lookup!$F:$G,2,FALSE))</f>
        <v>0</v>
      </c>
    </row>
    <row r="56" spans="1:52">
      <c r="A56" s="12" t="e">
        <f>IF(AZ56=0,VLOOKUP(R56,Lookup!$B:$C,2,0),'Revenue Data'!AZ56)</f>
        <v>#N/A</v>
      </c>
      <c r="B56" s="12" t="e">
        <f>VLOOKUP(A56,Lookup!$C:$D,2,FALSE)</f>
        <v>#N/A</v>
      </c>
      <c r="AX56" s="14" t="e">
        <f t="shared" si="1"/>
        <v>#N/A</v>
      </c>
      <c r="AY56" s="17" t="s">
        <v>590</v>
      </c>
      <c r="AZ56" s="101">
        <f>IF(ISERROR(VLOOKUP($H56,Lookup!$F:$G,2,FALSE)),0,VLOOKUP($H56,Lookup!$F:$G,2,FALSE))</f>
        <v>0</v>
      </c>
    </row>
    <row r="57" spans="1:52">
      <c r="A57" s="12" t="e">
        <f>IF(AZ57=0,VLOOKUP(R57,Lookup!$B:$C,2,0),'Revenue Data'!AZ57)</f>
        <v>#N/A</v>
      </c>
      <c r="B57" s="12" t="e">
        <f>VLOOKUP(A57,Lookup!$C:$D,2,FALSE)</f>
        <v>#N/A</v>
      </c>
      <c r="AX57" s="14" t="e">
        <f t="shared" si="1"/>
        <v>#N/A</v>
      </c>
      <c r="AY57" s="17" t="s">
        <v>590</v>
      </c>
      <c r="AZ57" s="101">
        <f>IF(ISERROR(VLOOKUP($H57,Lookup!$F:$G,2,FALSE)),0,VLOOKUP($H57,Lookup!$F:$G,2,FALSE))</f>
        <v>0</v>
      </c>
    </row>
    <row r="58" spans="1:52">
      <c r="A58" s="12" t="e">
        <f>IF(AZ58=0,VLOOKUP(R58,Lookup!$B:$C,2,0),'Revenue Data'!AZ58)</f>
        <v>#N/A</v>
      </c>
      <c r="B58" s="12" t="e">
        <f>VLOOKUP(A58,Lookup!$C:$D,2,FALSE)</f>
        <v>#N/A</v>
      </c>
      <c r="AX58" s="14" t="e">
        <f t="shared" si="1"/>
        <v>#N/A</v>
      </c>
      <c r="AY58" s="17" t="s">
        <v>590</v>
      </c>
      <c r="AZ58" s="101">
        <f>IF(ISERROR(VLOOKUP($H58,Lookup!$F:$G,2,FALSE)),0,VLOOKUP($H58,Lookup!$F:$G,2,FALSE))</f>
        <v>0</v>
      </c>
    </row>
    <row r="59" spans="1:52">
      <c r="A59" s="12" t="e">
        <f>IF(AZ59=0,VLOOKUP(R59,Lookup!$B:$C,2,0),'Revenue Data'!AZ59)</f>
        <v>#N/A</v>
      </c>
      <c r="B59" s="12" t="e">
        <f>VLOOKUP(A59,Lookup!$C:$D,2,FALSE)</f>
        <v>#N/A</v>
      </c>
      <c r="AX59" s="14" t="e">
        <f t="shared" si="1"/>
        <v>#N/A</v>
      </c>
      <c r="AY59" s="17" t="s">
        <v>590</v>
      </c>
      <c r="AZ59" s="101">
        <f>IF(ISERROR(VLOOKUP($H59,Lookup!$F:$G,2,FALSE)),0,VLOOKUP($H59,Lookup!$F:$G,2,FALSE))</f>
        <v>0</v>
      </c>
    </row>
    <row r="60" spans="1:52">
      <c r="A60" s="12" t="e">
        <f>IF(AZ60=0,VLOOKUP(R60,Lookup!$B:$C,2,0),'Revenue Data'!AZ60)</f>
        <v>#N/A</v>
      </c>
      <c r="B60" s="12" t="e">
        <f>VLOOKUP(A60,Lookup!$C:$D,2,FALSE)</f>
        <v>#N/A</v>
      </c>
      <c r="AX60" s="14" t="e">
        <f t="shared" si="1"/>
        <v>#N/A</v>
      </c>
      <c r="AY60" s="17" t="s">
        <v>590</v>
      </c>
      <c r="AZ60" s="101">
        <f>IF(ISERROR(VLOOKUP($H60,Lookup!$F:$G,2,FALSE)),0,VLOOKUP($H60,Lookup!$F:$G,2,FALSE))</f>
        <v>0</v>
      </c>
    </row>
    <row r="61" spans="1:52">
      <c r="A61" s="12" t="e">
        <f>IF(AZ61=0,VLOOKUP(R61,Lookup!$B:$C,2,0),'Revenue Data'!AZ61)</f>
        <v>#N/A</v>
      </c>
      <c r="B61" s="12" t="e">
        <f>VLOOKUP(A61,Lookup!$C:$D,2,FALSE)</f>
        <v>#N/A</v>
      </c>
      <c r="AX61" s="14" t="e">
        <f t="shared" si="1"/>
        <v>#N/A</v>
      </c>
      <c r="AY61" s="17" t="s">
        <v>590</v>
      </c>
      <c r="AZ61" s="101">
        <f>IF(ISERROR(VLOOKUP($H61,Lookup!$F:$G,2,FALSE)),0,VLOOKUP($H61,Lookup!$F:$G,2,FALSE))</f>
        <v>0</v>
      </c>
    </row>
    <row r="62" spans="1:52">
      <c r="A62" s="12" t="e">
        <f>IF(AZ62=0,VLOOKUP(R62,Lookup!$B:$C,2,0),'Revenue Data'!AZ62)</f>
        <v>#N/A</v>
      </c>
      <c r="B62" s="12" t="e">
        <f>VLOOKUP(A62,Lookup!$C:$D,2,FALSE)</f>
        <v>#N/A</v>
      </c>
      <c r="AX62" s="14" t="e">
        <f t="shared" si="1"/>
        <v>#N/A</v>
      </c>
      <c r="AY62" s="17" t="s">
        <v>590</v>
      </c>
      <c r="AZ62" s="101">
        <f>IF(ISERROR(VLOOKUP($H62,Lookup!$F:$G,2,FALSE)),0,VLOOKUP($H62,Lookup!$F:$G,2,FALSE))</f>
        <v>0</v>
      </c>
    </row>
    <row r="63" spans="1:52">
      <c r="A63" s="12" t="e">
        <f>IF(AZ63=0,VLOOKUP(R63,Lookup!$B:$C,2,0),'Revenue Data'!AZ63)</f>
        <v>#N/A</v>
      </c>
      <c r="B63" s="12" t="e">
        <f>VLOOKUP(A63,Lookup!$C:$D,2,FALSE)</f>
        <v>#N/A</v>
      </c>
      <c r="AX63" s="14" t="e">
        <f t="shared" si="1"/>
        <v>#N/A</v>
      </c>
      <c r="AY63" s="17" t="s">
        <v>590</v>
      </c>
      <c r="AZ63" s="101">
        <f>IF(ISERROR(VLOOKUP($H63,Lookup!$F:$G,2,FALSE)),0,VLOOKUP($H63,Lookup!$F:$G,2,FALSE))</f>
        <v>0</v>
      </c>
    </row>
    <row r="64" spans="1:52">
      <c r="A64" s="12" t="e">
        <f>IF(AZ64=0,VLOOKUP(R64,Lookup!$B:$C,2,0),'Revenue Data'!AZ64)</f>
        <v>#N/A</v>
      </c>
      <c r="B64" s="12" t="e">
        <f>VLOOKUP(A64,Lookup!$C:$D,2,FALSE)</f>
        <v>#N/A</v>
      </c>
      <c r="AX64" s="14" t="e">
        <f t="shared" si="1"/>
        <v>#N/A</v>
      </c>
      <c r="AY64" s="17" t="s">
        <v>590</v>
      </c>
      <c r="AZ64" s="101">
        <f>IF(ISERROR(VLOOKUP($H64,Lookup!$F:$G,2,FALSE)),0,VLOOKUP($H64,Lookup!$F:$G,2,FALSE))</f>
        <v>0</v>
      </c>
    </row>
    <row r="65" spans="1:52">
      <c r="A65" s="12" t="e">
        <f>IF(AZ65=0,VLOOKUP(R65,Lookup!$B:$C,2,0),'Revenue Data'!AZ65)</f>
        <v>#N/A</v>
      </c>
      <c r="B65" s="12" t="e">
        <f>VLOOKUP(A65,Lookup!$C:$D,2,FALSE)</f>
        <v>#N/A</v>
      </c>
      <c r="AX65" s="14" t="e">
        <f t="shared" si="1"/>
        <v>#N/A</v>
      </c>
      <c r="AY65" s="17" t="s">
        <v>590</v>
      </c>
      <c r="AZ65" s="101">
        <f>IF(ISERROR(VLOOKUP($H65,Lookup!$F:$G,2,FALSE)),0,VLOOKUP($H65,Lookup!$F:$G,2,FALSE))</f>
        <v>0</v>
      </c>
    </row>
    <row r="66" spans="1:52">
      <c r="A66" s="12" t="e">
        <f>IF(AZ66=0,VLOOKUP(R66,Lookup!$B:$C,2,0),'Revenue Data'!AZ66)</f>
        <v>#N/A</v>
      </c>
      <c r="B66" s="12" t="e">
        <f>VLOOKUP(A66,Lookup!$C:$D,2,FALSE)</f>
        <v>#N/A</v>
      </c>
      <c r="AX66" s="14" t="e">
        <f t="shared" si="1"/>
        <v>#N/A</v>
      </c>
      <c r="AY66" s="17" t="s">
        <v>590</v>
      </c>
      <c r="AZ66" s="101">
        <f>IF(ISERROR(VLOOKUP($H66,Lookup!$F:$G,2,FALSE)),0,VLOOKUP($H66,Lookup!$F:$G,2,FALSE))</f>
        <v>0</v>
      </c>
    </row>
    <row r="67" spans="1:52">
      <c r="A67" s="12" t="e">
        <f>IF(AZ67=0,VLOOKUP(R67,Lookup!$B:$C,2,0),'Revenue Data'!AZ67)</f>
        <v>#N/A</v>
      </c>
      <c r="B67" s="12" t="e">
        <f>VLOOKUP(A67,Lookup!$C:$D,2,FALSE)</f>
        <v>#N/A</v>
      </c>
      <c r="AX67" s="14" t="e">
        <f t="shared" si="1"/>
        <v>#N/A</v>
      </c>
      <c r="AY67" s="17" t="s">
        <v>590</v>
      </c>
      <c r="AZ67" s="101">
        <f>IF(ISERROR(VLOOKUP($H67,Lookup!$F:$G,2,FALSE)),0,VLOOKUP($H67,Lookup!$F:$G,2,FALSE))</f>
        <v>0</v>
      </c>
    </row>
    <row r="68" spans="1:52">
      <c r="A68" s="12" t="e">
        <f>IF(AZ68=0,VLOOKUP(R68,Lookup!$B:$C,2,0),'Revenue Data'!AZ68)</f>
        <v>#N/A</v>
      </c>
      <c r="B68" s="12" t="e">
        <f>VLOOKUP(A68,Lookup!$C:$D,2,FALSE)</f>
        <v>#N/A</v>
      </c>
      <c r="AX68" s="14" t="e">
        <f t="shared" si="1"/>
        <v>#N/A</v>
      </c>
      <c r="AY68" s="17" t="s">
        <v>590</v>
      </c>
      <c r="AZ68" s="101">
        <f>IF(ISERROR(VLOOKUP($H68,Lookup!$F:$G,2,FALSE)),0,VLOOKUP($H68,Lookup!$F:$G,2,FALSE))</f>
        <v>0</v>
      </c>
    </row>
    <row r="69" spans="1:52">
      <c r="A69" s="12" t="e">
        <f>IF(AZ69=0,VLOOKUP(R69,Lookup!$B:$C,2,0),'Revenue Data'!AZ69)</f>
        <v>#N/A</v>
      </c>
      <c r="B69" s="12" t="e">
        <f>VLOOKUP(A69,Lookup!$C:$D,2,FALSE)</f>
        <v>#N/A</v>
      </c>
      <c r="AX69" s="14" t="e">
        <f t="shared" ref="AX69:AX95" si="2">A69&amp;AU69</f>
        <v>#N/A</v>
      </c>
      <c r="AY69" s="17" t="s">
        <v>590</v>
      </c>
      <c r="AZ69" s="101">
        <f>IF(ISERROR(VLOOKUP($H69,Lookup!$F:$G,2,FALSE)),0,VLOOKUP($H69,Lookup!$F:$G,2,FALSE))</f>
        <v>0</v>
      </c>
    </row>
    <row r="70" spans="1:52">
      <c r="A70" s="12" t="e">
        <f>IF(AZ70=0,VLOOKUP(R70,Lookup!$B:$C,2,0),'Revenue Data'!AZ70)</f>
        <v>#N/A</v>
      </c>
      <c r="B70" s="12" t="e">
        <f>VLOOKUP(A70,Lookup!$C:$D,2,FALSE)</f>
        <v>#N/A</v>
      </c>
      <c r="AX70" s="14" t="e">
        <f t="shared" si="2"/>
        <v>#N/A</v>
      </c>
      <c r="AY70" s="17" t="s">
        <v>590</v>
      </c>
      <c r="AZ70" s="101">
        <f>IF(ISERROR(VLOOKUP($H70,Lookup!$F:$G,2,FALSE)),0,VLOOKUP($H70,Lookup!$F:$G,2,FALSE))</f>
        <v>0</v>
      </c>
    </row>
    <row r="71" spans="1:52">
      <c r="A71" s="12" t="e">
        <f>IF(AZ71=0,VLOOKUP(R71,Lookup!$B:$C,2,0),'Revenue Data'!AZ71)</f>
        <v>#N/A</v>
      </c>
      <c r="B71" s="12" t="e">
        <f>VLOOKUP(A71,Lookup!$C:$D,2,FALSE)</f>
        <v>#N/A</v>
      </c>
      <c r="AX71" s="14" t="e">
        <f t="shared" si="2"/>
        <v>#N/A</v>
      </c>
      <c r="AY71" s="17" t="s">
        <v>590</v>
      </c>
      <c r="AZ71" s="101">
        <f>IF(ISERROR(VLOOKUP($H71,Lookup!$F:$G,2,FALSE)),0,VLOOKUP($H71,Lookup!$F:$G,2,FALSE))</f>
        <v>0</v>
      </c>
    </row>
    <row r="72" spans="1:52">
      <c r="A72" s="12" t="e">
        <f>IF(AZ72=0,VLOOKUP(R72,Lookup!$B:$C,2,0),'Revenue Data'!AZ72)</f>
        <v>#N/A</v>
      </c>
      <c r="B72" s="12" t="e">
        <f>VLOOKUP(A72,Lookup!$C:$D,2,FALSE)</f>
        <v>#N/A</v>
      </c>
      <c r="AX72" s="14" t="e">
        <f t="shared" si="2"/>
        <v>#N/A</v>
      </c>
      <c r="AY72" s="17" t="s">
        <v>590</v>
      </c>
      <c r="AZ72" s="101">
        <f>IF(ISERROR(VLOOKUP($H72,Lookup!$F:$G,2,FALSE)),0,VLOOKUP($H72,Lookup!$F:$G,2,FALSE))</f>
        <v>0</v>
      </c>
    </row>
    <row r="73" spans="1:52">
      <c r="A73" s="12" t="e">
        <f>IF(AZ73=0,VLOOKUP(R73,Lookup!$B:$C,2,0),'Revenue Data'!AZ73)</f>
        <v>#N/A</v>
      </c>
      <c r="B73" s="12" t="e">
        <f>VLOOKUP(A73,Lookup!$C:$D,2,FALSE)</f>
        <v>#N/A</v>
      </c>
      <c r="AX73" s="14" t="e">
        <f t="shared" si="2"/>
        <v>#N/A</v>
      </c>
      <c r="AY73" s="17" t="s">
        <v>590</v>
      </c>
      <c r="AZ73" s="101">
        <f>IF(ISERROR(VLOOKUP($H73,Lookup!$F:$G,2,FALSE)),0,VLOOKUP($H73,Lookup!$F:$G,2,FALSE))</f>
        <v>0</v>
      </c>
    </row>
    <row r="74" spans="1:52">
      <c r="A74" s="12" t="e">
        <f>IF(AZ74=0,VLOOKUP(R74,Lookup!$B:$C,2,0),'Revenue Data'!AZ74)</f>
        <v>#N/A</v>
      </c>
      <c r="B74" s="12" t="e">
        <f>VLOOKUP(A74,Lookup!$C:$D,2,FALSE)</f>
        <v>#N/A</v>
      </c>
      <c r="AX74" s="14" t="e">
        <f t="shared" si="2"/>
        <v>#N/A</v>
      </c>
      <c r="AY74" s="17" t="s">
        <v>590</v>
      </c>
      <c r="AZ74" s="101">
        <f>IF(ISERROR(VLOOKUP($H74,Lookup!$F:$G,2,FALSE)),0,VLOOKUP($H74,Lookup!$F:$G,2,FALSE))</f>
        <v>0</v>
      </c>
    </row>
    <row r="75" spans="1:52">
      <c r="A75" s="12" t="e">
        <f>IF(AZ75=0,VLOOKUP(R75,Lookup!$B:$C,2,0),'Revenue Data'!AZ75)</f>
        <v>#N/A</v>
      </c>
      <c r="B75" s="12" t="e">
        <f>VLOOKUP(A75,Lookup!$C:$D,2,FALSE)</f>
        <v>#N/A</v>
      </c>
      <c r="AX75" s="14" t="e">
        <f t="shared" si="2"/>
        <v>#N/A</v>
      </c>
      <c r="AY75" s="17" t="s">
        <v>590</v>
      </c>
      <c r="AZ75" s="101">
        <f>IF(ISERROR(VLOOKUP($H75,Lookup!$F:$G,2,FALSE)),0,VLOOKUP($H75,Lookup!$F:$G,2,FALSE))</f>
        <v>0</v>
      </c>
    </row>
    <row r="76" spans="1:52">
      <c r="A76" s="12" t="e">
        <f>IF(AZ76=0,VLOOKUP(R76,Lookup!$B:$C,2,0),'Revenue Data'!AZ76)</f>
        <v>#N/A</v>
      </c>
      <c r="B76" s="12" t="e">
        <f>VLOOKUP(A76,Lookup!$C:$D,2,FALSE)</f>
        <v>#N/A</v>
      </c>
      <c r="AX76" s="14" t="e">
        <f t="shared" si="2"/>
        <v>#N/A</v>
      </c>
      <c r="AY76" s="17" t="s">
        <v>590</v>
      </c>
      <c r="AZ76" s="101">
        <f>IF(ISERROR(VLOOKUP($H76,Lookup!$F:$G,2,FALSE)),0,VLOOKUP($H76,Lookup!$F:$G,2,FALSE))</f>
        <v>0</v>
      </c>
    </row>
    <row r="77" spans="1:52">
      <c r="A77" s="12" t="e">
        <f>IF(AZ77=0,VLOOKUP(R77,Lookup!$B:$C,2,0),'Revenue Data'!AZ77)</f>
        <v>#N/A</v>
      </c>
      <c r="B77" s="12" t="e">
        <f>VLOOKUP(A77,Lookup!$C:$D,2,FALSE)</f>
        <v>#N/A</v>
      </c>
      <c r="AX77" s="14" t="e">
        <f t="shared" si="2"/>
        <v>#N/A</v>
      </c>
      <c r="AY77" s="17" t="s">
        <v>590</v>
      </c>
      <c r="AZ77" s="101">
        <f>IF(ISERROR(VLOOKUP($H77,Lookup!$F:$G,2,FALSE)),0,VLOOKUP($H77,Lookup!$F:$G,2,FALSE))</f>
        <v>0</v>
      </c>
    </row>
    <row r="78" spans="1:52">
      <c r="A78" s="12" t="e">
        <f>IF(AZ78=0,VLOOKUP(R78,Lookup!$B:$C,2,0),'Revenue Data'!AZ78)</f>
        <v>#N/A</v>
      </c>
      <c r="B78" s="12" t="e">
        <f>VLOOKUP(A78,Lookup!$C:$D,2,FALSE)</f>
        <v>#N/A</v>
      </c>
      <c r="AX78" s="14" t="e">
        <f t="shared" si="2"/>
        <v>#N/A</v>
      </c>
      <c r="AY78" s="17" t="s">
        <v>590</v>
      </c>
      <c r="AZ78" s="101">
        <f>IF(ISERROR(VLOOKUP($H78,Lookup!$F:$G,2,FALSE)),0,VLOOKUP($H78,Lookup!$F:$G,2,FALSE))</f>
        <v>0</v>
      </c>
    </row>
    <row r="79" spans="1:52">
      <c r="A79" s="12" t="e">
        <f>IF(AZ79=0,VLOOKUP(R79,Lookup!$B:$C,2,0),'Revenue Data'!AZ79)</f>
        <v>#N/A</v>
      </c>
      <c r="B79" s="12" t="e">
        <f>VLOOKUP(A79,Lookup!$C:$D,2,FALSE)</f>
        <v>#N/A</v>
      </c>
      <c r="AX79" s="14" t="e">
        <f t="shared" si="2"/>
        <v>#N/A</v>
      </c>
      <c r="AY79" s="17" t="s">
        <v>590</v>
      </c>
      <c r="AZ79" s="101">
        <f>IF(ISERROR(VLOOKUP($H79,Lookup!$F:$G,2,FALSE)),0,VLOOKUP($H79,Lookup!$F:$G,2,FALSE))</f>
        <v>0</v>
      </c>
    </row>
    <row r="80" spans="1:52">
      <c r="A80" s="12" t="e">
        <f>IF(AZ80=0,VLOOKUP(R80,Lookup!$B:$C,2,0),'Revenue Data'!AZ80)</f>
        <v>#N/A</v>
      </c>
      <c r="B80" s="12" t="e">
        <f>VLOOKUP(A80,Lookup!$C:$D,2,FALSE)</f>
        <v>#N/A</v>
      </c>
      <c r="AX80" s="14" t="e">
        <f t="shared" si="2"/>
        <v>#N/A</v>
      </c>
      <c r="AY80" s="17" t="s">
        <v>590</v>
      </c>
      <c r="AZ80" s="101">
        <f>IF(ISERROR(VLOOKUP($H80,Lookup!$F:$G,2,FALSE)),0,VLOOKUP($H80,Lookup!$F:$G,2,FALSE))</f>
        <v>0</v>
      </c>
    </row>
    <row r="81" spans="1:52">
      <c r="A81" s="12" t="e">
        <f>IF(AZ81=0,VLOOKUP(R81,Lookup!$B:$C,2,0),'Revenue Data'!AZ81)</f>
        <v>#N/A</v>
      </c>
      <c r="B81" s="12" t="e">
        <f>VLOOKUP(A81,Lookup!$C:$D,2,FALSE)</f>
        <v>#N/A</v>
      </c>
      <c r="AX81" s="14" t="e">
        <f t="shared" si="2"/>
        <v>#N/A</v>
      </c>
      <c r="AY81" s="17" t="s">
        <v>590</v>
      </c>
      <c r="AZ81" s="101">
        <f>IF(ISERROR(VLOOKUP($H81,Lookup!$F:$G,2,FALSE)),0,VLOOKUP($H81,Lookup!$F:$G,2,FALSE))</f>
        <v>0</v>
      </c>
    </row>
    <row r="82" spans="1:52">
      <c r="A82" s="12" t="e">
        <f>IF(AZ82=0,VLOOKUP(R82,Lookup!$B:$C,2,0),'Revenue Data'!AZ82)</f>
        <v>#N/A</v>
      </c>
      <c r="B82" s="12" t="e">
        <f>VLOOKUP(A82,Lookup!$C:$D,2,FALSE)</f>
        <v>#N/A</v>
      </c>
      <c r="AX82" s="14" t="e">
        <f t="shared" si="2"/>
        <v>#N/A</v>
      </c>
      <c r="AY82" s="17" t="s">
        <v>590</v>
      </c>
      <c r="AZ82" s="101">
        <f>IF(ISERROR(VLOOKUP($H82,Lookup!$F:$G,2,FALSE)),0,VLOOKUP($H82,Lookup!$F:$G,2,FALSE))</f>
        <v>0</v>
      </c>
    </row>
    <row r="83" spans="1:52">
      <c r="A83" s="12" t="e">
        <f>IF(AZ83=0,VLOOKUP(R83,Lookup!$B:$C,2,0),'Revenue Data'!AZ83)</f>
        <v>#N/A</v>
      </c>
      <c r="B83" s="12" t="e">
        <f>VLOOKUP(A83,Lookup!$C:$D,2,FALSE)</f>
        <v>#N/A</v>
      </c>
      <c r="AX83" s="14" t="e">
        <f t="shared" si="2"/>
        <v>#N/A</v>
      </c>
      <c r="AY83" s="17" t="s">
        <v>590</v>
      </c>
      <c r="AZ83" s="101">
        <f>IF(ISERROR(VLOOKUP($H83,Lookup!$F:$G,2,FALSE)),0,VLOOKUP($H83,Lookup!$F:$G,2,FALSE))</f>
        <v>0</v>
      </c>
    </row>
    <row r="84" spans="1:52">
      <c r="A84" s="12" t="e">
        <f>IF(AZ84=0,VLOOKUP(R84,Lookup!$B:$C,2,0),'Revenue Data'!AZ84)</f>
        <v>#N/A</v>
      </c>
      <c r="B84" s="12" t="e">
        <f>VLOOKUP(A84,Lookup!$C:$D,2,FALSE)</f>
        <v>#N/A</v>
      </c>
      <c r="AX84" s="14" t="e">
        <f t="shared" si="2"/>
        <v>#N/A</v>
      </c>
      <c r="AY84" s="17" t="s">
        <v>590</v>
      </c>
      <c r="AZ84" s="101">
        <f>IF(ISERROR(VLOOKUP($H84,Lookup!$F:$G,2,FALSE)),0,VLOOKUP($H84,Lookup!$F:$G,2,FALSE))</f>
        <v>0</v>
      </c>
    </row>
    <row r="85" spans="1:52">
      <c r="A85" s="12" t="e">
        <f>IF(AZ85=0,VLOOKUP(R85,Lookup!$B:$C,2,0),'Revenue Data'!AZ85)</f>
        <v>#N/A</v>
      </c>
      <c r="B85" s="12" t="e">
        <f>VLOOKUP(A85,Lookup!$C:$D,2,FALSE)</f>
        <v>#N/A</v>
      </c>
      <c r="AX85" s="14" t="e">
        <f t="shared" si="2"/>
        <v>#N/A</v>
      </c>
      <c r="AY85" s="17" t="s">
        <v>590</v>
      </c>
      <c r="AZ85" s="101">
        <f>IF(ISERROR(VLOOKUP($H85,Lookup!$F:$G,2,FALSE)),0,VLOOKUP($H85,Lookup!$F:$G,2,FALSE))</f>
        <v>0</v>
      </c>
    </row>
    <row r="86" spans="1:52">
      <c r="A86" s="12" t="e">
        <f>IF(AZ86=0,VLOOKUP(R86,Lookup!$B:$C,2,0),'Revenue Data'!AZ86)</f>
        <v>#N/A</v>
      </c>
      <c r="B86" s="12" t="e">
        <f>VLOOKUP(A86,Lookup!$C:$D,2,FALSE)</f>
        <v>#N/A</v>
      </c>
      <c r="AX86" s="14" t="e">
        <f t="shared" si="2"/>
        <v>#N/A</v>
      </c>
      <c r="AY86" s="17" t="s">
        <v>590</v>
      </c>
      <c r="AZ86" s="101">
        <f>IF(ISERROR(VLOOKUP($H86,Lookup!$F:$G,2,FALSE)),0,VLOOKUP($H86,Lookup!$F:$G,2,FALSE))</f>
        <v>0</v>
      </c>
    </row>
    <row r="87" spans="1:52">
      <c r="A87" s="12" t="e">
        <f>IF(AZ87=0,VLOOKUP(R87,Lookup!$B:$C,2,0),'Revenue Data'!AZ87)</f>
        <v>#N/A</v>
      </c>
      <c r="B87" s="12" t="e">
        <f>VLOOKUP(A87,Lookup!$C:$D,2,FALSE)</f>
        <v>#N/A</v>
      </c>
      <c r="AX87" s="14" t="e">
        <f t="shared" si="2"/>
        <v>#N/A</v>
      </c>
      <c r="AY87" s="17" t="s">
        <v>590</v>
      </c>
      <c r="AZ87" s="101">
        <f>IF(ISERROR(VLOOKUP($H87,Lookup!$F:$G,2,FALSE)),0,VLOOKUP($H87,Lookup!$F:$G,2,FALSE))</f>
        <v>0</v>
      </c>
    </row>
    <row r="88" spans="1:52">
      <c r="A88" s="12" t="e">
        <f>IF(AZ88=0,VLOOKUP(R88,Lookup!$B:$C,2,0),'Revenue Data'!AZ88)</f>
        <v>#N/A</v>
      </c>
      <c r="B88" s="12" t="e">
        <f>VLOOKUP(A88,Lookup!$C:$D,2,FALSE)</f>
        <v>#N/A</v>
      </c>
      <c r="AX88" s="14" t="e">
        <f t="shared" si="2"/>
        <v>#N/A</v>
      </c>
      <c r="AY88" s="17" t="s">
        <v>590</v>
      </c>
      <c r="AZ88" s="101">
        <f>IF(ISERROR(VLOOKUP($H88,Lookup!$F:$G,2,FALSE)),0,VLOOKUP($H88,Lookup!$F:$G,2,FALSE))</f>
        <v>0</v>
      </c>
    </row>
    <row r="89" spans="1:52">
      <c r="A89" s="12" t="e">
        <f>IF(AZ89=0,VLOOKUP(R89,Lookup!$B:$C,2,0),'Revenue Data'!AZ89)</f>
        <v>#N/A</v>
      </c>
      <c r="B89" s="12" t="e">
        <f>VLOOKUP(A89,Lookup!$C:$D,2,FALSE)</f>
        <v>#N/A</v>
      </c>
      <c r="AX89" s="14" t="e">
        <f t="shared" si="2"/>
        <v>#N/A</v>
      </c>
      <c r="AY89" s="17" t="s">
        <v>590</v>
      </c>
      <c r="AZ89" s="101">
        <f>IF(ISERROR(VLOOKUP($H89,Lookup!$F:$G,2,FALSE)),0,VLOOKUP($H89,Lookup!$F:$G,2,FALSE))</f>
        <v>0</v>
      </c>
    </row>
    <row r="90" spans="1:52">
      <c r="A90" s="12" t="e">
        <f>IF(AZ90=0,VLOOKUP(R90,Lookup!$B:$C,2,0),'Revenue Data'!AZ90)</f>
        <v>#N/A</v>
      </c>
      <c r="B90" s="12" t="e">
        <f>VLOOKUP(A90,Lookup!$C:$D,2,FALSE)</f>
        <v>#N/A</v>
      </c>
      <c r="AX90" s="14" t="e">
        <f t="shared" si="2"/>
        <v>#N/A</v>
      </c>
      <c r="AY90" s="17" t="s">
        <v>590</v>
      </c>
      <c r="AZ90" s="101">
        <f>IF(ISERROR(VLOOKUP($H90,Lookup!$F:$G,2,FALSE)),0,VLOOKUP($H90,Lookup!$F:$G,2,FALSE))</f>
        <v>0</v>
      </c>
    </row>
    <row r="91" spans="1:52">
      <c r="A91" s="12" t="e">
        <f>IF(AZ91=0,VLOOKUP(R91,Lookup!$B:$C,2,0),'Revenue Data'!AZ91)</f>
        <v>#N/A</v>
      </c>
      <c r="B91" s="12" t="e">
        <f>VLOOKUP(A91,Lookup!$C:$D,2,FALSE)</f>
        <v>#N/A</v>
      </c>
      <c r="AX91" s="14" t="e">
        <f t="shared" si="2"/>
        <v>#N/A</v>
      </c>
      <c r="AY91" s="17" t="s">
        <v>590</v>
      </c>
      <c r="AZ91" s="101">
        <f>IF(ISERROR(VLOOKUP($H91,Lookup!$F:$G,2,FALSE)),0,VLOOKUP($H91,Lookup!$F:$G,2,FALSE))</f>
        <v>0</v>
      </c>
    </row>
    <row r="92" spans="1:52">
      <c r="A92" s="12" t="e">
        <f>IF(AZ92=0,VLOOKUP(R92,Lookup!$B:$C,2,0),'Revenue Data'!AZ92)</f>
        <v>#N/A</v>
      </c>
      <c r="B92" s="12" t="e">
        <f>VLOOKUP(A92,Lookup!$C:$D,2,FALSE)</f>
        <v>#N/A</v>
      </c>
      <c r="AX92" s="14" t="e">
        <f t="shared" si="2"/>
        <v>#N/A</v>
      </c>
      <c r="AY92" s="17" t="s">
        <v>590</v>
      </c>
      <c r="AZ92" s="101">
        <f>IF(ISERROR(VLOOKUP($H92,Lookup!$F:$G,2,FALSE)),0,VLOOKUP($H92,Lookup!$F:$G,2,FALSE))</f>
        <v>0</v>
      </c>
    </row>
    <row r="93" spans="1:52">
      <c r="A93" s="12" t="e">
        <f>IF(AZ93=0,VLOOKUP(R93,Lookup!$B:$C,2,0),'Revenue Data'!AZ93)</f>
        <v>#N/A</v>
      </c>
      <c r="B93" s="12" t="e">
        <f>VLOOKUP(A93,Lookup!$C:$D,2,FALSE)</f>
        <v>#N/A</v>
      </c>
      <c r="AX93" s="14" t="e">
        <f t="shared" si="2"/>
        <v>#N/A</v>
      </c>
      <c r="AY93" s="17" t="s">
        <v>590</v>
      </c>
      <c r="AZ93" s="101">
        <f>IF(ISERROR(VLOOKUP($H93,Lookup!$F:$G,2,FALSE)),0,VLOOKUP($H93,Lookup!$F:$G,2,FALSE))</f>
        <v>0</v>
      </c>
    </row>
    <row r="94" spans="1:52">
      <c r="A94" s="12" t="e">
        <f>IF(AZ94=0,VLOOKUP(R94,Lookup!$B:$C,2,0),'Revenue Data'!AZ94)</f>
        <v>#N/A</v>
      </c>
      <c r="B94" s="12" t="e">
        <f>VLOOKUP(A94,Lookup!$C:$D,2,FALSE)</f>
        <v>#N/A</v>
      </c>
      <c r="AX94" s="14" t="e">
        <f t="shared" si="2"/>
        <v>#N/A</v>
      </c>
      <c r="AY94" s="17" t="s">
        <v>590</v>
      </c>
      <c r="AZ94" s="101">
        <f>IF(ISERROR(VLOOKUP($H94,Lookup!$F:$G,2,FALSE)),0,VLOOKUP($H94,Lookup!$F:$G,2,FALSE))</f>
        <v>0</v>
      </c>
    </row>
    <row r="95" spans="1:52">
      <c r="A95" s="12" t="e">
        <f>IF(AZ95=0,VLOOKUP(R95,Lookup!$B:$C,2,0),'Revenue Data'!AZ95)</f>
        <v>#N/A</v>
      </c>
      <c r="B95" s="12" t="e">
        <f>VLOOKUP(A95,Lookup!$C:$D,2,FALSE)</f>
        <v>#N/A</v>
      </c>
      <c r="AX95" s="14" t="e">
        <f t="shared" si="2"/>
        <v>#N/A</v>
      </c>
      <c r="AY95" s="17" t="s">
        <v>590</v>
      </c>
      <c r="AZ95" s="101">
        <f>IF(ISERROR(VLOOKUP($H95,Lookup!$F:$G,2,FALSE)),0,VLOOKUP($H95,Lookup!$F:$G,2,FALSE))</f>
        <v>0</v>
      </c>
    </row>
    <row r="96" spans="1:52">
      <c r="A96" s="12" t="e">
        <f>IF(AZ96=0,VLOOKUP(R96,Lookup!$B:$C,2,0),'Revenue Data'!AZ96)</f>
        <v>#N/A</v>
      </c>
      <c r="B96" s="12" t="e">
        <f>VLOOKUP(A96,Lookup!$C:$D,2,FALSE)</f>
        <v>#N/A</v>
      </c>
      <c r="AX96" s="14" t="e">
        <f t="shared" ref="AX96:AX159" si="3">A96&amp;AU96</f>
        <v>#N/A</v>
      </c>
      <c r="AY96" s="17" t="s">
        <v>590</v>
      </c>
      <c r="AZ96" s="101">
        <f>IF(ISERROR(VLOOKUP($H96,Lookup!$F:$G,2,FALSE)),0,VLOOKUP($H96,Lookup!$F:$G,2,FALSE))</f>
        <v>0</v>
      </c>
    </row>
    <row r="97" spans="1:52">
      <c r="A97" s="12" t="e">
        <f>IF(AZ97=0,VLOOKUP(R97,Lookup!$B:$C,2,0),'Revenue Data'!AZ97)</f>
        <v>#N/A</v>
      </c>
      <c r="B97" s="12" t="e">
        <f>VLOOKUP(A97,Lookup!$C:$D,2,FALSE)</f>
        <v>#N/A</v>
      </c>
      <c r="AX97" s="14" t="e">
        <f t="shared" si="3"/>
        <v>#N/A</v>
      </c>
      <c r="AY97" s="17" t="s">
        <v>590</v>
      </c>
      <c r="AZ97" s="101">
        <f>IF(ISERROR(VLOOKUP($H97,Lookup!$F:$G,2,FALSE)),0,VLOOKUP($H97,Lookup!$F:$G,2,FALSE))</f>
        <v>0</v>
      </c>
    </row>
    <row r="98" spans="1:52">
      <c r="A98" s="12" t="e">
        <f>IF(AZ98=0,VLOOKUP(R98,Lookup!$B:$C,2,0),'Revenue Data'!AZ98)</f>
        <v>#N/A</v>
      </c>
      <c r="B98" s="12" t="e">
        <f>VLOOKUP(A98,Lookup!$C:$D,2,FALSE)</f>
        <v>#N/A</v>
      </c>
      <c r="AX98" s="14" t="e">
        <f t="shared" si="3"/>
        <v>#N/A</v>
      </c>
      <c r="AY98" s="17" t="s">
        <v>590</v>
      </c>
      <c r="AZ98" s="101">
        <f>IF(ISERROR(VLOOKUP($H98,Lookup!$F:$G,2,FALSE)),0,VLOOKUP($H98,Lookup!$F:$G,2,FALSE))</f>
        <v>0</v>
      </c>
    </row>
    <row r="99" spans="1:52">
      <c r="A99" s="12" t="e">
        <f>IF(AZ99=0,VLOOKUP(R99,Lookup!$B:$C,2,0),'Revenue Data'!AZ99)</f>
        <v>#N/A</v>
      </c>
      <c r="B99" s="12" t="e">
        <f>VLOOKUP(A99,Lookup!$C:$D,2,FALSE)</f>
        <v>#N/A</v>
      </c>
      <c r="AX99" s="14" t="e">
        <f t="shared" si="3"/>
        <v>#N/A</v>
      </c>
      <c r="AY99" s="17" t="s">
        <v>590</v>
      </c>
      <c r="AZ99" s="101">
        <f>IF(ISERROR(VLOOKUP($H99,Lookup!$F:$G,2,FALSE)),0,VLOOKUP($H99,Lookup!$F:$G,2,FALSE))</f>
        <v>0</v>
      </c>
    </row>
    <row r="100" spans="1:52">
      <c r="A100" s="12" t="e">
        <f>IF(AZ100=0,VLOOKUP(R100,Lookup!$B:$C,2,0),'Revenue Data'!AZ100)</f>
        <v>#N/A</v>
      </c>
      <c r="B100" s="12" t="e">
        <f>VLOOKUP(A100,Lookup!$C:$D,2,FALSE)</f>
        <v>#N/A</v>
      </c>
      <c r="AX100" s="14" t="e">
        <f t="shared" si="3"/>
        <v>#N/A</v>
      </c>
      <c r="AY100" s="17" t="s">
        <v>590</v>
      </c>
      <c r="AZ100" s="101">
        <f>IF(ISERROR(VLOOKUP($H100,Lookup!$F:$G,2,FALSE)),0,VLOOKUP($H100,Lookup!$F:$G,2,FALSE))</f>
        <v>0</v>
      </c>
    </row>
    <row r="101" spans="1:52">
      <c r="A101" s="12" t="e">
        <f>IF(AZ101=0,VLOOKUP(R101,Lookup!$B:$C,2,0),'Revenue Data'!AZ101)</f>
        <v>#N/A</v>
      </c>
      <c r="B101" s="12" t="e">
        <f>VLOOKUP(A101,Lookup!$C:$D,2,FALSE)</f>
        <v>#N/A</v>
      </c>
      <c r="AX101" s="14" t="e">
        <f t="shared" si="3"/>
        <v>#N/A</v>
      </c>
      <c r="AY101" s="17" t="s">
        <v>590</v>
      </c>
      <c r="AZ101" s="101">
        <f>IF(ISERROR(VLOOKUP($H101,Lookup!$F:$G,2,FALSE)),0,VLOOKUP($H101,Lookup!$F:$G,2,FALSE))</f>
        <v>0</v>
      </c>
    </row>
    <row r="102" spans="1:52">
      <c r="A102" s="12" t="e">
        <f>IF(AZ102=0,VLOOKUP(R102,Lookup!$B:$C,2,0),'Revenue Data'!AZ102)</f>
        <v>#N/A</v>
      </c>
      <c r="B102" s="12" t="e">
        <f>VLOOKUP(A102,Lookup!$C:$D,2,FALSE)</f>
        <v>#N/A</v>
      </c>
      <c r="AX102" s="14" t="e">
        <f t="shared" si="3"/>
        <v>#N/A</v>
      </c>
      <c r="AY102" s="17" t="s">
        <v>590</v>
      </c>
      <c r="AZ102" s="101">
        <f>IF(ISERROR(VLOOKUP($H102,Lookup!$F:$G,2,FALSE)),0,VLOOKUP($H102,Lookup!$F:$G,2,FALSE))</f>
        <v>0</v>
      </c>
    </row>
    <row r="103" spans="1:52">
      <c r="A103" s="12" t="e">
        <f>IF(AZ103=0,VLOOKUP(R103,Lookup!$B:$C,2,0),'Revenue Data'!AZ103)</f>
        <v>#N/A</v>
      </c>
      <c r="B103" s="12" t="e">
        <f>VLOOKUP(A103,Lookup!$C:$D,2,FALSE)</f>
        <v>#N/A</v>
      </c>
      <c r="AX103" s="14" t="e">
        <f t="shared" si="3"/>
        <v>#N/A</v>
      </c>
      <c r="AY103" s="17" t="s">
        <v>590</v>
      </c>
      <c r="AZ103" s="101">
        <f>IF(ISERROR(VLOOKUP($H103,Lookup!$F:$G,2,FALSE)),0,VLOOKUP($H103,Lookup!$F:$G,2,FALSE))</f>
        <v>0</v>
      </c>
    </row>
    <row r="104" spans="1:52">
      <c r="A104" s="12" t="e">
        <f>IF(AZ104=0,VLOOKUP(R104,Lookup!$B:$C,2,0),'Revenue Data'!AZ104)</f>
        <v>#N/A</v>
      </c>
      <c r="B104" s="12" t="e">
        <f>VLOOKUP(A104,Lookup!$C:$D,2,FALSE)</f>
        <v>#N/A</v>
      </c>
      <c r="AX104" s="14" t="e">
        <f t="shared" si="3"/>
        <v>#N/A</v>
      </c>
      <c r="AY104" s="17" t="s">
        <v>590</v>
      </c>
      <c r="AZ104" s="101">
        <f>IF(ISERROR(VLOOKUP($H104,Lookup!$F:$G,2,FALSE)),0,VLOOKUP($H104,Lookup!$F:$G,2,FALSE))</f>
        <v>0</v>
      </c>
    </row>
    <row r="105" spans="1:52">
      <c r="A105" s="12" t="e">
        <f>IF(AZ105=0,VLOOKUP(R105,Lookup!$B:$C,2,0),'Revenue Data'!AZ105)</f>
        <v>#N/A</v>
      </c>
      <c r="B105" s="12" t="e">
        <f>VLOOKUP(A105,Lookup!$C:$D,2,FALSE)</f>
        <v>#N/A</v>
      </c>
      <c r="AX105" s="14" t="e">
        <f t="shared" si="3"/>
        <v>#N/A</v>
      </c>
      <c r="AY105" s="17" t="s">
        <v>590</v>
      </c>
      <c r="AZ105" s="101">
        <f>IF(ISERROR(VLOOKUP($H105,Lookup!$F:$G,2,FALSE)),0,VLOOKUP($H105,Lookup!$F:$G,2,FALSE))</f>
        <v>0</v>
      </c>
    </row>
    <row r="106" spans="1:52">
      <c r="A106" s="12" t="e">
        <f>IF(AZ106=0,VLOOKUP(R106,Lookup!$B:$C,2,0),'Revenue Data'!AZ106)</f>
        <v>#N/A</v>
      </c>
      <c r="B106" s="12" t="e">
        <f>VLOOKUP(A106,Lookup!$C:$D,2,FALSE)</f>
        <v>#N/A</v>
      </c>
      <c r="AX106" s="14" t="e">
        <f t="shared" si="3"/>
        <v>#N/A</v>
      </c>
      <c r="AY106" s="17" t="s">
        <v>590</v>
      </c>
      <c r="AZ106" s="101">
        <f>IF(ISERROR(VLOOKUP($H106,Lookup!$F:$G,2,FALSE)),0,VLOOKUP($H106,Lookup!$F:$G,2,FALSE))</f>
        <v>0</v>
      </c>
    </row>
    <row r="107" spans="1:52">
      <c r="A107" s="12" t="e">
        <f>IF(AZ107=0,VLOOKUP(R107,Lookup!$B:$C,2,0),'Revenue Data'!AZ107)</f>
        <v>#N/A</v>
      </c>
      <c r="B107" s="12" t="e">
        <f>VLOOKUP(A107,Lookup!$C:$D,2,FALSE)</f>
        <v>#N/A</v>
      </c>
      <c r="AX107" s="14" t="e">
        <f t="shared" si="3"/>
        <v>#N/A</v>
      </c>
      <c r="AY107" s="17" t="s">
        <v>590</v>
      </c>
      <c r="AZ107" s="101">
        <f>IF(ISERROR(VLOOKUP($H107,Lookup!$F:$G,2,FALSE)),0,VLOOKUP($H107,Lookup!$F:$G,2,FALSE))</f>
        <v>0</v>
      </c>
    </row>
    <row r="108" spans="1:52">
      <c r="A108" s="12" t="e">
        <f>IF(AZ108=0,VLOOKUP(R108,Lookup!$B:$C,2,0),'Revenue Data'!AZ108)</f>
        <v>#N/A</v>
      </c>
      <c r="B108" s="12" t="e">
        <f>VLOOKUP(A108,Lookup!$C:$D,2,FALSE)</f>
        <v>#N/A</v>
      </c>
      <c r="AX108" s="14" t="e">
        <f t="shared" si="3"/>
        <v>#N/A</v>
      </c>
      <c r="AY108" s="17" t="s">
        <v>590</v>
      </c>
      <c r="AZ108" s="101">
        <f>IF(ISERROR(VLOOKUP($H108,Lookup!$F:$G,2,FALSE)),0,VLOOKUP($H108,Lookup!$F:$G,2,FALSE))</f>
        <v>0</v>
      </c>
    </row>
    <row r="109" spans="1:52">
      <c r="A109" s="12" t="e">
        <f>IF(AZ109=0,VLOOKUP(R109,Lookup!$B:$C,2,0),'Revenue Data'!AZ109)</f>
        <v>#N/A</v>
      </c>
      <c r="B109" s="12" t="e">
        <f>VLOOKUP(A109,Lookup!$C:$D,2,FALSE)</f>
        <v>#N/A</v>
      </c>
      <c r="AX109" s="14" t="e">
        <f t="shared" si="3"/>
        <v>#N/A</v>
      </c>
      <c r="AY109" s="17" t="s">
        <v>590</v>
      </c>
      <c r="AZ109" s="101">
        <f>IF(ISERROR(VLOOKUP($H109,Lookup!$F:$G,2,FALSE)),0,VLOOKUP($H109,Lookup!$F:$G,2,FALSE))</f>
        <v>0</v>
      </c>
    </row>
    <row r="110" spans="1:52">
      <c r="A110" s="12" t="e">
        <f>IF(AZ110=0,VLOOKUP(R110,Lookup!$B:$C,2,0),'Revenue Data'!AZ110)</f>
        <v>#N/A</v>
      </c>
      <c r="B110" s="12" t="e">
        <f>VLOOKUP(A110,Lookup!$C:$D,2,FALSE)</f>
        <v>#N/A</v>
      </c>
      <c r="AX110" s="14" t="e">
        <f t="shared" si="3"/>
        <v>#N/A</v>
      </c>
      <c r="AY110" s="17" t="s">
        <v>590</v>
      </c>
      <c r="AZ110" s="101">
        <f>IF(ISERROR(VLOOKUP($H110,Lookup!$F:$G,2,FALSE)),0,VLOOKUP($H110,Lookup!$F:$G,2,FALSE))</f>
        <v>0</v>
      </c>
    </row>
    <row r="111" spans="1:52">
      <c r="A111" s="12" t="e">
        <f>IF(AZ111=0,VLOOKUP(R111,Lookup!$B:$C,2,0),'Revenue Data'!AZ111)</f>
        <v>#N/A</v>
      </c>
      <c r="B111" s="12" t="e">
        <f>VLOOKUP(A111,Lookup!$C:$D,2,FALSE)</f>
        <v>#N/A</v>
      </c>
      <c r="AX111" s="14" t="e">
        <f t="shared" si="3"/>
        <v>#N/A</v>
      </c>
      <c r="AY111" s="17" t="s">
        <v>590</v>
      </c>
      <c r="AZ111" s="101">
        <f>IF(ISERROR(VLOOKUP($H111,Lookup!$F:$G,2,FALSE)),0,VLOOKUP($H111,Lookup!$F:$G,2,FALSE))</f>
        <v>0</v>
      </c>
    </row>
    <row r="112" spans="1:52">
      <c r="A112" s="12" t="e">
        <f>IF(AZ112=0,VLOOKUP(R112,Lookup!$B:$C,2,0),'Revenue Data'!AZ112)</f>
        <v>#N/A</v>
      </c>
      <c r="B112" s="12" t="e">
        <f>VLOOKUP(A112,Lookup!$C:$D,2,FALSE)</f>
        <v>#N/A</v>
      </c>
      <c r="AX112" s="14" t="e">
        <f t="shared" si="3"/>
        <v>#N/A</v>
      </c>
      <c r="AY112" s="17" t="s">
        <v>590</v>
      </c>
      <c r="AZ112" s="101">
        <f>IF(ISERROR(VLOOKUP($H112,Lookup!$F:$G,2,FALSE)),0,VLOOKUP($H112,Lookup!$F:$G,2,FALSE))</f>
        <v>0</v>
      </c>
    </row>
    <row r="113" spans="1:52">
      <c r="A113" s="12" t="e">
        <f>IF(AZ113=0,VLOOKUP(R113,Lookup!$B:$C,2,0),'Revenue Data'!AZ113)</f>
        <v>#N/A</v>
      </c>
      <c r="B113" s="12" t="e">
        <f>VLOOKUP(A113,Lookup!$C:$D,2,FALSE)</f>
        <v>#N/A</v>
      </c>
      <c r="AX113" s="14" t="e">
        <f t="shared" si="3"/>
        <v>#N/A</v>
      </c>
      <c r="AY113" s="17" t="s">
        <v>590</v>
      </c>
      <c r="AZ113" s="101">
        <f>IF(ISERROR(VLOOKUP($H113,Lookup!$F:$G,2,FALSE)),0,VLOOKUP($H113,Lookup!$F:$G,2,FALSE))</f>
        <v>0</v>
      </c>
    </row>
    <row r="114" spans="1:52">
      <c r="A114" s="12" t="e">
        <f>IF(AZ114=0,VLOOKUP(R114,Lookup!$B:$C,2,0),'Revenue Data'!AZ114)</f>
        <v>#N/A</v>
      </c>
      <c r="B114" s="12" t="e">
        <f>VLOOKUP(A114,Lookup!$C:$D,2,FALSE)</f>
        <v>#N/A</v>
      </c>
      <c r="AX114" s="14" t="e">
        <f t="shared" si="3"/>
        <v>#N/A</v>
      </c>
      <c r="AY114" s="17" t="s">
        <v>590</v>
      </c>
      <c r="AZ114" s="101">
        <f>IF(ISERROR(VLOOKUP($H114,Lookup!$F:$G,2,FALSE)),0,VLOOKUP($H114,Lookup!$F:$G,2,FALSE))</f>
        <v>0</v>
      </c>
    </row>
    <row r="115" spans="1:52">
      <c r="A115" s="12" t="e">
        <f>IF(AZ115=0,VLOOKUP(R115,Lookup!$B:$C,2,0),'Revenue Data'!AZ115)</f>
        <v>#N/A</v>
      </c>
      <c r="B115" s="12" t="e">
        <f>VLOOKUP(A115,Lookup!$C:$D,2,FALSE)</f>
        <v>#N/A</v>
      </c>
      <c r="AX115" s="14" t="e">
        <f t="shared" si="3"/>
        <v>#N/A</v>
      </c>
      <c r="AY115" s="17" t="s">
        <v>590</v>
      </c>
      <c r="AZ115" s="101">
        <f>IF(ISERROR(VLOOKUP($H115,Lookup!$F:$G,2,FALSE)),0,VLOOKUP($H115,Lookup!$F:$G,2,FALSE))</f>
        <v>0</v>
      </c>
    </row>
    <row r="116" spans="1:52">
      <c r="A116" s="12" t="e">
        <f>IF(AZ116=0,VLOOKUP(R116,Lookup!$B:$C,2,0),'Revenue Data'!AZ116)</f>
        <v>#N/A</v>
      </c>
      <c r="B116" s="12" t="e">
        <f>VLOOKUP(A116,Lookup!$C:$D,2,FALSE)</f>
        <v>#N/A</v>
      </c>
      <c r="AX116" s="14" t="e">
        <f t="shared" si="3"/>
        <v>#N/A</v>
      </c>
      <c r="AY116" s="17" t="s">
        <v>590</v>
      </c>
      <c r="AZ116" s="101">
        <f>IF(ISERROR(VLOOKUP($H116,Lookup!$F:$G,2,FALSE)),0,VLOOKUP($H116,Lookup!$F:$G,2,FALSE))</f>
        <v>0</v>
      </c>
    </row>
    <row r="117" spans="1:52">
      <c r="A117" s="12" t="e">
        <f>IF(AZ117=0,VLOOKUP(R117,Lookup!$B:$C,2,0),'Revenue Data'!AZ117)</f>
        <v>#N/A</v>
      </c>
      <c r="B117" s="12" t="e">
        <f>VLOOKUP(A117,Lookup!$C:$D,2,FALSE)</f>
        <v>#N/A</v>
      </c>
      <c r="AX117" s="14" t="e">
        <f t="shared" si="3"/>
        <v>#N/A</v>
      </c>
      <c r="AY117" s="17" t="s">
        <v>590</v>
      </c>
      <c r="AZ117" s="101">
        <f>IF(ISERROR(VLOOKUP($H117,Lookup!$F:$G,2,FALSE)),0,VLOOKUP($H117,Lookup!$F:$G,2,FALSE))</f>
        <v>0</v>
      </c>
    </row>
    <row r="118" spans="1:52">
      <c r="A118" s="12" t="e">
        <f>IF(AZ118=0,VLOOKUP(R118,Lookup!$B:$C,2,0),'Revenue Data'!AZ118)</f>
        <v>#N/A</v>
      </c>
      <c r="B118" s="12" t="e">
        <f>VLOOKUP(A118,Lookup!$C:$D,2,FALSE)</f>
        <v>#N/A</v>
      </c>
      <c r="AX118" s="14" t="e">
        <f t="shared" si="3"/>
        <v>#N/A</v>
      </c>
      <c r="AY118" s="17" t="s">
        <v>590</v>
      </c>
      <c r="AZ118" s="101">
        <f>IF(ISERROR(VLOOKUP($H118,Lookup!$F:$G,2,FALSE)),0,VLOOKUP($H118,Lookup!$F:$G,2,FALSE))</f>
        <v>0</v>
      </c>
    </row>
    <row r="119" spans="1:52">
      <c r="A119" s="12" t="e">
        <f>IF(AZ119=0,VLOOKUP(R119,Lookup!$B:$C,2,0),'Revenue Data'!AZ119)</f>
        <v>#N/A</v>
      </c>
      <c r="B119" s="12" t="e">
        <f>VLOOKUP(A119,Lookup!$C:$D,2,FALSE)</f>
        <v>#N/A</v>
      </c>
      <c r="AX119" s="14" t="e">
        <f t="shared" si="3"/>
        <v>#N/A</v>
      </c>
      <c r="AY119" s="17" t="s">
        <v>590</v>
      </c>
      <c r="AZ119" s="101">
        <f>IF(ISERROR(VLOOKUP($H119,Lookup!$F:$G,2,FALSE)),0,VLOOKUP($H119,Lookup!$F:$G,2,FALSE))</f>
        <v>0</v>
      </c>
    </row>
    <row r="120" spans="1:52">
      <c r="A120" s="12" t="e">
        <f>IF(AZ120=0,VLOOKUP(R120,Lookup!$B:$C,2,0),'Revenue Data'!AZ120)</f>
        <v>#N/A</v>
      </c>
      <c r="B120" s="12" t="e">
        <f>VLOOKUP(A120,Lookup!$C:$D,2,FALSE)</f>
        <v>#N/A</v>
      </c>
      <c r="AX120" s="14" t="e">
        <f t="shared" si="3"/>
        <v>#N/A</v>
      </c>
      <c r="AY120" s="17" t="s">
        <v>590</v>
      </c>
      <c r="AZ120" s="101">
        <f>IF(ISERROR(VLOOKUP($H120,Lookup!$F:$G,2,FALSE)),0,VLOOKUP($H120,Lookup!$F:$G,2,FALSE))</f>
        <v>0</v>
      </c>
    </row>
    <row r="121" spans="1:52">
      <c r="A121" s="12" t="e">
        <f>IF(AZ121=0,VLOOKUP(R121,Lookup!$B:$C,2,0),'Revenue Data'!AZ121)</f>
        <v>#N/A</v>
      </c>
      <c r="B121" s="12" t="e">
        <f>VLOOKUP(A121,Lookup!$C:$D,2,FALSE)</f>
        <v>#N/A</v>
      </c>
      <c r="AX121" s="14" t="e">
        <f t="shared" si="3"/>
        <v>#N/A</v>
      </c>
      <c r="AY121" s="17" t="s">
        <v>590</v>
      </c>
      <c r="AZ121" s="101">
        <f>IF(ISERROR(VLOOKUP($H121,Lookup!$F:$G,2,FALSE)),0,VLOOKUP($H121,Lookup!$F:$G,2,FALSE))</f>
        <v>0</v>
      </c>
    </row>
    <row r="122" spans="1:52">
      <c r="A122" s="12" t="e">
        <f>IF(AZ122=0,VLOOKUP(R122,Lookup!$B:$C,2,0),'Revenue Data'!AZ122)</f>
        <v>#N/A</v>
      </c>
      <c r="B122" s="12" t="e">
        <f>VLOOKUP(A122,Lookup!$C:$D,2,FALSE)</f>
        <v>#N/A</v>
      </c>
      <c r="AX122" s="14" t="e">
        <f t="shared" si="3"/>
        <v>#N/A</v>
      </c>
      <c r="AY122" s="17" t="s">
        <v>590</v>
      </c>
      <c r="AZ122" s="101">
        <f>IF(ISERROR(VLOOKUP($H122,Lookup!$F:$G,2,FALSE)),0,VLOOKUP($H122,Lookup!$F:$G,2,FALSE))</f>
        <v>0</v>
      </c>
    </row>
    <row r="123" spans="1:52">
      <c r="A123" s="12" t="e">
        <f>IF(AZ123=0,VLOOKUP(R123,Lookup!$B:$C,2,0),'Revenue Data'!AZ123)</f>
        <v>#N/A</v>
      </c>
      <c r="B123" s="12" t="e">
        <f>VLOOKUP(A123,Lookup!$C:$D,2,FALSE)</f>
        <v>#N/A</v>
      </c>
      <c r="AX123" s="14" t="e">
        <f t="shared" si="3"/>
        <v>#N/A</v>
      </c>
      <c r="AY123" s="17" t="s">
        <v>590</v>
      </c>
      <c r="AZ123" s="101">
        <f>IF(ISERROR(VLOOKUP($H123,Lookup!$F:$G,2,FALSE)),0,VLOOKUP($H123,Lookup!$F:$G,2,FALSE))</f>
        <v>0</v>
      </c>
    </row>
    <row r="124" spans="1:52">
      <c r="A124" s="12" t="e">
        <f>IF(AZ124=0,VLOOKUP(R124,Lookup!$B:$C,2,0),'Revenue Data'!AZ124)</f>
        <v>#N/A</v>
      </c>
      <c r="B124" s="12" t="e">
        <f>VLOOKUP(A124,Lookup!$C:$D,2,FALSE)</f>
        <v>#N/A</v>
      </c>
      <c r="AX124" s="14" t="e">
        <f t="shared" si="3"/>
        <v>#N/A</v>
      </c>
      <c r="AY124" s="17" t="s">
        <v>590</v>
      </c>
      <c r="AZ124" s="101">
        <f>IF(ISERROR(VLOOKUP($H124,Lookup!$F:$G,2,FALSE)),0,VLOOKUP($H124,Lookup!$F:$G,2,FALSE))</f>
        <v>0</v>
      </c>
    </row>
    <row r="125" spans="1:52">
      <c r="A125" s="12" t="e">
        <f>IF(AZ125=0,VLOOKUP(R125,Lookup!$B:$C,2,0),'Revenue Data'!AZ125)</f>
        <v>#N/A</v>
      </c>
      <c r="B125" s="12" t="e">
        <f>VLOOKUP(A125,Lookup!$C:$D,2,FALSE)</f>
        <v>#N/A</v>
      </c>
      <c r="AX125" s="14" t="e">
        <f t="shared" si="3"/>
        <v>#N/A</v>
      </c>
      <c r="AY125" s="17" t="s">
        <v>590</v>
      </c>
      <c r="AZ125" s="101">
        <f>IF(ISERROR(VLOOKUP($H125,Lookup!$F:$G,2,FALSE)),0,VLOOKUP($H125,Lookup!$F:$G,2,FALSE))</f>
        <v>0</v>
      </c>
    </row>
    <row r="126" spans="1:52">
      <c r="A126" s="12" t="e">
        <f>IF(AZ126=0,VLOOKUP(R126,Lookup!$B:$C,2,0),'Revenue Data'!AZ126)</f>
        <v>#N/A</v>
      </c>
      <c r="B126" s="12" t="e">
        <f>VLOOKUP(A126,Lookup!$C:$D,2,FALSE)</f>
        <v>#N/A</v>
      </c>
      <c r="AX126" s="14" t="e">
        <f t="shared" si="3"/>
        <v>#N/A</v>
      </c>
      <c r="AY126" s="17" t="s">
        <v>590</v>
      </c>
      <c r="AZ126" s="101">
        <f>IF(ISERROR(VLOOKUP($H126,Lookup!$F:$G,2,FALSE)),0,VLOOKUP($H126,Lookup!$F:$G,2,FALSE))</f>
        <v>0</v>
      </c>
    </row>
    <row r="127" spans="1:52">
      <c r="A127" s="12" t="e">
        <f>IF(AZ127=0,VLOOKUP(R127,Lookup!$B:$C,2,0),'Revenue Data'!AZ127)</f>
        <v>#N/A</v>
      </c>
      <c r="B127" s="12" t="e">
        <f>VLOOKUP(A127,Lookup!$C:$D,2,FALSE)</f>
        <v>#N/A</v>
      </c>
      <c r="AX127" s="14" t="e">
        <f t="shared" si="3"/>
        <v>#N/A</v>
      </c>
      <c r="AY127" s="17" t="s">
        <v>590</v>
      </c>
      <c r="AZ127" s="101">
        <f>IF(ISERROR(VLOOKUP($H127,Lookup!$F:$G,2,FALSE)),0,VLOOKUP($H127,Lookup!$F:$G,2,FALSE))</f>
        <v>0</v>
      </c>
    </row>
    <row r="128" spans="1:52">
      <c r="A128" s="12" t="e">
        <f>IF(AZ128=0,VLOOKUP(R128,Lookup!$B:$C,2,0),'Revenue Data'!AZ128)</f>
        <v>#N/A</v>
      </c>
      <c r="B128" s="12" t="e">
        <f>VLOOKUP(A128,Lookup!$C:$D,2,FALSE)</f>
        <v>#N/A</v>
      </c>
      <c r="AX128" s="14" t="e">
        <f t="shared" si="3"/>
        <v>#N/A</v>
      </c>
      <c r="AY128" s="17" t="s">
        <v>590</v>
      </c>
      <c r="AZ128" s="101">
        <f>IF(ISERROR(VLOOKUP($H128,Lookup!$F:$G,2,FALSE)),0,VLOOKUP($H128,Lookup!$F:$G,2,FALSE))</f>
        <v>0</v>
      </c>
    </row>
    <row r="129" spans="1:52">
      <c r="A129" s="12" t="e">
        <f>IF(AZ129=0,VLOOKUP(R129,Lookup!$B:$C,2,0),'Revenue Data'!AZ129)</f>
        <v>#N/A</v>
      </c>
      <c r="B129" s="12" t="e">
        <f>VLOOKUP(A129,Lookup!$C:$D,2,FALSE)</f>
        <v>#N/A</v>
      </c>
      <c r="AX129" s="14" t="e">
        <f t="shared" si="3"/>
        <v>#N/A</v>
      </c>
      <c r="AY129" s="17" t="s">
        <v>590</v>
      </c>
      <c r="AZ129" s="101">
        <f>IF(ISERROR(VLOOKUP($H129,Lookup!$F:$G,2,FALSE)),0,VLOOKUP($H129,Lookup!$F:$G,2,FALSE))</f>
        <v>0</v>
      </c>
    </row>
    <row r="130" spans="1:52">
      <c r="A130" s="12" t="e">
        <f>IF(AZ130=0,VLOOKUP(R130,Lookup!$B:$C,2,0),'Revenue Data'!AZ130)</f>
        <v>#N/A</v>
      </c>
      <c r="B130" s="12" t="e">
        <f>VLOOKUP(A130,Lookup!$C:$D,2,FALSE)</f>
        <v>#N/A</v>
      </c>
      <c r="AX130" s="14" t="e">
        <f t="shared" si="3"/>
        <v>#N/A</v>
      </c>
      <c r="AY130" s="17" t="s">
        <v>590</v>
      </c>
      <c r="AZ130" s="101">
        <f>IF(ISERROR(VLOOKUP($H130,Lookup!$F:$G,2,FALSE)),0,VLOOKUP($H130,Lookup!$F:$G,2,FALSE))</f>
        <v>0</v>
      </c>
    </row>
    <row r="131" spans="1:52">
      <c r="A131" s="12" t="e">
        <f>IF(AZ131=0,VLOOKUP(R131,Lookup!$B:$C,2,0),'Revenue Data'!AZ131)</f>
        <v>#N/A</v>
      </c>
      <c r="B131" s="12" t="e">
        <f>VLOOKUP(A131,Lookup!$C:$D,2,FALSE)</f>
        <v>#N/A</v>
      </c>
      <c r="AX131" s="14" t="e">
        <f t="shared" si="3"/>
        <v>#N/A</v>
      </c>
      <c r="AY131" s="17" t="s">
        <v>590</v>
      </c>
      <c r="AZ131" s="101">
        <f>IF(ISERROR(VLOOKUP($H131,Lookup!$F:$G,2,FALSE)),0,VLOOKUP($H131,Lookup!$F:$G,2,FALSE))</f>
        <v>0</v>
      </c>
    </row>
    <row r="132" spans="1:52">
      <c r="A132" s="12" t="e">
        <f>IF(AZ132=0,VLOOKUP(R132,Lookup!$B:$C,2,0),'Revenue Data'!AZ132)</f>
        <v>#N/A</v>
      </c>
      <c r="B132" s="12" t="e">
        <f>VLOOKUP(A132,Lookup!$C:$D,2,FALSE)</f>
        <v>#N/A</v>
      </c>
      <c r="AX132" s="14" t="e">
        <f t="shared" si="3"/>
        <v>#N/A</v>
      </c>
      <c r="AY132" s="17" t="s">
        <v>590</v>
      </c>
      <c r="AZ132" s="101">
        <f>IF(ISERROR(VLOOKUP($H132,Lookup!$F:$G,2,FALSE)),0,VLOOKUP($H132,Lookup!$F:$G,2,FALSE))</f>
        <v>0</v>
      </c>
    </row>
    <row r="133" spans="1:52">
      <c r="A133" s="12" t="e">
        <f>IF(AZ133=0,VLOOKUP(R133,Lookup!$B:$C,2,0),'Revenue Data'!AZ133)</f>
        <v>#N/A</v>
      </c>
      <c r="B133" s="12" t="e">
        <f>VLOOKUP(A133,Lookup!$C:$D,2,FALSE)</f>
        <v>#N/A</v>
      </c>
      <c r="AX133" s="14" t="e">
        <f t="shared" si="3"/>
        <v>#N/A</v>
      </c>
      <c r="AY133" s="17" t="s">
        <v>590</v>
      </c>
      <c r="AZ133" s="101">
        <f>IF(ISERROR(VLOOKUP($H133,Lookup!$F:$G,2,FALSE)),0,VLOOKUP($H133,Lookup!$F:$G,2,FALSE))</f>
        <v>0</v>
      </c>
    </row>
    <row r="134" spans="1:52">
      <c r="A134" s="12" t="e">
        <f>IF(AZ134=0,VLOOKUP(R134,Lookup!$B:$C,2,0),'Revenue Data'!AZ134)</f>
        <v>#N/A</v>
      </c>
      <c r="B134" s="12" t="e">
        <f>VLOOKUP(A134,Lookup!$C:$D,2,FALSE)</f>
        <v>#N/A</v>
      </c>
      <c r="AX134" s="14" t="e">
        <f t="shared" si="3"/>
        <v>#N/A</v>
      </c>
      <c r="AY134" s="17" t="s">
        <v>590</v>
      </c>
      <c r="AZ134" s="101">
        <f>IF(ISERROR(VLOOKUP($H134,Lookup!$F:$G,2,FALSE)),0,VLOOKUP($H134,Lookup!$F:$G,2,FALSE))</f>
        <v>0</v>
      </c>
    </row>
    <row r="135" spans="1:52">
      <c r="A135" s="12" t="e">
        <f>IF(AZ135=0,VLOOKUP(R135,Lookup!$B:$C,2,0),'Revenue Data'!AZ135)</f>
        <v>#N/A</v>
      </c>
      <c r="B135" s="12" t="e">
        <f>VLOOKUP(A135,Lookup!$C:$D,2,FALSE)</f>
        <v>#N/A</v>
      </c>
      <c r="AX135" s="14" t="e">
        <f t="shared" si="3"/>
        <v>#N/A</v>
      </c>
      <c r="AY135" s="17" t="s">
        <v>590</v>
      </c>
      <c r="AZ135" s="101">
        <f>IF(ISERROR(VLOOKUP($H135,Lookup!$F:$G,2,FALSE)),0,VLOOKUP($H135,Lookup!$F:$G,2,FALSE))</f>
        <v>0</v>
      </c>
    </row>
    <row r="136" spans="1:52">
      <c r="A136" s="12" t="e">
        <f>IF(AZ136=0,VLOOKUP(R136,Lookup!$B:$C,2,0),'Revenue Data'!AZ136)</f>
        <v>#N/A</v>
      </c>
      <c r="B136" s="12" t="e">
        <f>VLOOKUP(A136,Lookup!$C:$D,2,FALSE)</f>
        <v>#N/A</v>
      </c>
      <c r="AX136" s="14" t="e">
        <f t="shared" si="3"/>
        <v>#N/A</v>
      </c>
      <c r="AY136" s="17" t="s">
        <v>590</v>
      </c>
      <c r="AZ136" s="101">
        <f>IF(ISERROR(VLOOKUP($H136,Lookup!$F:$G,2,FALSE)),0,VLOOKUP($H136,Lookup!$F:$G,2,FALSE))</f>
        <v>0</v>
      </c>
    </row>
    <row r="137" spans="1:52">
      <c r="A137" s="12" t="e">
        <f>IF(AZ137=0,VLOOKUP(R137,Lookup!$B:$C,2,0),'Revenue Data'!AZ137)</f>
        <v>#N/A</v>
      </c>
      <c r="B137" s="12" t="e">
        <f>VLOOKUP(A137,Lookup!$C:$D,2,FALSE)</f>
        <v>#N/A</v>
      </c>
      <c r="AX137" s="14" t="e">
        <f t="shared" si="3"/>
        <v>#N/A</v>
      </c>
      <c r="AY137" s="17" t="s">
        <v>590</v>
      </c>
      <c r="AZ137" s="101">
        <f>IF(ISERROR(VLOOKUP($H137,Lookup!$F:$G,2,FALSE)),0,VLOOKUP($H137,Lookup!$F:$G,2,FALSE))</f>
        <v>0</v>
      </c>
    </row>
    <row r="138" spans="1:52">
      <c r="A138" s="12" t="e">
        <f>IF(AZ138=0,VLOOKUP(R138,Lookup!$B:$C,2,0),'Revenue Data'!AZ138)</f>
        <v>#N/A</v>
      </c>
      <c r="B138" s="12" t="e">
        <f>VLOOKUP(A138,Lookup!$C:$D,2,FALSE)</f>
        <v>#N/A</v>
      </c>
      <c r="AX138" s="14" t="e">
        <f t="shared" si="3"/>
        <v>#N/A</v>
      </c>
      <c r="AY138" s="17" t="s">
        <v>590</v>
      </c>
      <c r="AZ138" s="101">
        <f>IF(ISERROR(VLOOKUP($H138,Lookup!$F:$G,2,FALSE)),0,VLOOKUP($H138,Lookup!$F:$G,2,FALSE))</f>
        <v>0</v>
      </c>
    </row>
    <row r="139" spans="1:52">
      <c r="A139" s="12" t="e">
        <f>IF(AZ139=0,VLOOKUP(R139,Lookup!$B:$C,2,0),'Revenue Data'!AZ139)</f>
        <v>#N/A</v>
      </c>
      <c r="B139" s="12" t="e">
        <f>VLOOKUP(A139,Lookup!$C:$D,2,FALSE)</f>
        <v>#N/A</v>
      </c>
      <c r="AX139" s="14" t="e">
        <f t="shared" si="3"/>
        <v>#N/A</v>
      </c>
      <c r="AY139" s="17" t="s">
        <v>590</v>
      </c>
      <c r="AZ139" s="101">
        <f>IF(ISERROR(VLOOKUP($H139,Lookup!$F:$G,2,FALSE)),0,VLOOKUP($H139,Lookup!$F:$G,2,FALSE))</f>
        <v>0</v>
      </c>
    </row>
    <row r="140" spans="1:52">
      <c r="A140" s="12" t="e">
        <f>IF(AZ140=0,VLOOKUP(R140,Lookup!$B:$C,2,0),'Revenue Data'!AZ140)</f>
        <v>#N/A</v>
      </c>
      <c r="B140" s="12" t="e">
        <f>VLOOKUP(A140,Lookup!$C:$D,2,FALSE)</f>
        <v>#N/A</v>
      </c>
      <c r="AX140" s="14" t="e">
        <f t="shared" si="3"/>
        <v>#N/A</v>
      </c>
      <c r="AY140" s="17" t="s">
        <v>590</v>
      </c>
      <c r="AZ140" s="101">
        <f>IF(ISERROR(VLOOKUP($H140,Lookup!$F:$G,2,FALSE)),0,VLOOKUP($H140,Lookup!$F:$G,2,FALSE))</f>
        <v>0</v>
      </c>
    </row>
    <row r="141" spans="1:52">
      <c r="A141" s="12" t="e">
        <f>IF(AZ141=0,VLOOKUP(R141,Lookup!$B:$C,2,0),'Revenue Data'!AZ141)</f>
        <v>#N/A</v>
      </c>
      <c r="B141" s="12" t="e">
        <f>VLOOKUP(A141,Lookup!$C:$D,2,FALSE)</f>
        <v>#N/A</v>
      </c>
      <c r="AX141" s="14" t="e">
        <f t="shared" si="3"/>
        <v>#N/A</v>
      </c>
      <c r="AY141" s="17" t="s">
        <v>590</v>
      </c>
      <c r="AZ141" s="101">
        <f>IF(ISERROR(VLOOKUP($H141,Lookup!$F:$G,2,FALSE)),0,VLOOKUP($H141,Lookup!$F:$G,2,FALSE))</f>
        <v>0</v>
      </c>
    </row>
    <row r="142" spans="1:52">
      <c r="A142" s="12" t="e">
        <f>IF(AZ142=0,VLOOKUP(R142,Lookup!$B:$C,2,0),'Revenue Data'!AZ142)</f>
        <v>#N/A</v>
      </c>
      <c r="B142" s="12" t="e">
        <f>VLOOKUP(A142,Lookup!$C:$D,2,FALSE)</f>
        <v>#N/A</v>
      </c>
      <c r="AX142" s="14" t="e">
        <f t="shared" si="3"/>
        <v>#N/A</v>
      </c>
      <c r="AY142" s="17" t="s">
        <v>590</v>
      </c>
      <c r="AZ142" s="101">
        <f>IF(ISERROR(VLOOKUP($H142,Lookup!$F:$G,2,FALSE)),0,VLOOKUP($H142,Lookup!$F:$G,2,FALSE))</f>
        <v>0</v>
      </c>
    </row>
    <row r="143" spans="1:52">
      <c r="A143" s="12" t="e">
        <f>IF(AZ143=0,VLOOKUP(R143,Lookup!$B:$C,2,0),'Revenue Data'!AZ143)</f>
        <v>#N/A</v>
      </c>
      <c r="B143" s="12" t="e">
        <f>VLOOKUP(A143,Lookup!$C:$D,2,FALSE)</f>
        <v>#N/A</v>
      </c>
      <c r="AX143" s="14" t="e">
        <f t="shared" si="3"/>
        <v>#N/A</v>
      </c>
      <c r="AY143" s="17" t="s">
        <v>590</v>
      </c>
      <c r="AZ143" s="101">
        <f>IF(ISERROR(VLOOKUP($H143,Lookup!$F:$G,2,FALSE)),0,VLOOKUP($H143,Lookup!$F:$G,2,FALSE))</f>
        <v>0</v>
      </c>
    </row>
    <row r="144" spans="1:52">
      <c r="A144" s="12" t="e">
        <f>IF(AZ144=0,VLOOKUP(R144,Lookup!$B:$C,2,0),'Revenue Data'!AZ144)</f>
        <v>#N/A</v>
      </c>
      <c r="B144" s="12" t="e">
        <f>VLOOKUP(A144,Lookup!$C:$D,2,FALSE)</f>
        <v>#N/A</v>
      </c>
      <c r="AX144" s="14" t="e">
        <f t="shared" si="3"/>
        <v>#N/A</v>
      </c>
      <c r="AY144" s="17" t="s">
        <v>590</v>
      </c>
      <c r="AZ144" s="101">
        <f>IF(ISERROR(VLOOKUP($H144,Lookup!$F:$G,2,FALSE)),0,VLOOKUP($H144,Lookup!$F:$G,2,FALSE))</f>
        <v>0</v>
      </c>
    </row>
    <row r="145" spans="1:52">
      <c r="A145" s="12" t="e">
        <f>IF(AZ145=0,VLOOKUP(R145,Lookup!$B:$C,2,0),'Revenue Data'!AZ145)</f>
        <v>#N/A</v>
      </c>
      <c r="B145" s="12" t="e">
        <f>VLOOKUP(A145,Lookup!$C:$D,2,FALSE)</f>
        <v>#N/A</v>
      </c>
      <c r="AX145" s="14" t="e">
        <f t="shared" si="3"/>
        <v>#N/A</v>
      </c>
      <c r="AY145" s="17" t="s">
        <v>590</v>
      </c>
      <c r="AZ145" s="101">
        <f>IF(ISERROR(VLOOKUP($H145,Lookup!$F:$G,2,FALSE)),0,VLOOKUP($H145,Lookup!$F:$G,2,FALSE))</f>
        <v>0</v>
      </c>
    </row>
    <row r="146" spans="1:52">
      <c r="A146" s="12" t="e">
        <f>IF(AZ146=0,VLOOKUP(R146,Lookup!$B:$C,2,0),'Revenue Data'!AZ146)</f>
        <v>#N/A</v>
      </c>
      <c r="B146" s="12" t="e">
        <f>VLOOKUP(A146,Lookup!$C:$D,2,FALSE)</f>
        <v>#N/A</v>
      </c>
      <c r="AX146" s="14" t="e">
        <f t="shared" si="3"/>
        <v>#N/A</v>
      </c>
      <c r="AY146" s="17" t="s">
        <v>590</v>
      </c>
      <c r="AZ146" s="101">
        <f>IF(ISERROR(VLOOKUP($H146,Lookup!$F:$G,2,FALSE)),0,VLOOKUP($H146,Lookup!$F:$G,2,FALSE))</f>
        <v>0</v>
      </c>
    </row>
    <row r="147" spans="1:52">
      <c r="A147" s="12" t="e">
        <f>IF(AZ147=0,VLOOKUP(R147,Lookup!$B:$C,2,0),'Revenue Data'!AZ147)</f>
        <v>#N/A</v>
      </c>
      <c r="B147" s="12" t="e">
        <f>VLOOKUP(A147,Lookup!$C:$D,2,FALSE)</f>
        <v>#N/A</v>
      </c>
      <c r="AX147" s="14" t="e">
        <f t="shared" si="3"/>
        <v>#N/A</v>
      </c>
      <c r="AY147" s="17" t="s">
        <v>590</v>
      </c>
      <c r="AZ147" s="101">
        <f>IF(ISERROR(VLOOKUP($H147,Lookup!$F:$G,2,FALSE)),0,VLOOKUP($H147,Lookup!$F:$G,2,FALSE))</f>
        <v>0</v>
      </c>
    </row>
    <row r="148" spans="1:52">
      <c r="A148" s="12" t="e">
        <f>IF(AZ148=0,VLOOKUP(R148,Lookup!$B:$C,2,0),'Revenue Data'!AZ148)</f>
        <v>#N/A</v>
      </c>
      <c r="B148" s="12" t="e">
        <f>VLOOKUP(A148,Lookup!$C:$D,2,FALSE)</f>
        <v>#N/A</v>
      </c>
      <c r="AX148" s="14" t="e">
        <f t="shared" si="3"/>
        <v>#N/A</v>
      </c>
      <c r="AY148" s="17" t="s">
        <v>590</v>
      </c>
      <c r="AZ148" s="101">
        <f>IF(ISERROR(VLOOKUP($H148,Lookup!$F:$G,2,FALSE)),0,VLOOKUP($H148,Lookup!$F:$G,2,FALSE))</f>
        <v>0</v>
      </c>
    </row>
    <row r="149" spans="1:52">
      <c r="A149" s="12" t="e">
        <f>IF(AZ149=0,VLOOKUP(R149,Lookup!$B:$C,2,0),'Revenue Data'!AZ149)</f>
        <v>#N/A</v>
      </c>
      <c r="B149" s="12" t="e">
        <f>VLOOKUP(A149,Lookup!$C:$D,2,FALSE)</f>
        <v>#N/A</v>
      </c>
      <c r="AX149" s="14" t="e">
        <f t="shared" si="3"/>
        <v>#N/A</v>
      </c>
      <c r="AY149" s="17" t="s">
        <v>590</v>
      </c>
      <c r="AZ149" s="101">
        <f>IF(ISERROR(VLOOKUP($H149,Lookup!$F:$G,2,FALSE)),0,VLOOKUP($H149,Lookup!$F:$G,2,FALSE))</f>
        <v>0</v>
      </c>
    </row>
    <row r="150" spans="1:52">
      <c r="A150" s="12" t="e">
        <f>IF(AZ150=0,VLOOKUP(R150,Lookup!$B:$C,2,0),'Revenue Data'!AZ150)</f>
        <v>#N/A</v>
      </c>
      <c r="B150" s="12" t="e">
        <f>VLOOKUP(A150,Lookup!$C:$D,2,FALSE)</f>
        <v>#N/A</v>
      </c>
      <c r="AX150" s="14" t="e">
        <f t="shared" si="3"/>
        <v>#N/A</v>
      </c>
      <c r="AY150" s="17" t="s">
        <v>590</v>
      </c>
      <c r="AZ150" s="101">
        <f>IF(ISERROR(VLOOKUP($H150,Lookup!$F:$G,2,FALSE)),0,VLOOKUP($H150,Lookup!$F:$G,2,FALSE))</f>
        <v>0</v>
      </c>
    </row>
    <row r="151" spans="1:52">
      <c r="A151" s="12" t="e">
        <f>IF(AZ151=0,VLOOKUP(R151,Lookup!$B:$C,2,0),'Revenue Data'!AZ151)</f>
        <v>#N/A</v>
      </c>
      <c r="B151" s="12" t="e">
        <f>VLOOKUP(A151,Lookup!$C:$D,2,FALSE)</f>
        <v>#N/A</v>
      </c>
      <c r="AX151" s="14" t="e">
        <f t="shared" si="3"/>
        <v>#N/A</v>
      </c>
      <c r="AY151" s="17" t="s">
        <v>590</v>
      </c>
      <c r="AZ151" s="101">
        <f>IF(ISERROR(VLOOKUP($H151,Lookup!$F:$G,2,FALSE)),0,VLOOKUP($H151,Lookup!$F:$G,2,FALSE))</f>
        <v>0</v>
      </c>
    </row>
    <row r="152" spans="1:52">
      <c r="A152" s="12" t="e">
        <f>IF(AZ152=0,VLOOKUP(R152,Lookup!$B:$C,2,0),'Revenue Data'!AZ152)</f>
        <v>#N/A</v>
      </c>
      <c r="B152" s="12" t="e">
        <f>VLOOKUP(A152,Lookup!$C:$D,2,FALSE)</f>
        <v>#N/A</v>
      </c>
      <c r="AX152" s="14" t="e">
        <f t="shared" si="3"/>
        <v>#N/A</v>
      </c>
      <c r="AY152" s="17" t="s">
        <v>590</v>
      </c>
      <c r="AZ152" s="101">
        <f>IF(ISERROR(VLOOKUP($H152,Lookup!$F:$G,2,FALSE)),0,VLOOKUP($H152,Lookup!$F:$G,2,FALSE))</f>
        <v>0</v>
      </c>
    </row>
    <row r="153" spans="1:52">
      <c r="A153" s="12" t="e">
        <f>IF(AZ153=0,VLOOKUP(R153,Lookup!$B:$C,2,0),'Revenue Data'!AZ153)</f>
        <v>#N/A</v>
      </c>
      <c r="B153" s="12" t="e">
        <f>VLOOKUP(A153,Lookup!$C:$D,2,FALSE)</f>
        <v>#N/A</v>
      </c>
      <c r="AX153" s="14" t="e">
        <f t="shared" si="3"/>
        <v>#N/A</v>
      </c>
      <c r="AY153" s="17" t="s">
        <v>590</v>
      </c>
      <c r="AZ153" s="101">
        <f>IF(ISERROR(VLOOKUP($H153,Lookup!$F:$G,2,FALSE)),0,VLOOKUP($H153,Lookup!$F:$G,2,FALSE))</f>
        <v>0</v>
      </c>
    </row>
    <row r="154" spans="1:52">
      <c r="A154" s="12" t="e">
        <f>IF(AZ154=0,VLOOKUP(R154,Lookup!$B:$C,2,0),'Revenue Data'!AZ154)</f>
        <v>#N/A</v>
      </c>
      <c r="B154" s="12" t="e">
        <f>VLOOKUP(A154,Lookup!$C:$D,2,FALSE)</f>
        <v>#N/A</v>
      </c>
      <c r="AX154" s="14" t="e">
        <f t="shared" si="3"/>
        <v>#N/A</v>
      </c>
      <c r="AY154" s="17" t="s">
        <v>590</v>
      </c>
      <c r="AZ154" s="101">
        <f>IF(ISERROR(VLOOKUP($H154,Lookup!$F:$G,2,FALSE)),0,VLOOKUP($H154,Lookup!$F:$G,2,FALSE))</f>
        <v>0</v>
      </c>
    </row>
    <row r="155" spans="1:52">
      <c r="A155" s="12" t="e">
        <f>IF(AZ155=0,VLOOKUP(R155,Lookup!$B:$C,2,0),'Revenue Data'!AZ155)</f>
        <v>#N/A</v>
      </c>
      <c r="B155" s="12" t="e">
        <f>VLOOKUP(A155,Lookup!$C:$D,2,FALSE)</f>
        <v>#N/A</v>
      </c>
      <c r="AX155" s="14" t="e">
        <f t="shared" si="3"/>
        <v>#N/A</v>
      </c>
      <c r="AY155" s="17" t="s">
        <v>590</v>
      </c>
      <c r="AZ155" s="101">
        <f>IF(ISERROR(VLOOKUP($H155,Lookup!$F:$G,2,FALSE)),0,VLOOKUP($H155,Lookup!$F:$G,2,FALSE))</f>
        <v>0</v>
      </c>
    </row>
    <row r="156" spans="1:52">
      <c r="A156" s="12" t="e">
        <f>IF(AZ156=0,VLOOKUP(R156,Lookup!$B:$C,2,0),'Revenue Data'!AZ156)</f>
        <v>#N/A</v>
      </c>
      <c r="B156" s="12" t="e">
        <f>VLOOKUP(A156,Lookup!$C:$D,2,FALSE)</f>
        <v>#N/A</v>
      </c>
      <c r="AX156" s="14" t="e">
        <f t="shared" si="3"/>
        <v>#N/A</v>
      </c>
      <c r="AY156" s="17" t="s">
        <v>590</v>
      </c>
      <c r="AZ156" s="101">
        <f>IF(ISERROR(VLOOKUP($H156,Lookup!$F:$G,2,FALSE)),0,VLOOKUP($H156,Lookup!$F:$G,2,FALSE))</f>
        <v>0</v>
      </c>
    </row>
    <row r="157" spans="1:52">
      <c r="A157" s="12" t="e">
        <f>IF(AZ157=0,VLOOKUP(R157,Lookup!$B:$C,2,0),'Revenue Data'!AZ157)</f>
        <v>#N/A</v>
      </c>
      <c r="B157" s="12" t="e">
        <f>VLOOKUP(A157,Lookup!$C:$D,2,FALSE)</f>
        <v>#N/A</v>
      </c>
      <c r="AX157" s="14" t="e">
        <f t="shared" si="3"/>
        <v>#N/A</v>
      </c>
      <c r="AY157" s="17" t="s">
        <v>590</v>
      </c>
      <c r="AZ157" s="101">
        <f>IF(ISERROR(VLOOKUP($H157,Lookup!$F:$G,2,FALSE)),0,VLOOKUP($H157,Lookup!$F:$G,2,FALSE))</f>
        <v>0</v>
      </c>
    </row>
    <row r="158" spans="1:52">
      <c r="A158" s="12" t="e">
        <f>IF(AZ158=0,VLOOKUP(R158,Lookup!$B:$C,2,0),'Revenue Data'!AZ158)</f>
        <v>#N/A</v>
      </c>
      <c r="B158" s="12" t="e">
        <f>VLOOKUP(A158,Lookup!$C:$D,2,FALSE)</f>
        <v>#N/A</v>
      </c>
      <c r="AX158" s="14" t="e">
        <f t="shared" si="3"/>
        <v>#N/A</v>
      </c>
      <c r="AY158" s="17" t="s">
        <v>590</v>
      </c>
      <c r="AZ158" s="101">
        <f>IF(ISERROR(VLOOKUP($H158,Lookup!$F:$G,2,FALSE)),0,VLOOKUP($H158,Lookup!$F:$G,2,FALSE))</f>
        <v>0</v>
      </c>
    </row>
    <row r="159" spans="1:52">
      <c r="A159" s="12" t="e">
        <f>IF(AZ159=0,VLOOKUP(R159,Lookup!$B:$C,2,0),'Revenue Data'!AZ159)</f>
        <v>#N/A</v>
      </c>
      <c r="B159" s="12" t="e">
        <f>VLOOKUP(A159,Lookup!$C:$D,2,FALSE)</f>
        <v>#N/A</v>
      </c>
      <c r="AX159" s="14" t="e">
        <f t="shared" si="3"/>
        <v>#N/A</v>
      </c>
      <c r="AY159" s="17" t="s">
        <v>590</v>
      </c>
      <c r="AZ159" s="101">
        <f>IF(ISERROR(VLOOKUP($H159,Lookup!$F:$G,2,FALSE)),0,VLOOKUP($H159,Lookup!$F:$G,2,FALSE))</f>
        <v>0</v>
      </c>
    </row>
    <row r="160" spans="1:52">
      <c r="A160" s="12" t="e">
        <f>IF(AZ160=0,VLOOKUP(R160,Lookup!$B:$C,2,0),'Revenue Data'!AZ160)</f>
        <v>#N/A</v>
      </c>
      <c r="B160" s="12" t="e">
        <f>VLOOKUP(A160,Lookup!$C:$D,2,FALSE)</f>
        <v>#N/A</v>
      </c>
      <c r="AX160" s="14" t="e">
        <f t="shared" ref="AX160:AX223" si="4">A160&amp;AU160</f>
        <v>#N/A</v>
      </c>
      <c r="AY160" s="17" t="s">
        <v>590</v>
      </c>
      <c r="AZ160" s="101">
        <f>IF(ISERROR(VLOOKUP($H160,Lookup!$F:$G,2,FALSE)),0,VLOOKUP($H160,Lookup!$F:$G,2,FALSE))</f>
        <v>0</v>
      </c>
    </row>
    <row r="161" spans="1:52">
      <c r="A161" s="12" t="e">
        <f>IF(AZ161=0,VLOOKUP(R161,Lookup!$B:$C,2,0),'Revenue Data'!AZ161)</f>
        <v>#N/A</v>
      </c>
      <c r="B161" s="12" t="e">
        <f>VLOOKUP(A161,Lookup!$C:$D,2,FALSE)</f>
        <v>#N/A</v>
      </c>
      <c r="AX161" s="14" t="e">
        <f t="shared" si="4"/>
        <v>#N/A</v>
      </c>
      <c r="AY161" s="17" t="s">
        <v>590</v>
      </c>
      <c r="AZ161" s="101">
        <f>IF(ISERROR(VLOOKUP($H161,Lookup!$F:$G,2,FALSE)),0,VLOOKUP($H161,Lookup!$F:$G,2,FALSE))</f>
        <v>0</v>
      </c>
    </row>
    <row r="162" spans="1:52">
      <c r="A162" s="12" t="e">
        <f>IF(AZ162=0,VLOOKUP(R162,Lookup!$B:$C,2,0),'Revenue Data'!AZ162)</f>
        <v>#N/A</v>
      </c>
      <c r="B162" s="12" t="e">
        <f>VLOOKUP(A162,Lookup!$C:$D,2,FALSE)</f>
        <v>#N/A</v>
      </c>
      <c r="AX162" s="14" t="e">
        <f t="shared" si="4"/>
        <v>#N/A</v>
      </c>
      <c r="AY162" s="17" t="s">
        <v>590</v>
      </c>
      <c r="AZ162" s="101">
        <f>IF(ISERROR(VLOOKUP($H162,Lookup!$F:$G,2,FALSE)),0,VLOOKUP($H162,Lookup!$F:$G,2,FALSE))</f>
        <v>0</v>
      </c>
    </row>
    <row r="163" spans="1:52">
      <c r="A163" s="12" t="e">
        <f>IF(AZ163=0,VLOOKUP(R163,Lookup!$B:$C,2,0),'Revenue Data'!AZ163)</f>
        <v>#N/A</v>
      </c>
      <c r="B163" s="12" t="e">
        <f>VLOOKUP(A163,Lookup!$C:$D,2,FALSE)</f>
        <v>#N/A</v>
      </c>
      <c r="AX163" s="14" t="e">
        <f t="shared" si="4"/>
        <v>#N/A</v>
      </c>
      <c r="AY163" s="17" t="s">
        <v>590</v>
      </c>
      <c r="AZ163" s="101">
        <f>IF(ISERROR(VLOOKUP($H163,Lookup!$F:$G,2,FALSE)),0,VLOOKUP($H163,Lookup!$F:$G,2,FALSE))</f>
        <v>0</v>
      </c>
    </row>
    <row r="164" spans="1:52">
      <c r="A164" s="12" t="e">
        <f>IF(AZ164=0,VLOOKUP(R164,Lookup!$B:$C,2,0),'Revenue Data'!AZ164)</f>
        <v>#N/A</v>
      </c>
      <c r="B164" s="12" t="e">
        <f>VLOOKUP(A164,Lookup!$C:$D,2,FALSE)</f>
        <v>#N/A</v>
      </c>
      <c r="AX164" s="14" t="e">
        <f t="shared" si="4"/>
        <v>#N/A</v>
      </c>
      <c r="AY164" s="17" t="s">
        <v>590</v>
      </c>
      <c r="AZ164" s="101">
        <f>IF(ISERROR(VLOOKUP($H164,Lookup!$F:$G,2,FALSE)),0,VLOOKUP($H164,Lookup!$F:$G,2,FALSE))</f>
        <v>0</v>
      </c>
    </row>
    <row r="165" spans="1:52">
      <c r="A165" s="12" t="e">
        <f>IF(AZ165=0,VLOOKUP(R165,Lookup!$B:$C,2,0),'Revenue Data'!AZ165)</f>
        <v>#N/A</v>
      </c>
      <c r="B165" s="12" t="e">
        <f>VLOOKUP(A165,Lookup!$C:$D,2,FALSE)</f>
        <v>#N/A</v>
      </c>
      <c r="AX165" s="14" t="e">
        <f t="shared" si="4"/>
        <v>#N/A</v>
      </c>
      <c r="AY165" s="17" t="s">
        <v>590</v>
      </c>
      <c r="AZ165" s="101">
        <f>IF(ISERROR(VLOOKUP($H165,Lookup!$F:$G,2,FALSE)),0,VLOOKUP($H165,Lookup!$F:$G,2,FALSE))</f>
        <v>0</v>
      </c>
    </row>
    <row r="166" spans="1:52">
      <c r="A166" s="12" t="e">
        <f>IF(AZ166=0,VLOOKUP(R166,Lookup!$B:$C,2,0),'Revenue Data'!AZ166)</f>
        <v>#N/A</v>
      </c>
      <c r="B166" s="12" t="e">
        <f>VLOOKUP(A166,Lookup!$C:$D,2,FALSE)</f>
        <v>#N/A</v>
      </c>
      <c r="AX166" s="14" t="e">
        <f t="shared" si="4"/>
        <v>#N/A</v>
      </c>
      <c r="AY166" s="17" t="s">
        <v>590</v>
      </c>
      <c r="AZ166" s="101">
        <f>IF(ISERROR(VLOOKUP($H166,Lookup!$F:$G,2,FALSE)),0,VLOOKUP($H166,Lookup!$F:$G,2,FALSE))</f>
        <v>0</v>
      </c>
    </row>
    <row r="167" spans="1:52">
      <c r="A167" s="12" t="e">
        <f>IF(AZ167=0,VLOOKUP(R167,Lookup!$B:$C,2,0),'Revenue Data'!AZ167)</f>
        <v>#N/A</v>
      </c>
      <c r="B167" s="12" t="e">
        <f>VLOOKUP(A167,Lookup!$C:$D,2,FALSE)</f>
        <v>#N/A</v>
      </c>
      <c r="AX167" s="14" t="e">
        <f t="shared" si="4"/>
        <v>#N/A</v>
      </c>
      <c r="AY167" s="17" t="s">
        <v>590</v>
      </c>
      <c r="AZ167" s="101">
        <f>IF(ISERROR(VLOOKUP($H167,Lookup!$F:$G,2,FALSE)),0,VLOOKUP($H167,Lookup!$F:$G,2,FALSE))</f>
        <v>0</v>
      </c>
    </row>
    <row r="168" spans="1:52">
      <c r="A168" s="12" t="e">
        <f>IF(AZ168=0,VLOOKUP(R168,Lookup!$B:$C,2,0),'Revenue Data'!AZ168)</f>
        <v>#N/A</v>
      </c>
      <c r="B168" s="12" t="e">
        <f>VLOOKUP(A168,Lookup!$C:$D,2,FALSE)</f>
        <v>#N/A</v>
      </c>
      <c r="AX168" s="14" t="e">
        <f t="shared" si="4"/>
        <v>#N/A</v>
      </c>
      <c r="AY168" s="17" t="s">
        <v>590</v>
      </c>
      <c r="AZ168" s="101">
        <f>IF(ISERROR(VLOOKUP($H168,Lookup!$F:$G,2,FALSE)),0,VLOOKUP($H168,Lookup!$F:$G,2,FALSE))</f>
        <v>0</v>
      </c>
    </row>
    <row r="169" spans="1:52">
      <c r="A169" s="12" t="e">
        <f>IF(AZ169=0,VLOOKUP(R169,Lookup!$B:$C,2,0),'Revenue Data'!AZ169)</f>
        <v>#N/A</v>
      </c>
      <c r="B169" s="12" t="e">
        <f>VLOOKUP(A169,Lookup!$C:$D,2,FALSE)</f>
        <v>#N/A</v>
      </c>
      <c r="AX169" s="14" t="e">
        <f t="shared" si="4"/>
        <v>#N/A</v>
      </c>
      <c r="AY169" s="17" t="s">
        <v>590</v>
      </c>
      <c r="AZ169" s="101">
        <f>IF(ISERROR(VLOOKUP($H169,Lookup!$F:$G,2,FALSE)),0,VLOOKUP($H169,Lookup!$F:$G,2,FALSE))</f>
        <v>0</v>
      </c>
    </row>
    <row r="170" spans="1:52">
      <c r="A170" s="12" t="e">
        <f>IF(AZ170=0,VLOOKUP(R170,Lookup!$B:$C,2,0),'Revenue Data'!AZ170)</f>
        <v>#N/A</v>
      </c>
      <c r="B170" s="12" t="e">
        <f>VLOOKUP(A170,Lookup!$C:$D,2,FALSE)</f>
        <v>#N/A</v>
      </c>
      <c r="AX170" s="14" t="e">
        <f t="shared" si="4"/>
        <v>#N/A</v>
      </c>
      <c r="AY170" s="17" t="s">
        <v>590</v>
      </c>
      <c r="AZ170" s="101">
        <f>IF(ISERROR(VLOOKUP($H170,Lookup!$F:$G,2,FALSE)),0,VLOOKUP($H170,Lookup!$F:$G,2,FALSE))</f>
        <v>0</v>
      </c>
    </row>
    <row r="171" spans="1:52">
      <c r="A171" s="12" t="e">
        <f>IF(AZ171=0,VLOOKUP(R171,Lookup!$B:$C,2,0),'Revenue Data'!AZ171)</f>
        <v>#N/A</v>
      </c>
      <c r="B171" s="12" t="e">
        <f>VLOOKUP(A171,Lookup!$C:$D,2,FALSE)</f>
        <v>#N/A</v>
      </c>
      <c r="AX171" s="14" t="e">
        <f t="shared" si="4"/>
        <v>#N/A</v>
      </c>
      <c r="AY171" s="17" t="s">
        <v>590</v>
      </c>
      <c r="AZ171" s="101">
        <f>IF(ISERROR(VLOOKUP($H171,Lookup!$F:$G,2,FALSE)),0,VLOOKUP($H171,Lookup!$F:$G,2,FALSE))</f>
        <v>0</v>
      </c>
    </row>
    <row r="172" spans="1:52">
      <c r="A172" s="12" t="e">
        <f>IF(AZ172=0,VLOOKUP(R172,Lookup!$B:$C,2,0),'Revenue Data'!AZ172)</f>
        <v>#N/A</v>
      </c>
      <c r="B172" s="12" t="e">
        <f>VLOOKUP(A172,Lookup!$C:$D,2,FALSE)</f>
        <v>#N/A</v>
      </c>
      <c r="AX172" s="14" t="e">
        <f t="shared" si="4"/>
        <v>#N/A</v>
      </c>
      <c r="AY172" s="17" t="s">
        <v>590</v>
      </c>
      <c r="AZ172" s="101">
        <f>IF(ISERROR(VLOOKUP($H172,Lookup!$F:$G,2,FALSE)),0,VLOOKUP($H172,Lookup!$F:$G,2,FALSE))</f>
        <v>0</v>
      </c>
    </row>
    <row r="173" spans="1:52">
      <c r="A173" s="12" t="e">
        <f>IF(AZ173=0,VLOOKUP(R173,Lookup!$B:$C,2,0),'Revenue Data'!AZ173)</f>
        <v>#N/A</v>
      </c>
      <c r="B173" s="12" t="e">
        <f>VLOOKUP(A173,Lookup!$C:$D,2,FALSE)</f>
        <v>#N/A</v>
      </c>
      <c r="AX173" s="14" t="e">
        <f t="shared" si="4"/>
        <v>#N/A</v>
      </c>
      <c r="AY173" s="17" t="s">
        <v>590</v>
      </c>
      <c r="AZ173" s="101">
        <f>IF(ISERROR(VLOOKUP($H173,Lookup!$F:$G,2,FALSE)),0,VLOOKUP($H173,Lookup!$F:$G,2,FALSE))</f>
        <v>0</v>
      </c>
    </row>
    <row r="174" spans="1:52">
      <c r="A174" s="12" t="e">
        <f>IF(AZ174=0,VLOOKUP(R174,Lookup!$B:$C,2,0),'Revenue Data'!AZ174)</f>
        <v>#N/A</v>
      </c>
      <c r="B174" s="12" t="e">
        <f>VLOOKUP(A174,Lookup!$C:$D,2,FALSE)</f>
        <v>#N/A</v>
      </c>
      <c r="AX174" s="14" t="e">
        <f t="shared" si="4"/>
        <v>#N/A</v>
      </c>
      <c r="AY174" s="17" t="s">
        <v>590</v>
      </c>
      <c r="AZ174" s="101">
        <f>IF(ISERROR(VLOOKUP($H174,Lookup!$F:$G,2,FALSE)),0,VLOOKUP($H174,Lookup!$F:$G,2,FALSE))</f>
        <v>0</v>
      </c>
    </row>
    <row r="175" spans="1:52">
      <c r="A175" s="12" t="e">
        <f>IF(AZ175=0,VLOOKUP(R175,Lookup!$B:$C,2,0),'Revenue Data'!AZ175)</f>
        <v>#N/A</v>
      </c>
      <c r="B175" s="12" t="e">
        <f>VLOOKUP(A175,Lookup!$C:$D,2,FALSE)</f>
        <v>#N/A</v>
      </c>
      <c r="AX175" s="14" t="e">
        <f t="shared" si="4"/>
        <v>#N/A</v>
      </c>
      <c r="AY175" s="17" t="s">
        <v>590</v>
      </c>
      <c r="AZ175" s="101">
        <f>IF(ISERROR(VLOOKUP($H175,Lookup!$F:$G,2,FALSE)),0,VLOOKUP($H175,Lookup!$F:$G,2,FALSE))</f>
        <v>0</v>
      </c>
    </row>
    <row r="176" spans="1:52">
      <c r="A176" s="12" t="e">
        <f>IF(AZ176=0,VLOOKUP(R176,Lookup!$B:$C,2,0),'Revenue Data'!AZ176)</f>
        <v>#N/A</v>
      </c>
      <c r="B176" s="12" t="e">
        <f>VLOOKUP(A176,Lookup!$C:$D,2,FALSE)</f>
        <v>#N/A</v>
      </c>
      <c r="AX176" s="14" t="e">
        <f t="shared" si="4"/>
        <v>#N/A</v>
      </c>
      <c r="AY176" s="17" t="s">
        <v>590</v>
      </c>
      <c r="AZ176" s="101">
        <f>IF(ISERROR(VLOOKUP($H176,Lookup!$F:$G,2,FALSE)),0,VLOOKUP($H176,Lookup!$F:$G,2,FALSE))</f>
        <v>0</v>
      </c>
    </row>
    <row r="177" spans="1:52">
      <c r="A177" s="12" t="e">
        <f>IF(AZ177=0,VLOOKUP(R177,Lookup!$B:$C,2,0),'Revenue Data'!AZ177)</f>
        <v>#N/A</v>
      </c>
      <c r="B177" s="12" t="e">
        <f>VLOOKUP(A177,Lookup!$C:$D,2,FALSE)</f>
        <v>#N/A</v>
      </c>
      <c r="AX177" s="14" t="e">
        <f t="shared" si="4"/>
        <v>#N/A</v>
      </c>
      <c r="AY177" s="17" t="s">
        <v>590</v>
      </c>
      <c r="AZ177" s="101">
        <f>IF(ISERROR(VLOOKUP($H177,Lookup!$F:$G,2,FALSE)),0,VLOOKUP($H177,Lookup!$F:$G,2,FALSE))</f>
        <v>0</v>
      </c>
    </row>
    <row r="178" spans="1:52">
      <c r="A178" s="12" t="e">
        <f>IF(AZ178=0,VLOOKUP(R178,Lookup!$B:$C,2,0),'Revenue Data'!AZ178)</f>
        <v>#N/A</v>
      </c>
      <c r="B178" s="12" t="e">
        <f>VLOOKUP(A178,Lookup!$C:$D,2,FALSE)</f>
        <v>#N/A</v>
      </c>
      <c r="AX178" s="14" t="e">
        <f t="shared" si="4"/>
        <v>#N/A</v>
      </c>
      <c r="AY178" s="17" t="s">
        <v>590</v>
      </c>
      <c r="AZ178" s="101">
        <f>IF(ISERROR(VLOOKUP($H178,Lookup!$F:$G,2,FALSE)),0,VLOOKUP($H178,Lookup!$F:$G,2,FALSE))</f>
        <v>0</v>
      </c>
    </row>
    <row r="179" spans="1:52">
      <c r="A179" s="12" t="e">
        <f>IF(AZ179=0,VLOOKUP(R179,Lookup!$B:$C,2,0),'Revenue Data'!AZ179)</f>
        <v>#N/A</v>
      </c>
      <c r="B179" s="12" t="e">
        <f>VLOOKUP(A179,Lookup!$C:$D,2,FALSE)</f>
        <v>#N/A</v>
      </c>
      <c r="AX179" s="14" t="e">
        <f t="shared" si="4"/>
        <v>#N/A</v>
      </c>
      <c r="AY179" s="17" t="s">
        <v>590</v>
      </c>
      <c r="AZ179" s="101">
        <f>IF(ISERROR(VLOOKUP($H179,Lookup!$F:$G,2,FALSE)),0,VLOOKUP($H179,Lookup!$F:$G,2,FALSE))</f>
        <v>0</v>
      </c>
    </row>
    <row r="180" spans="1:52">
      <c r="A180" s="12" t="e">
        <f>IF(AZ180=0,VLOOKUP(R180,Lookup!$B:$C,2,0),'Revenue Data'!AZ180)</f>
        <v>#N/A</v>
      </c>
      <c r="B180" s="12" t="e">
        <f>VLOOKUP(A180,Lookup!$C:$D,2,FALSE)</f>
        <v>#N/A</v>
      </c>
      <c r="AX180" s="14" t="e">
        <f t="shared" si="4"/>
        <v>#N/A</v>
      </c>
      <c r="AY180" s="17" t="s">
        <v>590</v>
      </c>
      <c r="AZ180" s="101">
        <f>IF(ISERROR(VLOOKUP($H180,Lookup!$F:$G,2,FALSE)),0,VLOOKUP($H180,Lookup!$F:$G,2,FALSE))</f>
        <v>0</v>
      </c>
    </row>
    <row r="181" spans="1:52">
      <c r="A181" s="12" t="e">
        <f>IF(AZ181=0,VLOOKUP(R181,Lookup!$B:$C,2,0),'Revenue Data'!AZ181)</f>
        <v>#N/A</v>
      </c>
      <c r="B181" s="12" t="e">
        <f>VLOOKUP(A181,Lookup!$C:$D,2,FALSE)</f>
        <v>#N/A</v>
      </c>
      <c r="AX181" s="14" t="e">
        <f t="shared" si="4"/>
        <v>#N/A</v>
      </c>
      <c r="AY181" s="17" t="s">
        <v>590</v>
      </c>
      <c r="AZ181" s="101">
        <f>IF(ISERROR(VLOOKUP($H181,Lookup!$F:$G,2,FALSE)),0,VLOOKUP($H181,Lookup!$F:$G,2,FALSE))</f>
        <v>0</v>
      </c>
    </row>
    <row r="182" spans="1:52">
      <c r="A182" s="12" t="e">
        <f>IF(AZ182=0,VLOOKUP(R182,Lookup!$B:$C,2,0),'Revenue Data'!AZ182)</f>
        <v>#N/A</v>
      </c>
      <c r="B182" s="12" t="e">
        <f>VLOOKUP(A182,Lookup!$C:$D,2,FALSE)</f>
        <v>#N/A</v>
      </c>
      <c r="AX182" s="14" t="e">
        <f t="shared" si="4"/>
        <v>#N/A</v>
      </c>
      <c r="AY182" s="17" t="s">
        <v>590</v>
      </c>
      <c r="AZ182" s="101">
        <f>IF(ISERROR(VLOOKUP($H182,Lookup!$F:$G,2,FALSE)),0,VLOOKUP($H182,Lookup!$F:$G,2,FALSE))</f>
        <v>0</v>
      </c>
    </row>
    <row r="183" spans="1:52">
      <c r="A183" s="12" t="e">
        <f>IF(AZ183=0,VLOOKUP(R183,Lookup!$B:$C,2,0),'Revenue Data'!AZ183)</f>
        <v>#N/A</v>
      </c>
      <c r="B183" s="12" t="e">
        <f>VLOOKUP(A183,Lookup!$C:$D,2,FALSE)</f>
        <v>#N/A</v>
      </c>
      <c r="AX183" s="14" t="e">
        <f t="shared" si="4"/>
        <v>#N/A</v>
      </c>
      <c r="AY183" s="17" t="s">
        <v>590</v>
      </c>
      <c r="AZ183" s="101">
        <f>IF(ISERROR(VLOOKUP($H183,Lookup!$F:$G,2,FALSE)),0,VLOOKUP($H183,Lookup!$F:$G,2,FALSE))</f>
        <v>0</v>
      </c>
    </row>
    <row r="184" spans="1:52">
      <c r="A184" s="12" t="e">
        <f>IF(AZ184=0,VLOOKUP(R184,Lookup!$B:$C,2,0),'Revenue Data'!AZ184)</f>
        <v>#N/A</v>
      </c>
      <c r="B184" s="12" t="e">
        <f>VLOOKUP(A184,Lookup!$C:$D,2,FALSE)</f>
        <v>#N/A</v>
      </c>
      <c r="AX184" s="14" t="e">
        <f t="shared" si="4"/>
        <v>#N/A</v>
      </c>
      <c r="AY184" s="17" t="s">
        <v>590</v>
      </c>
      <c r="AZ184" s="101">
        <f>IF(ISERROR(VLOOKUP($H184,Lookup!$F:$G,2,FALSE)),0,VLOOKUP($H184,Lookup!$F:$G,2,FALSE))</f>
        <v>0</v>
      </c>
    </row>
    <row r="185" spans="1:52">
      <c r="A185" s="12" t="e">
        <f>IF(AZ185=0,VLOOKUP(R185,Lookup!$B:$C,2,0),'Revenue Data'!AZ185)</f>
        <v>#N/A</v>
      </c>
      <c r="B185" s="12" t="e">
        <f>VLOOKUP(A185,Lookup!$C:$D,2,FALSE)</f>
        <v>#N/A</v>
      </c>
      <c r="AX185" s="14" t="e">
        <f t="shared" si="4"/>
        <v>#N/A</v>
      </c>
      <c r="AY185" s="17" t="s">
        <v>590</v>
      </c>
      <c r="AZ185" s="101">
        <f>IF(ISERROR(VLOOKUP($H185,Lookup!$F:$G,2,FALSE)),0,VLOOKUP($H185,Lookup!$F:$G,2,FALSE))</f>
        <v>0</v>
      </c>
    </row>
    <row r="186" spans="1:52">
      <c r="A186" s="12" t="e">
        <f>IF(AZ186=0,VLOOKUP(R186,Lookup!$B:$C,2,0),'Revenue Data'!AZ186)</f>
        <v>#N/A</v>
      </c>
      <c r="B186" s="12" t="e">
        <f>VLOOKUP(A186,Lookup!$C:$D,2,FALSE)</f>
        <v>#N/A</v>
      </c>
      <c r="AX186" s="14" t="e">
        <f t="shared" si="4"/>
        <v>#N/A</v>
      </c>
      <c r="AY186" s="17" t="s">
        <v>590</v>
      </c>
      <c r="AZ186" s="101">
        <f>IF(ISERROR(VLOOKUP($H186,Lookup!$F:$G,2,FALSE)),0,VLOOKUP($H186,Lookup!$F:$G,2,FALSE))</f>
        <v>0</v>
      </c>
    </row>
    <row r="187" spans="1:52">
      <c r="A187" s="12" t="e">
        <f>IF(AZ187=0,VLOOKUP(R187,Lookup!$B:$C,2,0),'Revenue Data'!AZ187)</f>
        <v>#N/A</v>
      </c>
      <c r="B187" s="12" t="e">
        <f>VLOOKUP(A187,Lookup!$C:$D,2,FALSE)</f>
        <v>#N/A</v>
      </c>
      <c r="AX187" s="14" t="e">
        <f t="shared" si="4"/>
        <v>#N/A</v>
      </c>
      <c r="AY187" s="17" t="s">
        <v>590</v>
      </c>
      <c r="AZ187" s="101">
        <f>IF(ISERROR(VLOOKUP($H187,Lookup!$F:$G,2,FALSE)),0,VLOOKUP($H187,Lookup!$F:$G,2,FALSE))</f>
        <v>0</v>
      </c>
    </row>
    <row r="188" spans="1:52">
      <c r="A188" s="12" t="e">
        <f>IF(AZ188=0,VLOOKUP(R188,Lookup!$B:$C,2,0),'Revenue Data'!AZ188)</f>
        <v>#N/A</v>
      </c>
      <c r="B188" s="12" t="e">
        <f>VLOOKUP(A188,Lookup!$C:$D,2,FALSE)</f>
        <v>#N/A</v>
      </c>
      <c r="AX188" s="14" t="e">
        <f t="shared" si="4"/>
        <v>#N/A</v>
      </c>
      <c r="AY188" s="17" t="s">
        <v>590</v>
      </c>
      <c r="AZ188" s="101">
        <f>IF(ISERROR(VLOOKUP($H188,Lookup!$F:$G,2,FALSE)),0,VLOOKUP($H188,Lookup!$F:$G,2,FALSE))</f>
        <v>0</v>
      </c>
    </row>
    <row r="189" spans="1:52">
      <c r="A189" s="12" t="e">
        <f>IF(AZ189=0,VLOOKUP(R189,Lookup!$B:$C,2,0),'Revenue Data'!AZ189)</f>
        <v>#N/A</v>
      </c>
      <c r="B189" s="12" t="e">
        <f>VLOOKUP(A189,Lookup!$C:$D,2,FALSE)</f>
        <v>#N/A</v>
      </c>
      <c r="AX189" s="14" t="e">
        <f t="shared" si="4"/>
        <v>#N/A</v>
      </c>
      <c r="AY189" s="17" t="s">
        <v>590</v>
      </c>
      <c r="AZ189" s="101">
        <f>IF(ISERROR(VLOOKUP($H189,Lookup!$F:$G,2,FALSE)),0,VLOOKUP($H189,Lookup!$F:$G,2,FALSE))</f>
        <v>0</v>
      </c>
    </row>
    <row r="190" spans="1:52">
      <c r="A190" s="12" t="e">
        <f>IF(AZ190=0,VLOOKUP(R190,Lookup!$B:$C,2,0),'Revenue Data'!AZ190)</f>
        <v>#N/A</v>
      </c>
      <c r="B190" s="12" t="e">
        <f>VLOOKUP(A190,Lookup!$C:$D,2,FALSE)</f>
        <v>#N/A</v>
      </c>
      <c r="AX190" s="14" t="e">
        <f t="shared" si="4"/>
        <v>#N/A</v>
      </c>
      <c r="AY190" s="17" t="s">
        <v>590</v>
      </c>
      <c r="AZ190" s="101">
        <f>IF(ISERROR(VLOOKUP($H190,Lookup!$F:$G,2,FALSE)),0,VLOOKUP($H190,Lookup!$F:$G,2,FALSE))</f>
        <v>0</v>
      </c>
    </row>
    <row r="191" spans="1:52">
      <c r="A191" s="12" t="e">
        <f>IF(AZ191=0,VLOOKUP(R191,Lookup!$B:$C,2,0),'Revenue Data'!AZ191)</f>
        <v>#N/A</v>
      </c>
      <c r="B191" s="12" t="e">
        <f>VLOOKUP(A191,Lookup!$C:$D,2,FALSE)</f>
        <v>#N/A</v>
      </c>
      <c r="AX191" s="14" t="e">
        <f t="shared" si="4"/>
        <v>#N/A</v>
      </c>
      <c r="AY191" s="17" t="s">
        <v>590</v>
      </c>
      <c r="AZ191" s="101">
        <f>IF(ISERROR(VLOOKUP($H191,Lookup!$F:$G,2,FALSE)),0,VLOOKUP($H191,Lookup!$F:$G,2,FALSE))</f>
        <v>0</v>
      </c>
    </row>
    <row r="192" spans="1:52">
      <c r="A192" s="12" t="e">
        <f>IF(AZ192=0,VLOOKUP(R192,Lookup!$B:$C,2,0),'Revenue Data'!AZ192)</f>
        <v>#N/A</v>
      </c>
      <c r="B192" s="12" t="e">
        <f>VLOOKUP(A192,Lookup!$C:$D,2,FALSE)</f>
        <v>#N/A</v>
      </c>
      <c r="AX192" s="14" t="e">
        <f t="shared" si="4"/>
        <v>#N/A</v>
      </c>
      <c r="AY192" s="17" t="s">
        <v>590</v>
      </c>
      <c r="AZ192" s="101">
        <f>IF(ISERROR(VLOOKUP($H192,Lookup!$F:$G,2,FALSE)),0,VLOOKUP($H192,Lookup!$F:$G,2,FALSE))</f>
        <v>0</v>
      </c>
    </row>
    <row r="193" spans="1:52">
      <c r="A193" s="12" t="e">
        <f>IF(AZ193=0,VLOOKUP(R193,Lookup!$B:$C,2,0),'Revenue Data'!AZ193)</f>
        <v>#N/A</v>
      </c>
      <c r="B193" s="12" t="e">
        <f>VLOOKUP(A193,Lookup!$C:$D,2,FALSE)</f>
        <v>#N/A</v>
      </c>
      <c r="AX193" s="14" t="e">
        <f t="shared" si="4"/>
        <v>#N/A</v>
      </c>
      <c r="AY193" s="17" t="s">
        <v>590</v>
      </c>
      <c r="AZ193" s="101">
        <f>IF(ISERROR(VLOOKUP($H193,Lookup!$F:$G,2,FALSE)),0,VLOOKUP($H193,Lookup!$F:$G,2,FALSE))</f>
        <v>0</v>
      </c>
    </row>
    <row r="194" spans="1:52">
      <c r="A194" s="12" t="e">
        <f>IF(AZ194=0,VLOOKUP(R194,Lookup!$B:$C,2,0),'Revenue Data'!AZ194)</f>
        <v>#N/A</v>
      </c>
      <c r="B194" s="12" t="e">
        <f>VLOOKUP(A194,Lookup!$C:$D,2,FALSE)</f>
        <v>#N/A</v>
      </c>
      <c r="AX194" s="14" t="e">
        <f t="shared" si="4"/>
        <v>#N/A</v>
      </c>
      <c r="AY194" s="17" t="s">
        <v>590</v>
      </c>
      <c r="AZ194" s="101">
        <f>IF(ISERROR(VLOOKUP($H194,Lookup!$F:$G,2,FALSE)),0,VLOOKUP($H194,Lookup!$F:$G,2,FALSE))</f>
        <v>0</v>
      </c>
    </row>
    <row r="195" spans="1:52">
      <c r="A195" s="12" t="e">
        <f>IF(AZ195=0,VLOOKUP(R195,Lookup!$B:$C,2,0),'Revenue Data'!AZ195)</f>
        <v>#N/A</v>
      </c>
      <c r="B195" s="12" t="e">
        <f>VLOOKUP(A195,Lookup!$C:$D,2,FALSE)</f>
        <v>#N/A</v>
      </c>
      <c r="AX195" s="14" t="e">
        <f t="shared" si="4"/>
        <v>#N/A</v>
      </c>
      <c r="AY195" s="17" t="s">
        <v>590</v>
      </c>
      <c r="AZ195" s="101">
        <f>IF(ISERROR(VLOOKUP($H195,Lookup!$F:$G,2,FALSE)),0,VLOOKUP($H195,Lookup!$F:$G,2,FALSE))</f>
        <v>0</v>
      </c>
    </row>
    <row r="196" spans="1:52">
      <c r="A196" s="12" t="e">
        <f>IF(AZ196=0,VLOOKUP(R196,Lookup!$B:$C,2,0),'Revenue Data'!AZ196)</f>
        <v>#N/A</v>
      </c>
      <c r="B196" s="12" t="e">
        <f>VLOOKUP(A196,Lookup!$C:$D,2,FALSE)</f>
        <v>#N/A</v>
      </c>
      <c r="AX196" s="14" t="e">
        <f t="shared" si="4"/>
        <v>#N/A</v>
      </c>
      <c r="AY196" s="17" t="s">
        <v>590</v>
      </c>
      <c r="AZ196" s="101">
        <f>IF(ISERROR(VLOOKUP($H196,Lookup!$F:$G,2,FALSE)),0,VLOOKUP($H196,Lookup!$F:$G,2,FALSE))</f>
        <v>0</v>
      </c>
    </row>
    <row r="197" spans="1:52">
      <c r="A197" s="12" t="e">
        <f>IF(AZ197=0,VLOOKUP(R197,Lookup!$B:$C,2,0),'Revenue Data'!AZ197)</f>
        <v>#N/A</v>
      </c>
      <c r="B197" s="12" t="e">
        <f>VLOOKUP(A197,Lookup!$C:$D,2,FALSE)</f>
        <v>#N/A</v>
      </c>
      <c r="AX197" s="14" t="e">
        <f t="shared" si="4"/>
        <v>#N/A</v>
      </c>
      <c r="AY197" s="17" t="s">
        <v>590</v>
      </c>
      <c r="AZ197" s="101">
        <f>IF(ISERROR(VLOOKUP($H197,Lookup!$F:$G,2,FALSE)),0,VLOOKUP($H197,Lookup!$F:$G,2,FALSE))</f>
        <v>0</v>
      </c>
    </row>
    <row r="198" spans="1:52">
      <c r="A198" s="12" t="e">
        <f>IF(AZ198=0,VLOOKUP(R198,Lookup!$B:$C,2,0),'Revenue Data'!AZ198)</f>
        <v>#N/A</v>
      </c>
      <c r="B198" s="12" t="e">
        <f>VLOOKUP(A198,Lookup!$C:$D,2,FALSE)</f>
        <v>#N/A</v>
      </c>
      <c r="AX198" s="14" t="e">
        <f t="shared" si="4"/>
        <v>#N/A</v>
      </c>
      <c r="AY198" s="17" t="s">
        <v>590</v>
      </c>
      <c r="AZ198" s="101">
        <f>IF(ISERROR(VLOOKUP($H198,Lookup!$F:$G,2,FALSE)),0,VLOOKUP($H198,Lookup!$F:$G,2,FALSE))</f>
        <v>0</v>
      </c>
    </row>
    <row r="199" spans="1:52">
      <c r="A199" s="12" t="e">
        <f>IF(AZ199=0,VLOOKUP(R199,Lookup!$B:$C,2,0),'Revenue Data'!AZ199)</f>
        <v>#N/A</v>
      </c>
      <c r="B199" s="12" t="e">
        <f>VLOOKUP(A199,Lookup!$C:$D,2,FALSE)</f>
        <v>#N/A</v>
      </c>
      <c r="AX199" s="14" t="e">
        <f t="shared" si="4"/>
        <v>#N/A</v>
      </c>
      <c r="AY199" s="17" t="s">
        <v>590</v>
      </c>
      <c r="AZ199" s="101">
        <f>IF(ISERROR(VLOOKUP($H199,Lookup!$F:$G,2,FALSE)),0,VLOOKUP($H199,Lookup!$F:$G,2,FALSE))</f>
        <v>0</v>
      </c>
    </row>
    <row r="200" spans="1:52">
      <c r="A200" s="12" t="e">
        <f>IF(AZ200=0,VLOOKUP(R200,Lookup!$B:$C,2,0),'Revenue Data'!AZ200)</f>
        <v>#N/A</v>
      </c>
      <c r="B200" s="12" t="e">
        <f>VLOOKUP(A200,Lookup!$C:$D,2,FALSE)</f>
        <v>#N/A</v>
      </c>
      <c r="AX200" s="14" t="e">
        <f t="shared" si="4"/>
        <v>#N/A</v>
      </c>
      <c r="AY200" s="17" t="s">
        <v>590</v>
      </c>
      <c r="AZ200" s="101">
        <f>IF(ISERROR(VLOOKUP($H200,Lookup!$F:$G,2,FALSE)),0,VLOOKUP($H200,Lookup!$F:$G,2,FALSE))</f>
        <v>0</v>
      </c>
    </row>
    <row r="201" spans="1:52">
      <c r="A201" s="12" t="e">
        <f>IF(AZ201=0,VLOOKUP(R201,Lookup!$B:$C,2,0),'Revenue Data'!AZ201)</f>
        <v>#N/A</v>
      </c>
      <c r="B201" s="12" t="e">
        <f>VLOOKUP(A201,Lookup!$C:$D,2,FALSE)</f>
        <v>#N/A</v>
      </c>
      <c r="AX201" s="14" t="e">
        <f t="shared" si="4"/>
        <v>#N/A</v>
      </c>
      <c r="AY201" s="17" t="s">
        <v>590</v>
      </c>
      <c r="AZ201" s="101">
        <f>IF(ISERROR(VLOOKUP($H201,Lookup!$F:$G,2,FALSE)),0,VLOOKUP($H201,Lookup!$F:$G,2,FALSE))</f>
        <v>0</v>
      </c>
    </row>
    <row r="202" spans="1:52">
      <c r="A202" s="12" t="e">
        <f>IF(AZ202=0,VLOOKUP(R202,Lookup!$B:$C,2,0),'Revenue Data'!AZ202)</f>
        <v>#N/A</v>
      </c>
      <c r="B202" s="12" t="e">
        <f>VLOOKUP(A202,Lookup!$C:$D,2,FALSE)</f>
        <v>#N/A</v>
      </c>
      <c r="AX202" s="14" t="e">
        <f t="shared" si="4"/>
        <v>#N/A</v>
      </c>
      <c r="AY202" s="17" t="s">
        <v>590</v>
      </c>
      <c r="AZ202" s="101">
        <f>IF(ISERROR(VLOOKUP($H202,Lookup!$F:$G,2,FALSE)),0,VLOOKUP($H202,Lookup!$F:$G,2,FALSE))</f>
        <v>0</v>
      </c>
    </row>
    <row r="203" spans="1:52">
      <c r="A203" s="12" t="e">
        <f>IF(AZ203=0,VLOOKUP(R203,Lookup!$B:$C,2,0),'Revenue Data'!AZ203)</f>
        <v>#N/A</v>
      </c>
      <c r="B203" s="12" t="e">
        <f>VLOOKUP(A203,Lookup!$C:$D,2,FALSE)</f>
        <v>#N/A</v>
      </c>
      <c r="AX203" s="14" t="e">
        <f t="shared" si="4"/>
        <v>#N/A</v>
      </c>
      <c r="AY203" s="17" t="s">
        <v>590</v>
      </c>
      <c r="AZ203" s="101">
        <f>IF(ISERROR(VLOOKUP($H203,Lookup!$F:$G,2,FALSE)),0,VLOOKUP($H203,Lookup!$F:$G,2,FALSE))</f>
        <v>0</v>
      </c>
    </row>
    <row r="204" spans="1:52">
      <c r="A204" s="12" t="e">
        <f>IF(AZ204=0,VLOOKUP(R204,Lookup!$B:$C,2,0),'Revenue Data'!AZ204)</f>
        <v>#N/A</v>
      </c>
      <c r="B204" s="12" t="e">
        <f>VLOOKUP(A204,Lookup!$C:$D,2,FALSE)</f>
        <v>#N/A</v>
      </c>
      <c r="AX204" s="14" t="e">
        <f t="shared" si="4"/>
        <v>#N/A</v>
      </c>
      <c r="AY204" s="17" t="s">
        <v>590</v>
      </c>
      <c r="AZ204" s="101">
        <f>IF(ISERROR(VLOOKUP($H204,Lookup!$F:$G,2,FALSE)),0,VLOOKUP($H204,Lookup!$F:$G,2,FALSE))</f>
        <v>0</v>
      </c>
    </row>
    <row r="205" spans="1:52">
      <c r="A205" s="12" t="e">
        <f>IF(AZ205=0,VLOOKUP(R205,Lookup!$B:$C,2,0),'Revenue Data'!AZ205)</f>
        <v>#N/A</v>
      </c>
      <c r="B205" s="12" t="e">
        <f>VLOOKUP(A205,Lookup!$C:$D,2,FALSE)</f>
        <v>#N/A</v>
      </c>
      <c r="AX205" s="14" t="e">
        <f t="shared" si="4"/>
        <v>#N/A</v>
      </c>
      <c r="AY205" s="17" t="s">
        <v>590</v>
      </c>
      <c r="AZ205" s="101">
        <f>IF(ISERROR(VLOOKUP($H205,Lookup!$F:$G,2,FALSE)),0,VLOOKUP($H205,Lookup!$F:$G,2,FALSE))</f>
        <v>0</v>
      </c>
    </row>
    <row r="206" spans="1:52">
      <c r="A206" s="12" t="e">
        <f>IF(AZ206=0,VLOOKUP(R206,Lookup!$B:$C,2,0),'Revenue Data'!AZ206)</f>
        <v>#N/A</v>
      </c>
      <c r="B206" s="12" t="e">
        <f>VLOOKUP(A206,Lookup!$C:$D,2,FALSE)</f>
        <v>#N/A</v>
      </c>
      <c r="AX206" s="14" t="e">
        <f t="shared" si="4"/>
        <v>#N/A</v>
      </c>
      <c r="AY206" s="17" t="s">
        <v>590</v>
      </c>
      <c r="AZ206" s="101">
        <f>IF(ISERROR(VLOOKUP($H206,Lookup!$F:$G,2,FALSE)),0,VLOOKUP($H206,Lookup!$F:$G,2,FALSE))</f>
        <v>0</v>
      </c>
    </row>
    <row r="207" spans="1:52">
      <c r="A207" s="12" t="e">
        <f>IF(AZ207=0,VLOOKUP(R207,Lookup!$B:$C,2,0),'Revenue Data'!AZ207)</f>
        <v>#N/A</v>
      </c>
      <c r="B207" s="12" t="e">
        <f>VLOOKUP(A207,Lookup!$C:$D,2,FALSE)</f>
        <v>#N/A</v>
      </c>
      <c r="AX207" s="14" t="e">
        <f t="shared" si="4"/>
        <v>#N/A</v>
      </c>
      <c r="AY207" s="17" t="s">
        <v>590</v>
      </c>
      <c r="AZ207" s="101">
        <f>IF(ISERROR(VLOOKUP($H207,Lookup!$F:$G,2,FALSE)),0,VLOOKUP($H207,Lookup!$F:$G,2,FALSE))</f>
        <v>0</v>
      </c>
    </row>
    <row r="208" spans="1:52">
      <c r="A208" s="12" t="e">
        <f>IF(AZ208=0,VLOOKUP(R208,Lookup!$B:$C,2,0),'Revenue Data'!AZ208)</f>
        <v>#N/A</v>
      </c>
      <c r="B208" s="12" t="e">
        <f>VLOOKUP(A208,Lookup!$C:$D,2,FALSE)</f>
        <v>#N/A</v>
      </c>
      <c r="AX208" s="14" t="e">
        <f t="shared" si="4"/>
        <v>#N/A</v>
      </c>
      <c r="AY208" s="17" t="s">
        <v>590</v>
      </c>
      <c r="AZ208" s="101">
        <f>IF(ISERROR(VLOOKUP($H208,Lookup!$F:$G,2,FALSE)),0,VLOOKUP($H208,Lookup!$F:$G,2,FALSE))</f>
        <v>0</v>
      </c>
    </row>
    <row r="209" spans="1:52">
      <c r="A209" s="12" t="e">
        <f>IF(AZ209=0,VLOOKUP(R209,Lookup!$B:$C,2,0),'Revenue Data'!AZ209)</f>
        <v>#N/A</v>
      </c>
      <c r="B209" s="12" t="e">
        <f>VLOOKUP(A209,Lookup!$C:$D,2,FALSE)</f>
        <v>#N/A</v>
      </c>
      <c r="AX209" s="14" t="e">
        <f t="shared" si="4"/>
        <v>#N/A</v>
      </c>
      <c r="AY209" s="17" t="s">
        <v>590</v>
      </c>
      <c r="AZ209" s="101">
        <f>IF(ISERROR(VLOOKUP($H209,Lookup!$F:$G,2,FALSE)),0,VLOOKUP($H209,Lookup!$F:$G,2,FALSE))</f>
        <v>0</v>
      </c>
    </row>
    <row r="210" spans="1:52">
      <c r="A210" s="12" t="e">
        <f>IF(AZ210=0,VLOOKUP(R210,Lookup!$B:$C,2,0),'Revenue Data'!AZ210)</f>
        <v>#N/A</v>
      </c>
      <c r="B210" s="12" t="e">
        <f>VLOOKUP(A210,Lookup!$C:$D,2,FALSE)</f>
        <v>#N/A</v>
      </c>
      <c r="AX210" s="14" t="e">
        <f t="shared" si="4"/>
        <v>#N/A</v>
      </c>
      <c r="AY210" s="17" t="s">
        <v>590</v>
      </c>
      <c r="AZ210" s="101">
        <f>IF(ISERROR(VLOOKUP($H210,Lookup!$F:$G,2,FALSE)),0,VLOOKUP($H210,Lookup!$F:$G,2,FALSE))</f>
        <v>0</v>
      </c>
    </row>
    <row r="211" spans="1:52">
      <c r="A211" s="12" t="e">
        <f>IF(AZ211=0,VLOOKUP(R211,Lookup!$B:$C,2,0),'Revenue Data'!AZ211)</f>
        <v>#N/A</v>
      </c>
      <c r="B211" s="12" t="e">
        <f>VLOOKUP(A211,Lookup!$C:$D,2,FALSE)</f>
        <v>#N/A</v>
      </c>
      <c r="AX211" s="14" t="e">
        <f t="shared" si="4"/>
        <v>#N/A</v>
      </c>
      <c r="AY211" s="17" t="s">
        <v>590</v>
      </c>
      <c r="AZ211" s="101">
        <f>IF(ISERROR(VLOOKUP($H211,Lookup!$F:$G,2,FALSE)),0,VLOOKUP($H211,Lookup!$F:$G,2,FALSE))</f>
        <v>0</v>
      </c>
    </row>
    <row r="212" spans="1:52">
      <c r="A212" s="12" t="e">
        <f>IF(AZ212=0,VLOOKUP(R212,Lookup!$B:$C,2,0),'Revenue Data'!AZ212)</f>
        <v>#N/A</v>
      </c>
      <c r="B212" s="12" t="e">
        <f>VLOOKUP(A212,Lookup!$C:$D,2,FALSE)</f>
        <v>#N/A</v>
      </c>
      <c r="AX212" s="14" t="e">
        <f t="shared" si="4"/>
        <v>#N/A</v>
      </c>
      <c r="AY212" s="17" t="s">
        <v>590</v>
      </c>
      <c r="AZ212" s="101">
        <f>IF(ISERROR(VLOOKUP($H212,Lookup!$F:$G,2,FALSE)),0,VLOOKUP($H212,Lookup!$F:$G,2,FALSE))</f>
        <v>0</v>
      </c>
    </row>
    <row r="213" spans="1:52">
      <c r="A213" s="12" t="e">
        <f>IF(AZ213=0,VLOOKUP(R213,Lookup!$B:$C,2,0),'Revenue Data'!AZ213)</f>
        <v>#N/A</v>
      </c>
      <c r="B213" s="12" t="e">
        <f>VLOOKUP(A213,Lookup!$C:$D,2,FALSE)</f>
        <v>#N/A</v>
      </c>
      <c r="AX213" s="14" t="e">
        <f t="shared" si="4"/>
        <v>#N/A</v>
      </c>
      <c r="AY213" s="17" t="s">
        <v>590</v>
      </c>
      <c r="AZ213" s="101">
        <f>IF(ISERROR(VLOOKUP($H213,Lookup!$F:$G,2,FALSE)),0,VLOOKUP($H213,Lookup!$F:$G,2,FALSE))</f>
        <v>0</v>
      </c>
    </row>
    <row r="214" spans="1:52">
      <c r="A214" s="12" t="e">
        <f>IF(AZ214=0,VLOOKUP(R214,Lookup!$B:$C,2,0),'Revenue Data'!AZ214)</f>
        <v>#N/A</v>
      </c>
      <c r="B214" s="12" t="e">
        <f>VLOOKUP(A214,Lookup!$C:$D,2,FALSE)</f>
        <v>#N/A</v>
      </c>
      <c r="AX214" s="14" t="e">
        <f t="shared" si="4"/>
        <v>#N/A</v>
      </c>
      <c r="AY214" s="17" t="s">
        <v>590</v>
      </c>
      <c r="AZ214" s="101">
        <f>IF(ISERROR(VLOOKUP($H214,Lookup!$F:$G,2,FALSE)),0,VLOOKUP($H214,Lookup!$F:$G,2,FALSE))</f>
        <v>0</v>
      </c>
    </row>
    <row r="215" spans="1:52">
      <c r="A215" s="12" t="e">
        <f>IF(AZ215=0,VLOOKUP(R215,Lookup!$B:$C,2,0),'Revenue Data'!AZ215)</f>
        <v>#N/A</v>
      </c>
      <c r="B215" s="12" t="e">
        <f>VLOOKUP(A215,Lookup!$C:$D,2,FALSE)</f>
        <v>#N/A</v>
      </c>
      <c r="AX215" s="14" t="e">
        <f t="shared" si="4"/>
        <v>#N/A</v>
      </c>
      <c r="AY215" s="17" t="s">
        <v>590</v>
      </c>
      <c r="AZ215" s="101">
        <f>IF(ISERROR(VLOOKUP($H215,Lookup!$F:$G,2,FALSE)),0,VLOOKUP($H215,Lookup!$F:$G,2,FALSE))</f>
        <v>0</v>
      </c>
    </row>
    <row r="216" spans="1:52">
      <c r="A216" s="12" t="e">
        <f>IF(AZ216=0,VLOOKUP(R216,Lookup!$B:$C,2,0),'Revenue Data'!AZ216)</f>
        <v>#N/A</v>
      </c>
      <c r="B216" s="12" t="e">
        <f>VLOOKUP(A216,Lookup!$C:$D,2,FALSE)</f>
        <v>#N/A</v>
      </c>
      <c r="AX216" s="14" t="e">
        <f t="shared" si="4"/>
        <v>#N/A</v>
      </c>
      <c r="AY216" s="17" t="s">
        <v>590</v>
      </c>
      <c r="AZ216" s="101">
        <f>IF(ISERROR(VLOOKUP($H216,Lookup!$F:$G,2,FALSE)),0,VLOOKUP($H216,Lookup!$F:$G,2,FALSE))</f>
        <v>0</v>
      </c>
    </row>
    <row r="217" spans="1:52">
      <c r="A217" s="12" t="e">
        <f>IF(AZ217=0,VLOOKUP(R217,Lookup!$B:$C,2,0),'Revenue Data'!AZ217)</f>
        <v>#N/A</v>
      </c>
      <c r="B217" s="12" t="e">
        <f>VLOOKUP(A217,Lookup!$C:$D,2,FALSE)</f>
        <v>#N/A</v>
      </c>
      <c r="AX217" s="14" t="e">
        <f t="shared" si="4"/>
        <v>#N/A</v>
      </c>
      <c r="AY217" s="17" t="s">
        <v>590</v>
      </c>
      <c r="AZ217" s="101">
        <f>IF(ISERROR(VLOOKUP($H217,Lookup!$F:$G,2,FALSE)),0,VLOOKUP($H217,Lookup!$F:$G,2,FALSE))</f>
        <v>0</v>
      </c>
    </row>
    <row r="218" spans="1:52">
      <c r="A218" s="12" t="e">
        <f>IF(AZ218=0,VLOOKUP(R218,Lookup!$B:$C,2,0),'Revenue Data'!AZ218)</f>
        <v>#N/A</v>
      </c>
      <c r="B218" s="12" t="e">
        <f>VLOOKUP(A218,Lookup!$C:$D,2,FALSE)</f>
        <v>#N/A</v>
      </c>
      <c r="AX218" s="14" t="e">
        <f t="shared" si="4"/>
        <v>#N/A</v>
      </c>
      <c r="AY218" s="17" t="s">
        <v>590</v>
      </c>
      <c r="AZ218" s="101">
        <f>IF(ISERROR(VLOOKUP($H218,Lookup!$F:$G,2,FALSE)),0,VLOOKUP($H218,Lookup!$F:$G,2,FALSE))</f>
        <v>0</v>
      </c>
    </row>
    <row r="219" spans="1:52">
      <c r="A219" s="12" t="e">
        <f>IF(AZ219=0,VLOOKUP(R219,Lookup!$B:$C,2,0),'Revenue Data'!AZ219)</f>
        <v>#N/A</v>
      </c>
      <c r="B219" s="12" t="e">
        <f>VLOOKUP(A219,Lookup!$C:$D,2,FALSE)</f>
        <v>#N/A</v>
      </c>
      <c r="AX219" s="14" t="e">
        <f t="shared" si="4"/>
        <v>#N/A</v>
      </c>
      <c r="AY219" s="17" t="s">
        <v>590</v>
      </c>
      <c r="AZ219" s="101">
        <f>IF(ISERROR(VLOOKUP($H219,Lookup!$F:$G,2,FALSE)),0,VLOOKUP($H219,Lookup!$F:$G,2,FALSE))</f>
        <v>0</v>
      </c>
    </row>
    <row r="220" spans="1:52">
      <c r="A220" s="12" t="e">
        <f>IF(AZ220=0,VLOOKUP(R220,Lookup!$B:$C,2,0),'Revenue Data'!AZ220)</f>
        <v>#N/A</v>
      </c>
      <c r="B220" s="12" t="e">
        <f>VLOOKUP(A220,Lookup!$C:$D,2,FALSE)</f>
        <v>#N/A</v>
      </c>
      <c r="AX220" s="14" t="e">
        <f t="shared" si="4"/>
        <v>#N/A</v>
      </c>
      <c r="AY220" s="17" t="s">
        <v>590</v>
      </c>
      <c r="AZ220" s="101">
        <f>IF(ISERROR(VLOOKUP($H220,Lookup!$F:$G,2,FALSE)),0,VLOOKUP($H220,Lookup!$F:$G,2,FALSE))</f>
        <v>0</v>
      </c>
    </row>
    <row r="221" spans="1:52">
      <c r="A221" s="12" t="e">
        <f>IF(AZ221=0,VLOOKUP(R221,Lookup!$B:$C,2,0),'Revenue Data'!AZ221)</f>
        <v>#N/A</v>
      </c>
      <c r="B221" s="12" t="e">
        <f>VLOOKUP(A221,Lookup!$C:$D,2,FALSE)</f>
        <v>#N/A</v>
      </c>
      <c r="AX221" s="14" t="e">
        <f t="shared" si="4"/>
        <v>#N/A</v>
      </c>
      <c r="AY221" s="17" t="s">
        <v>590</v>
      </c>
      <c r="AZ221" s="101">
        <f>IF(ISERROR(VLOOKUP($H221,Lookup!$F:$G,2,FALSE)),0,VLOOKUP($H221,Lookup!$F:$G,2,FALSE))</f>
        <v>0</v>
      </c>
    </row>
    <row r="222" spans="1:52">
      <c r="A222" s="12" t="e">
        <f>IF(AZ222=0,VLOOKUP(R222,Lookup!$B:$C,2,0),'Revenue Data'!AZ222)</f>
        <v>#N/A</v>
      </c>
      <c r="B222" s="12" t="e">
        <f>VLOOKUP(A222,Lookup!$C:$D,2,FALSE)</f>
        <v>#N/A</v>
      </c>
      <c r="AX222" s="14" t="e">
        <f t="shared" si="4"/>
        <v>#N/A</v>
      </c>
      <c r="AY222" s="17" t="s">
        <v>590</v>
      </c>
      <c r="AZ222" s="101">
        <f>IF(ISERROR(VLOOKUP($H222,Lookup!$F:$G,2,FALSE)),0,VLOOKUP($H222,Lookup!$F:$G,2,FALSE))</f>
        <v>0</v>
      </c>
    </row>
    <row r="223" spans="1:52">
      <c r="A223" s="12" t="e">
        <f>IF(AZ223=0,VLOOKUP(R223,Lookup!$B:$C,2,0),'Revenue Data'!AZ223)</f>
        <v>#N/A</v>
      </c>
      <c r="B223" s="12" t="e">
        <f>VLOOKUP(A223,Lookup!$C:$D,2,FALSE)</f>
        <v>#N/A</v>
      </c>
      <c r="AX223" s="14" t="e">
        <f t="shared" si="4"/>
        <v>#N/A</v>
      </c>
      <c r="AY223" s="17" t="s">
        <v>590</v>
      </c>
      <c r="AZ223" s="101">
        <f>IF(ISERROR(VLOOKUP($H223,Lookup!$F:$G,2,FALSE)),0,VLOOKUP($H223,Lookup!$F:$G,2,FALSE))</f>
        <v>0</v>
      </c>
    </row>
    <row r="224" spans="1:52">
      <c r="A224" s="12" t="e">
        <f>IF(AZ224=0,VLOOKUP(R224,Lookup!$B:$C,2,0),'Revenue Data'!AZ224)</f>
        <v>#N/A</v>
      </c>
      <c r="B224" s="12" t="e">
        <f>VLOOKUP(A224,Lookup!$C:$D,2,FALSE)</f>
        <v>#N/A</v>
      </c>
      <c r="AX224" s="14" t="e">
        <f t="shared" ref="AX224:AX287" si="5">A224&amp;AU224</f>
        <v>#N/A</v>
      </c>
      <c r="AY224" s="17" t="s">
        <v>590</v>
      </c>
      <c r="AZ224" s="101">
        <f>IF(ISERROR(VLOOKUP($H224,Lookup!$F:$G,2,FALSE)),0,VLOOKUP($H224,Lookup!$F:$G,2,FALSE))</f>
        <v>0</v>
      </c>
    </row>
    <row r="225" spans="1:52">
      <c r="A225" s="12" t="e">
        <f>IF(AZ225=0,VLOOKUP(R225,Lookup!$B:$C,2,0),'Revenue Data'!AZ225)</f>
        <v>#N/A</v>
      </c>
      <c r="B225" s="12" t="e">
        <f>VLOOKUP(A225,Lookup!$C:$D,2,FALSE)</f>
        <v>#N/A</v>
      </c>
      <c r="AX225" s="14" t="e">
        <f t="shared" si="5"/>
        <v>#N/A</v>
      </c>
      <c r="AY225" s="17" t="s">
        <v>590</v>
      </c>
      <c r="AZ225" s="101">
        <f>IF(ISERROR(VLOOKUP($H225,Lookup!$F:$G,2,FALSE)),0,VLOOKUP($H225,Lookup!$F:$G,2,FALSE))</f>
        <v>0</v>
      </c>
    </row>
    <row r="226" spans="1:52">
      <c r="A226" s="12" t="e">
        <f>IF(AZ226=0,VLOOKUP(R226,Lookup!$B:$C,2,0),'Revenue Data'!AZ226)</f>
        <v>#N/A</v>
      </c>
      <c r="B226" s="12" t="e">
        <f>VLOOKUP(A226,Lookup!$C:$D,2,FALSE)</f>
        <v>#N/A</v>
      </c>
      <c r="AX226" s="14" t="e">
        <f t="shared" si="5"/>
        <v>#N/A</v>
      </c>
      <c r="AY226" s="17" t="s">
        <v>590</v>
      </c>
      <c r="AZ226" s="101">
        <f>IF(ISERROR(VLOOKUP($H226,Lookup!$F:$G,2,FALSE)),0,VLOOKUP($H226,Lookup!$F:$G,2,FALSE))</f>
        <v>0</v>
      </c>
    </row>
    <row r="227" spans="1:52">
      <c r="A227" s="12" t="e">
        <f>IF(AZ227=0,VLOOKUP(R227,Lookup!$B:$C,2,0),'Revenue Data'!AZ227)</f>
        <v>#N/A</v>
      </c>
      <c r="B227" s="12" t="e">
        <f>VLOOKUP(A227,Lookup!$C:$D,2,FALSE)</f>
        <v>#N/A</v>
      </c>
      <c r="AX227" s="14" t="e">
        <f t="shared" si="5"/>
        <v>#N/A</v>
      </c>
      <c r="AY227" s="17" t="s">
        <v>590</v>
      </c>
      <c r="AZ227" s="101">
        <f>IF(ISERROR(VLOOKUP($H227,Lookup!$F:$G,2,FALSE)),0,VLOOKUP($H227,Lookup!$F:$G,2,FALSE))</f>
        <v>0</v>
      </c>
    </row>
    <row r="228" spans="1:52">
      <c r="A228" s="12" t="e">
        <f>IF(AZ228=0,VLOOKUP(R228,Lookup!$B:$C,2,0),'Revenue Data'!AZ228)</f>
        <v>#N/A</v>
      </c>
      <c r="B228" s="12" t="e">
        <f>VLOOKUP(A228,Lookup!$C:$D,2,FALSE)</f>
        <v>#N/A</v>
      </c>
      <c r="AX228" s="14" t="e">
        <f t="shared" si="5"/>
        <v>#N/A</v>
      </c>
      <c r="AY228" s="17" t="s">
        <v>590</v>
      </c>
      <c r="AZ228" s="101">
        <f>IF(ISERROR(VLOOKUP($H228,Lookup!$F:$G,2,FALSE)),0,VLOOKUP($H228,Lookup!$F:$G,2,FALSE))</f>
        <v>0</v>
      </c>
    </row>
    <row r="229" spans="1:52">
      <c r="A229" s="12" t="e">
        <f>IF(AZ229=0,VLOOKUP(R229,Lookup!$B:$C,2,0),'Revenue Data'!AZ229)</f>
        <v>#N/A</v>
      </c>
      <c r="B229" s="12" t="e">
        <f>VLOOKUP(A229,Lookup!$C:$D,2,FALSE)</f>
        <v>#N/A</v>
      </c>
      <c r="AX229" s="14" t="e">
        <f t="shared" si="5"/>
        <v>#N/A</v>
      </c>
      <c r="AY229" s="17" t="s">
        <v>590</v>
      </c>
      <c r="AZ229" s="101">
        <f>IF(ISERROR(VLOOKUP($H229,Lookup!$F:$G,2,FALSE)),0,VLOOKUP($H229,Lookup!$F:$G,2,FALSE))</f>
        <v>0</v>
      </c>
    </row>
    <row r="230" spans="1:52">
      <c r="A230" s="12" t="e">
        <f>IF(AZ230=0,VLOOKUP(R230,Lookup!$B:$C,2,0),'Revenue Data'!AZ230)</f>
        <v>#N/A</v>
      </c>
      <c r="B230" s="12" t="e">
        <f>VLOOKUP(A230,Lookup!$C:$D,2,FALSE)</f>
        <v>#N/A</v>
      </c>
      <c r="AX230" s="14" t="e">
        <f t="shared" si="5"/>
        <v>#N/A</v>
      </c>
      <c r="AY230" s="17" t="s">
        <v>590</v>
      </c>
      <c r="AZ230" s="101">
        <f>IF(ISERROR(VLOOKUP($H230,Lookup!$F:$G,2,FALSE)),0,VLOOKUP($H230,Lookup!$F:$G,2,FALSE))</f>
        <v>0</v>
      </c>
    </row>
    <row r="231" spans="1:52">
      <c r="A231" s="12" t="e">
        <f>IF(AZ231=0,VLOOKUP(R231,Lookup!$B:$C,2,0),'Revenue Data'!AZ231)</f>
        <v>#N/A</v>
      </c>
      <c r="B231" s="12" t="e">
        <f>VLOOKUP(A231,Lookup!$C:$D,2,FALSE)</f>
        <v>#N/A</v>
      </c>
      <c r="AX231" s="14" t="e">
        <f t="shared" si="5"/>
        <v>#N/A</v>
      </c>
      <c r="AY231" s="17" t="s">
        <v>590</v>
      </c>
      <c r="AZ231" s="101">
        <f>IF(ISERROR(VLOOKUP($H231,Lookup!$F:$G,2,FALSE)),0,VLOOKUP($H231,Lookup!$F:$G,2,FALSE))</f>
        <v>0</v>
      </c>
    </row>
    <row r="232" spans="1:52">
      <c r="A232" s="12" t="e">
        <f>IF(AZ232=0,VLOOKUP(R232,Lookup!$B:$C,2,0),'Revenue Data'!AZ232)</f>
        <v>#N/A</v>
      </c>
      <c r="B232" s="12" t="e">
        <f>VLOOKUP(A232,Lookup!$C:$D,2,FALSE)</f>
        <v>#N/A</v>
      </c>
      <c r="AX232" s="14" t="e">
        <f t="shared" si="5"/>
        <v>#N/A</v>
      </c>
      <c r="AY232" s="17" t="s">
        <v>590</v>
      </c>
      <c r="AZ232" s="101">
        <f>IF(ISERROR(VLOOKUP($H232,Lookup!$F:$G,2,FALSE)),0,VLOOKUP($H232,Lookup!$F:$G,2,FALSE))</f>
        <v>0</v>
      </c>
    </row>
    <row r="233" spans="1:52">
      <c r="A233" s="12" t="e">
        <f>IF(AZ233=0,VLOOKUP(R233,Lookup!$B:$C,2,0),'Revenue Data'!AZ233)</f>
        <v>#N/A</v>
      </c>
      <c r="B233" s="12" t="e">
        <f>VLOOKUP(A233,Lookup!$C:$D,2,FALSE)</f>
        <v>#N/A</v>
      </c>
      <c r="AX233" s="14" t="e">
        <f t="shared" si="5"/>
        <v>#N/A</v>
      </c>
      <c r="AY233" s="17" t="s">
        <v>590</v>
      </c>
      <c r="AZ233" s="101">
        <f>IF(ISERROR(VLOOKUP($H233,Lookup!$F:$G,2,FALSE)),0,VLOOKUP($H233,Lookup!$F:$G,2,FALSE))</f>
        <v>0</v>
      </c>
    </row>
    <row r="234" spans="1:52">
      <c r="A234" s="12" t="e">
        <f>IF(AZ234=0,VLOOKUP(R234,Lookup!$B:$C,2,0),'Revenue Data'!AZ234)</f>
        <v>#N/A</v>
      </c>
      <c r="B234" s="12" t="e">
        <f>VLOOKUP(A234,Lookup!$C:$D,2,FALSE)</f>
        <v>#N/A</v>
      </c>
      <c r="AX234" s="14" t="e">
        <f t="shared" si="5"/>
        <v>#N/A</v>
      </c>
      <c r="AY234" s="17" t="s">
        <v>590</v>
      </c>
      <c r="AZ234" s="101">
        <f>IF(ISERROR(VLOOKUP($H234,Lookup!$F:$G,2,FALSE)),0,VLOOKUP($H234,Lookup!$F:$G,2,FALSE))</f>
        <v>0</v>
      </c>
    </row>
    <row r="235" spans="1:52">
      <c r="A235" s="12" t="e">
        <f>IF(AZ235=0,VLOOKUP(R235,Lookup!$B:$C,2,0),'Revenue Data'!AZ235)</f>
        <v>#N/A</v>
      </c>
      <c r="B235" s="12" t="e">
        <f>VLOOKUP(A235,Lookup!$C:$D,2,FALSE)</f>
        <v>#N/A</v>
      </c>
      <c r="AX235" s="14" t="e">
        <f t="shared" si="5"/>
        <v>#N/A</v>
      </c>
      <c r="AY235" s="17" t="s">
        <v>590</v>
      </c>
      <c r="AZ235" s="101">
        <f>IF(ISERROR(VLOOKUP($H235,Lookup!$F:$G,2,FALSE)),0,VLOOKUP($H235,Lookup!$F:$G,2,FALSE))</f>
        <v>0</v>
      </c>
    </row>
    <row r="236" spans="1:52">
      <c r="A236" s="12" t="e">
        <f>IF(AZ236=0,VLOOKUP(R236,Lookup!$B:$C,2,0),'Revenue Data'!AZ236)</f>
        <v>#N/A</v>
      </c>
      <c r="B236" s="12" t="e">
        <f>VLOOKUP(A236,Lookup!$C:$D,2,FALSE)</f>
        <v>#N/A</v>
      </c>
      <c r="AX236" s="14" t="e">
        <f t="shared" si="5"/>
        <v>#N/A</v>
      </c>
      <c r="AY236" s="17" t="s">
        <v>590</v>
      </c>
      <c r="AZ236" s="101">
        <f>IF(ISERROR(VLOOKUP($H236,Lookup!$F:$G,2,FALSE)),0,VLOOKUP($H236,Lookup!$F:$G,2,FALSE))</f>
        <v>0</v>
      </c>
    </row>
    <row r="237" spans="1:52">
      <c r="A237" s="12" t="e">
        <f>IF(AZ237=0,VLOOKUP(R237,Lookup!$B:$C,2,0),'Revenue Data'!AZ237)</f>
        <v>#N/A</v>
      </c>
      <c r="B237" s="12" t="e">
        <f>VLOOKUP(A237,Lookup!$C:$D,2,FALSE)</f>
        <v>#N/A</v>
      </c>
      <c r="AX237" s="14" t="e">
        <f t="shared" si="5"/>
        <v>#N/A</v>
      </c>
      <c r="AY237" s="17" t="s">
        <v>590</v>
      </c>
      <c r="AZ237" s="101">
        <f>IF(ISERROR(VLOOKUP($H237,Lookup!$F:$G,2,FALSE)),0,VLOOKUP($H237,Lookup!$F:$G,2,FALSE))</f>
        <v>0</v>
      </c>
    </row>
    <row r="238" spans="1:52">
      <c r="A238" s="12" t="e">
        <f>IF(AZ238=0,VLOOKUP(R238,Lookup!$B:$C,2,0),'Revenue Data'!AZ238)</f>
        <v>#N/A</v>
      </c>
      <c r="B238" s="12" t="e">
        <f>VLOOKUP(A238,Lookup!$C:$D,2,FALSE)</f>
        <v>#N/A</v>
      </c>
      <c r="AX238" s="14" t="e">
        <f t="shared" si="5"/>
        <v>#N/A</v>
      </c>
      <c r="AY238" s="17" t="s">
        <v>590</v>
      </c>
      <c r="AZ238" s="101">
        <f>IF(ISERROR(VLOOKUP($H238,Lookup!$F:$G,2,FALSE)),0,VLOOKUP($H238,Lookup!$F:$G,2,FALSE))</f>
        <v>0</v>
      </c>
    </row>
    <row r="239" spans="1:52">
      <c r="A239" s="12" t="e">
        <f>IF(AZ239=0,VLOOKUP(R239,Lookup!$B:$C,2,0),'Revenue Data'!AZ239)</f>
        <v>#N/A</v>
      </c>
      <c r="B239" s="12" t="e">
        <f>VLOOKUP(A239,Lookup!$C:$D,2,FALSE)</f>
        <v>#N/A</v>
      </c>
      <c r="AX239" s="14" t="e">
        <f t="shared" si="5"/>
        <v>#N/A</v>
      </c>
      <c r="AY239" s="17" t="s">
        <v>590</v>
      </c>
      <c r="AZ239" s="101">
        <f>IF(ISERROR(VLOOKUP($H239,Lookup!$F:$G,2,FALSE)),0,VLOOKUP($H239,Lookup!$F:$G,2,FALSE))</f>
        <v>0</v>
      </c>
    </row>
    <row r="240" spans="1:52">
      <c r="A240" s="12" t="e">
        <f>IF(AZ240=0,VLOOKUP(R240,Lookup!$B:$C,2,0),'Revenue Data'!AZ240)</f>
        <v>#N/A</v>
      </c>
      <c r="B240" s="12" t="e">
        <f>VLOOKUP(A240,Lookup!$C:$D,2,FALSE)</f>
        <v>#N/A</v>
      </c>
      <c r="AX240" s="14" t="e">
        <f t="shared" si="5"/>
        <v>#N/A</v>
      </c>
      <c r="AY240" s="17" t="s">
        <v>590</v>
      </c>
      <c r="AZ240" s="101">
        <f>IF(ISERROR(VLOOKUP($H240,Lookup!$F:$G,2,FALSE)),0,VLOOKUP($H240,Lookup!$F:$G,2,FALSE))</f>
        <v>0</v>
      </c>
    </row>
    <row r="241" spans="1:52">
      <c r="A241" s="12" t="e">
        <f>IF(AZ241=0,VLOOKUP(R241,Lookup!$B:$C,2,0),'Revenue Data'!AZ241)</f>
        <v>#N/A</v>
      </c>
      <c r="B241" s="12" t="e">
        <f>VLOOKUP(A241,Lookup!$C:$D,2,FALSE)</f>
        <v>#N/A</v>
      </c>
      <c r="AX241" s="14" t="e">
        <f t="shared" si="5"/>
        <v>#N/A</v>
      </c>
      <c r="AY241" s="17" t="s">
        <v>590</v>
      </c>
      <c r="AZ241" s="101">
        <f>IF(ISERROR(VLOOKUP($H241,Lookup!$F:$G,2,FALSE)),0,VLOOKUP($H241,Lookup!$F:$G,2,FALSE))</f>
        <v>0</v>
      </c>
    </row>
    <row r="242" spans="1:52">
      <c r="A242" s="12" t="e">
        <f>IF(AZ242=0,VLOOKUP(R242,Lookup!$B:$C,2,0),'Revenue Data'!AZ242)</f>
        <v>#N/A</v>
      </c>
      <c r="B242" s="12" t="e">
        <f>VLOOKUP(A242,Lookup!$C:$D,2,FALSE)</f>
        <v>#N/A</v>
      </c>
      <c r="AX242" s="14" t="e">
        <f t="shared" si="5"/>
        <v>#N/A</v>
      </c>
      <c r="AY242" s="17" t="s">
        <v>590</v>
      </c>
      <c r="AZ242" s="101">
        <f>IF(ISERROR(VLOOKUP($H242,Lookup!$F:$G,2,FALSE)),0,VLOOKUP($H242,Lookup!$F:$G,2,FALSE))</f>
        <v>0</v>
      </c>
    </row>
    <row r="243" spans="1:52">
      <c r="A243" s="12" t="e">
        <f>IF(AZ243=0,VLOOKUP(R243,Lookup!$B:$C,2,0),'Revenue Data'!AZ243)</f>
        <v>#N/A</v>
      </c>
      <c r="B243" s="12" t="e">
        <f>VLOOKUP(A243,Lookup!$C:$D,2,FALSE)</f>
        <v>#N/A</v>
      </c>
      <c r="AX243" s="14" t="e">
        <f t="shared" si="5"/>
        <v>#N/A</v>
      </c>
      <c r="AY243" s="17" t="s">
        <v>590</v>
      </c>
      <c r="AZ243" s="101">
        <f>IF(ISERROR(VLOOKUP($H243,Lookup!$F:$G,2,FALSE)),0,VLOOKUP($H243,Lookup!$F:$G,2,FALSE))</f>
        <v>0</v>
      </c>
    </row>
    <row r="244" spans="1:52">
      <c r="A244" s="12" t="e">
        <f>IF(AZ244=0,VLOOKUP(R244,Lookup!$B:$C,2,0),'Revenue Data'!AZ244)</f>
        <v>#N/A</v>
      </c>
      <c r="B244" s="12" t="e">
        <f>VLOOKUP(A244,Lookup!$C:$D,2,FALSE)</f>
        <v>#N/A</v>
      </c>
      <c r="AX244" s="14" t="e">
        <f t="shared" si="5"/>
        <v>#N/A</v>
      </c>
      <c r="AY244" s="17" t="s">
        <v>590</v>
      </c>
      <c r="AZ244" s="101">
        <f>IF(ISERROR(VLOOKUP($H244,Lookup!$F:$G,2,FALSE)),0,VLOOKUP($H244,Lookup!$F:$G,2,FALSE))</f>
        <v>0</v>
      </c>
    </row>
    <row r="245" spans="1:52">
      <c r="A245" s="12" t="e">
        <f>IF(AZ245=0,VLOOKUP(R245,Lookup!$B:$C,2,0),'Revenue Data'!AZ245)</f>
        <v>#N/A</v>
      </c>
      <c r="B245" s="12" t="e">
        <f>VLOOKUP(A245,Lookup!$C:$D,2,FALSE)</f>
        <v>#N/A</v>
      </c>
      <c r="AX245" s="14" t="e">
        <f t="shared" si="5"/>
        <v>#N/A</v>
      </c>
      <c r="AY245" s="17" t="s">
        <v>590</v>
      </c>
      <c r="AZ245" s="101">
        <f>IF(ISERROR(VLOOKUP($H245,Lookup!$F:$G,2,FALSE)),0,VLOOKUP($H245,Lookup!$F:$G,2,FALSE))</f>
        <v>0</v>
      </c>
    </row>
    <row r="246" spans="1:52">
      <c r="A246" s="12" t="e">
        <f>IF(AZ246=0,VLOOKUP(R246,Lookup!$B:$C,2,0),'Revenue Data'!AZ246)</f>
        <v>#N/A</v>
      </c>
      <c r="B246" s="12" t="e">
        <f>VLOOKUP(A246,Lookup!$C:$D,2,FALSE)</f>
        <v>#N/A</v>
      </c>
      <c r="AX246" s="14" t="e">
        <f t="shared" si="5"/>
        <v>#N/A</v>
      </c>
      <c r="AY246" s="17" t="s">
        <v>590</v>
      </c>
      <c r="AZ246" s="101">
        <f>IF(ISERROR(VLOOKUP($H246,Lookup!$F:$G,2,FALSE)),0,VLOOKUP($H246,Lookup!$F:$G,2,FALSE))</f>
        <v>0</v>
      </c>
    </row>
    <row r="247" spans="1:52">
      <c r="A247" s="12" t="e">
        <f>IF(AZ247=0,VLOOKUP(R247,Lookup!$B:$C,2,0),'Revenue Data'!AZ247)</f>
        <v>#N/A</v>
      </c>
      <c r="B247" s="12" t="e">
        <f>VLOOKUP(A247,Lookup!$C:$D,2,FALSE)</f>
        <v>#N/A</v>
      </c>
      <c r="AX247" s="14" t="e">
        <f t="shared" si="5"/>
        <v>#N/A</v>
      </c>
      <c r="AY247" s="17" t="s">
        <v>590</v>
      </c>
      <c r="AZ247" s="101">
        <f>IF(ISERROR(VLOOKUP($H247,Lookup!$F:$G,2,FALSE)),0,VLOOKUP($H247,Lookup!$F:$G,2,FALSE))</f>
        <v>0</v>
      </c>
    </row>
    <row r="248" spans="1:52">
      <c r="A248" s="12" t="e">
        <f>IF(AZ248=0,VLOOKUP(R248,Lookup!$B:$C,2,0),'Revenue Data'!AZ248)</f>
        <v>#N/A</v>
      </c>
      <c r="B248" s="12" t="e">
        <f>VLOOKUP(A248,Lookup!$C:$D,2,FALSE)</f>
        <v>#N/A</v>
      </c>
      <c r="AX248" s="14" t="e">
        <f t="shared" si="5"/>
        <v>#N/A</v>
      </c>
      <c r="AY248" s="17" t="s">
        <v>590</v>
      </c>
      <c r="AZ248" s="101">
        <f>IF(ISERROR(VLOOKUP($H248,Lookup!$F:$G,2,FALSE)),0,VLOOKUP($H248,Lookup!$F:$G,2,FALSE))</f>
        <v>0</v>
      </c>
    </row>
    <row r="249" spans="1:52">
      <c r="A249" s="12" t="e">
        <f>IF(AZ249=0,VLOOKUP(R249,Lookup!$B:$C,2,0),'Revenue Data'!AZ249)</f>
        <v>#N/A</v>
      </c>
      <c r="B249" s="12" t="e">
        <f>VLOOKUP(A249,Lookup!$C:$D,2,FALSE)</f>
        <v>#N/A</v>
      </c>
      <c r="AX249" s="14" t="e">
        <f t="shared" si="5"/>
        <v>#N/A</v>
      </c>
      <c r="AY249" s="17" t="s">
        <v>590</v>
      </c>
      <c r="AZ249" s="101">
        <f>IF(ISERROR(VLOOKUP($H249,Lookup!$F:$G,2,FALSE)),0,VLOOKUP($H249,Lookup!$F:$G,2,FALSE))</f>
        <v>0</v>
      </c>
    </row>
    <row r="250" spans="1:52">
      <c r="A250" s="12" t="e">
        <f>IF(AZ250=0,VLOOKUP(R250,Lookup!$B:$C,2,0),'Revenue Data'!AZ250)</f>
        <v>#N/A</v>
      </c>
      <c r="B250" s="12" t="e">
        <f>VLOOKUP(A250,Lookup!$C:$D,2,FALSE)</f>
        <v>#N/A</v>
      </c>
      <c r="AX250" s="14" t="e">
        <f t="shared" si="5"/>
        <v>#N/A</v>
      </c>
      <c r="AY250" s="17" t="s">
        <v>590</v>
      </c>
      <c r="AZ250" s="101">
        <f>IF(ISERROR(VLOOKUP($H250,Lookup!$F:$G,2,FALSE)),0,VLOOKUP($H250,Lookup!$F:$G,2,FALSE))</f>
        <v>0</v>
      </c>
    </row>
    <row r="251" spans="1:52">
      <c r="A251" s="12" t="e">
        <f>IF(AZ251=0,VLOOKUP(R251,Lookup!$B:$C,2,0),'Revenue Data'!AZ251)</f>
        <v>#N/A</v>
      </c>
      <c r="B251" s="12" t="e">
        <f>VLOOKUP(A251,Lookup!$C:$D,2,FALSE)</f>
        <v>#N/A</v>
      </c>
      <c r="AX251" s="14" t="e">
        <f t="shared" si="5"/>
        <v>#N/A</v>
      </c>
      <c r="AY251" s="17" t="s">
        <v>590</v>
      </c>
      <c r="AZ251" s="101">
        <f>IF(ISERROR(VLOOKUP($H251,Lookup!$F:$G,2,FALSE)),0,VLOOKUP($H251,Lookup!$F:$G,2,FALSE))</f>
        <v>0</v>
      </c>
    </row>
    <row r="252" spans="1:52">
      <c r="A252" s="12" t="e">
        <f>IF(AZ252=0,VLOOKUP(R252,Lookup!$B:$C,2,0),'Revenue Data'!AZ252)</f>
        <v>#N/A</v>
      </c>
      <c r="B252" s="12" t="e">
        <f>VLOOKUP(A252,Lookup!$C:$D,2,FALSE)</f>
        <v>#N/A</v>
      </c>
      <c r="AX252" s="14" t="e">
        <f t="shared" si="5"/>
        <v>#N/A</v>
      </c>
      <c r="AY252" s="17" t="s">
        <v>590</v>
      </c>
      <c r="AZ252" s="101">
        <f>IF(ISERROR(VLOOKUP($H252,Lookup!$F:$G,2,FALSE)),0,VLOOKUP($H252,Lookup!$F:$G,2,FALSE))</f>
        <v>0</v>
      </c>
    </row>
    <row r="253" spans="1:52">
      <c r="A253" s="12" t="e">
        <f>IF(AZ253=0,VLOOKUP(R253,Lookup!$B:$C,2,0),'Revenue Data'!AZ253)</f>
        <v>#N/A</v>
      </c>
      <c r="B253" s="12" t="e">
        <f>VLOOKUP(A253,Lookup!$C:$D,2,FALSE)</f>
        <v>#N/A</v>
      </c>
      <c r="AX253" s="14" t="e">
        <f t="shared" si="5"/>
        <v>#N/A</v>
      </c>
      <c r="AY253" s="17" t="s">
        <v>590</v>
      </c>
      <c r="AZ253" s="101">
        <f>IF(ISERROR(VLOOKUP($H253,Lookup!$F:$G,2,FALSE)),0,VLOOKUP($H253,Lookup!$F:$G,2,FALSE))</f>
        <v>0</v>
      </c>
    </row>
    <row r="254" spans="1:52">
      <c r="A254" s="12" t="e">
        <f>IF(AZ254=0,VLOOKUP(R254,Lookup!$B:$C,2,0),'Revenue Data'!AZ254)</f>
        <v>#N/A</v>
      </c>
      <c r="B254" s="12" t="e">
        <f>VLOOKUP(A254,Lookup!$C:$D,2,FALSE)</f>
        <v>#N/A</v>
      </c>
      <c r="AX254" s="14" t="e">
        <f t="shared" si="5"/>
        <v>#N/A</v>
      </c>
      <c r="AY254" s="17" t="s">
        <v>590</v>
      </c>
      <c r="AZ254" s="101">
        <f>IF(ISERROR(VLOOKUP($H254,Lookup!$F:$G,2,FALSE)),0,VLOOKUP($H254,Lookup!$F:$G,2,FALSE))</f>
        <v>0</v>
      </c>
    </row>
    <row r="255" spans="1:52">
      <c r="A255" s="12" t="e">
        <f>IF(AZ255=0,VLOOKUP(R255,Lookup!$B:$C,2,0),'Revenue Data'!AZ255)</f>
        <v>#N/A</v>
      </c>
      <c r="B255" s="12" t="e">
        <f>VLOOKUP(A255,Lookup!$C:$D,2,FALSE)</f>
        <v>#N/A</v>
      </c>
      <c r="AX255" s="14" t="e">
        <f t="shared" si="5"/>
        <v>#N/A</v>
      </c>
      <c r="AY255" s="17" t="s">
        <v>590</v>
      </c>
      <c r="AZ255" s="101">
        <f>IF(ISERROR(VLOOKUP($H255,Lookup!$F:$G,2,FALSE)),0,VLOOKUP($H255,Lookup!$F:$G,2,FALSE))</f>
        <v>0</v>
      </c>
    </row>
    <row r="256" spans="1:52">
      <c r="A256" s="12" t="e">
        <f>IF(AZ256=0,VLOOKUP(R256,Lookup!$B:$C,2,0),'Revenue Data'!AZ256)</f>
        <v>#N/A</v>
      </c>
      <c r="B256" s="12" t="e">
        <f>VLOOKUP(A256,Lookup!$C:$D,2,FALSE)</f>
        <v>#N/A</v>
      </c>
      <c r="AX256" s="14" t="e">
        <f t="shared" si="5"/>
        <v>#N/A</v>
      </c>
      <c r="AY256" s="17" t="s">
        <v>590</v>
      </c>
      <c r="AZ256" s="101">
        <f>IF(ISERROR(VLOOKUP($H256,Lookup!$F:$G,2,FALSE)),0,VLOOKUP($H256,Lookup!$F:$G,2,FALSE))</f>
        <v>0</v>
      </c>
    </row>
    <row r="257" spans="1:52">
      <c r="A257" s="12" t="e">
        <f>IF(AZ257=0,VLOOKUP(R257,Lookup!$B:$C,2,0),'Revenue Data'!AZ257)</f>
        <v>#N/A</v>
      </c>
      <c r="B257" s="12" t="e">
        <f>VLOOKUP(A257,Lookup!$C:$D,2,FALSE)</f>
        <v>#N/A</v>
      </c>
      <c r="AX257" s="14" t="e">
        <f t="shared" si="5"/>
        <v>#N/A</v>
      </c>
      <c r="AY257" s="17" t="s">
        <v>590</v>
      </c>
      <c r="AZ257" s="101">
        <f>IF(ISERROR(VLOOKUP($H257,Lookup!$F:$G,2,FALSE)),0,VLOOKUP($H257,Lookup!$F:$G,2,FALSE))</f>
        <v>0</v>
      </c>
    </row>
    <row r="258" spans="1:52">
      <c r="A258" s="12" t="e">
        <f>IF(AZ258=0,VLOOKUP(R258,Lookup!$B:$C,2,0),'Revenue Data'!AZ258)</f>
        <v>#N/A</v>
      </c>
      <c r="B258" s="12" t="e">
        <f>VLOOKUP(A258,Lookup!$C:$D,2,FALSE)</f>
        <v>#N/A</v>
      </c>
      <c r="AX258" s="14" t="e">
        <f t="shared" si="5"/>
        <v>#N/A</v>
      </c>
      <c r="AY258" s="17" t="s">
        <v>590</v>
      </c>
      <c r="AZ258" s="101">
        <f>IF(ISERROR(VLOOKUP($H258,Lookup!$F:$G,2,FALSE)),0,VLOOKUP($H258,Lookup!$F:$G,2,FALSE))</f>
        <v>0</v>
      </c>
    </row>
    <row r="259" spans="1:52">
      <c r="A259" s="12" t="e">
        <f>IF(AZ259=0,VLOOKUP(R259,Lookup!$B:$C,2,0),'Revenue Data'!AZ259)</f>
        <v>#N/A</v>
      </c>
      <c r="B259" s="12" t="e">
        <f>VLOOKUP(A259,Lookup!$C:$D,2,FALSE)</f>
        <v>#N/A</v>
      </c>
      <c r="AX259" s="14" t="e">
        <f t="shared" si="5"/>
        <v>#N/A</v>
      </c>
      <c r="AY259" s="17" t="s">
        <v>590</v>
      </c>
      <c r="AZ259" s="101">
        <f>IF(ISERROR(VLOOKUP($H259,Lookup!$F:$G,2,FALSE)),0,VLOOKUP($H259,Lookup!$F:$G,2,FALSE))</f>
        <v>0</v>
      </c>
    </row>
    <row r="260" spans="1:52">
      <c r="A260" s="12" t="e">
        <f>IF(AZ260=0,VLOOKUP(R260,Lookup!$B:$C,2,0),'Revenue Data'!AZ260)</f>
        <v>#N/A</v>
      </c>
      <c r="B260" s="12" t="e">
        <f>VLOOKUP(A260,Lookup!$C:$D,2,FALSE)</f>
        <v>#N/A</v>
      </c>
      <c r="AX260" s="14" t="e">
        <f t="shared" si="5"/>
        <v>#N/A</v>
      </c>
      <c r="AY260" s="17" t="s">
        <v>590</v>
      </c>
      <c r="AZ260" s="101">
        <f>IF(ISERROR(VLOOKUP($H260,Lookup!$F:$G,2,FALSE)),0,VLOOKUP($H260,Lookup!$F:$G,2,FALSE))</f>
        <v>0</v>
      </c>
    </row>
    <row r="261" spans="1:52">
      <c r="A261" s="12" t="e">
        <f>IF(AZ261=0,VLOOKUP(R261,Lookup!$B:$C,2,0),'Revenue Data'!AZ261)</f>
        <v>#N/A</v>
      </c>
      <c r="B261" s="12" t="e">
        <f>VLOOKUP(A261,Lookup!$C:$D,2,FALSE)</f>
        <v>#N/A</v>
      </c>
      <c r="AX261" s="14" t="e">
        <f t="shared" si="5"/>
        <v>#N/A</v>
      </c>
      <c r="AY261" s="17" t="s">
        <v>590</v>
      </c>
      <c r="AZ261" s="101">
        <f>IF(ISERROR(VLOOKUP($H261,Lookup!$F:$G,2,FALSE)),0,VLOOKUP($H261,Lookup!$F:$G,2,FALSE))</f>
        <v>0</v>
      </c>
    </row>
    <row r="262" spans="1:52">
      <c r="A262" s="12" t="e">
        <f>IF(AZ262=0,VLOOKUP(R262,Lookup!$B:$C,2,0),'Revenue Data'!AZ262)</f>
        <v>#N/A</v>
      </c>
      <c r="B262" s="12" t="e">
        <f>VLOOKUP(A262,Lookup!$C:$D,2,FALSE)</f>
        <v>#N/A</v>
      </c>
      <c r="AX262" s="14" t="e">
        <f t="shared" si="5"/>
        <v>#N/A</v>
      </c>
      <c r="AY262" s="17" t="s">
        <v>590</v>
      </c>
      <c r="AZ262" s="101">
        <f>IF(ISERROR(VLOOKUP($H262,Lookup!$F:$G,2,FALSE)),0,VLOOKUP($H262,Lookup!$F:$G,2,FALSE))</f>
        <v>0</v>
      </c>
    </row>
    <row r="263" spans="1:52">
      <c r="A263" s="12" t="e">
        <f>IF(AZ263=0,VLOOKUP(R263,Lookup!$B:$C,2,0),'Revenue Data'!AZ263)</f>
        <v>#N/A</v>
      </c>
      <c r="B263" s="12" t="e">
        <f>VLOOKUP(A263,Lookup!$C:$D,2,FALSE)</f>
        <v>#N/A</v>
      </c>
      <c r="AX263" s="14" t="e">
        <f t="shared" si="5"/>
        <v>#N/A</v>
      </c>
      <c r="AY263" s="17" t="s">
        <v>590</v>
      </c>
      <c r="AZ263" s="101">
        <f>IF(ISERROR(VLOOKUP($H263,Lookup!$F:$G,2,FALSE)),0,VLOOKUP($H263,Lookup!$F:$G,2,FALSE))</f>
        <v>0</v>
      </c>
    </row>
    <row r="264" spans="1:52">
      <c r="A264" s="12" t="e">
        <f>IF(AZ264=0,VLOOKUP(R264,Lookup!$B:$C,2,0),'Revenue Data'!AZ264)</f>
        <v>#N/A</v>
      </c>
      <c r="B264" s="12" t="e">
        <f>VLOOKUP(A264,Lookup!$C:$D,2,FALSE)</f>
        <v>#N/A</v>
      </c>
      <c r="AX264" s="14" t="e">
        <f t="shared" si="5"/>
        <v>#N/A</v>
      </c>
      <c r="AY264" s="17" t="s">
        <v>590</v>
      </c>
      <c r="AZ264" s="101">
        <f>IF(ISERROR(VLOOKUP($H264,Lookup!$F:$G,2,FALSE)),0,VLOOKUP($H264,Lookup!$F:$G,2,FALSE))</f>
        <v>0</v>
      </c>
    </row>
    <row r="265" spans="1:52">
      <c r="A265" s="12" t="e">
        <f>IF(AZ265=0,VLOOKUP(R265,Lookup!$B:$C,2,0),'Revenue Data'!AZ265)</f>
        <v>#N/A</v>
      </c>
      <c r="B265" s="12" t="e">
        <f>VLOOKUP(A265,Lookup!$C:$D,2,FALSE)</f>
        <v>#N/A</v>
      </c>
      <c r="AX265" s="14" t="e">
        <f t="shared" si="5"/>
        <v>#N/A</v>
      </c>
      <c r="AY265" s="17" t="s">
        <v>590</v>
      </c>
      <c r="AZ265" s="101">
        <f>IF(ISERROR(VLOOKUP($H265,Lookup!$F:$G,2,FALSE)),0,VLOOKUP($H265,Lookup!$F:$G,2,FALSE))</f>
        <v>0</v>
      </c>
    </row>
    <row r="266" spans="1:52">
      <c r="A266" s="12" t="e">
        <f>IF(AZ266=0,VLOOKUP(R266,Lookup!$B:$C,2,0),'Revenue Data'!AZ266)</f>
        <v>#N/A</v>
      </c>
      <c r="B266" s="12" t="e">
        <f>VLOOKUP(A266,Lookup!$C:$D,2,FALSE)</f>
        <v>#N/A</v>
      </c>
      <c r="AX266" s="14" t="e">
        <f t="shared" si="5"/>
        <v>#N/A</v>
      </c>
      <c r="AY266" s="17" t="s">
        <v>590</v>
      </c>
      <c r="AZ266" s="101">
        <f>IF(ISERROR(VLOOKUP($H266,Lookup!$F:$G,2,FALSE)),0,VLOOKUP($H266,Lookup!$F:$G,2,FALSE))</f>
        <v>0</v>
      </c>
    </row>
    <row r="267" spans="1:52">
      <c r="A267" s="12" t="e">
        <f>IF(AZ267=0,VLOOKUP(R267,Lookup!$B:$C,2,0),'Revenue Data'!AZ267)</f>
        <v>#N/A</v>
      </c>
      <c r="B267" s="12" t="e">
        <f>VLOOKUP(A267,Lookup!$C:$D,2,FALSE)</f>
        <v>#N/A</v>
      </c>
      <c r="AX267" s="14" t="e">
        <f t="shared" si="5"/>
        <v>#N/A</v>
      </c>
      <c r="AY267" s="17" t="s">
        <v>590</v>
      </c>
      <c r="AZ267" s="101">
        <f>IF(ISERROR(VLOOKUP($H267,Lookup!$F:$G,2,FALSE)),0,VLOOKUP($H267,Lookup!$F:$G,2,FALSE))</f>
        <v>0</v>
      </c>
    </row>
    <row r="268" spans="1:52">
      <c r="A268" s="12" t="e">
        <f>IF(AZ268=0,VLOOKUP(R268,Lookup!$B:$C,2,0),'Revenue Data'!AZ268)</f>
        <v>#N/A</v>
      </c>
      <c r="B268" s="12" t="e">
        <f>VLOOKUP(A268,Lookup!$C:$D,2,FALSE)</f>
        <v>#N/A</v>
      </c>
      <c r="AX268" s="14" t="e">
        <f t="shared" si="5"/>
        <v>#N/A</v>
      </c>
      <c r="AY268" s="17" t="s">
        <v>590</v>
      </c>
      <c r="AZ268" s="101">
        <f>IF(ISERROR(VLOOKUP($H268,Lookup!$F:$G,2,FALSE)),0,VLOOKUP($H268,Lookup!$F:$G,2,FALSE))</f>
        <v>0</v>
      </c>
    </row>
    <row r="269" spans="1:52">
      <c r="A269" s="12" t="e">
        <f>IF(AZ269=0,VLOOKUP(R269,Lookup!$B:$C,2,0),'Revenue Data'!AZ269)</f>
        <v>#N/A</v>
      </c>
      <c r="B269" s="12" t="e">
        <f>VLOOKUP(A269,Lookup!$C:$D,2,FALSE)</f>
        <v>#N/A</v>
      </c>
      <c r="AX269" s="14" t="e">
        <f t="shared" si="5"/>
        <v>#N/A</v>
      </c>
      <c r="AY269" s="17" t="s">
        <v>590</v>
      </c>
      <c r="AZ269" s="101">
        <f>IF(ISERROR(VLOOKUP($H269,Lookup!$F:$G,2,FALSE)),0,VLOOKUP($H269,Lookup!$F:$G,2,FALSE))</f>
        <v>0</v>
      </c>
    </row>
    <row r="270" spans="1:52">
      <c r="A270" s="12" t="e">
        <f>IF(AZ270=0,VLOOKUP(R270,Lookup!$B:$C,2,0),'Revenue Data'!AZ270)</f>
        <v>#N/A</v>
      </c>
      <c r="B270" s="12" t="e">
        <f>VLOOKUP(A270,Lookup!$C:$D,2,FALSE)</f>
        <v>#N/A</v>
      </c>
      <c r="AX270" s="14" t="e">
        <f t="shared" si="5"/>
        <v>#N/A</v>
      </c>
      <c r="AY270" s="17" t="s">
        <v>590</v>
      </c>
      <c r="AZ270" s="101">
        <f>IF(ISERROR(VLOOKUP($H270,Lookup!$F:$G,2,FALSE)),0,VLOOKUP($H270,Lookup!$F:$G,2,FALSE))</f>
        <v>0</v>
      </c>
    </row>
    <row r="271" spans="1:52">
      <c r="A271" s="12" t="e">
        <f>IF(AZ271=0,VLOOKUP(R271,Lookup!$B:$C,2,0),'Revenue Data'!AZ271)</f>
        <v>#N/A</v>
      </c>
      <c r="B271" s="12" t="e">
        <f>VLOOKUP(A271,Lookup!$C:$D,2,FALSE)</f>
        <v>#N/A</v>
      </c>
      <c r="AX271" s="14" t="e">
        <f t="shared" si="5"/>
        <v>#N/A</v>
      </c>
      <c r="AY271" s="17" t="s">
        <v>590</v>
      </c>
      <c r="AZ271" s="101">
        <f>IF(ISERROR(VLOOKUP($H271,Lookup!$F:$G,2,FALSE)),0,VLOOKUP($H271,Lookup!$F:$G,2,FALSE))</f>
        <v>0</v>
      </c>
    </row>
    <row r="272" spans="1:52">
      <c r="A272" s="12" t="e">
        <f>IF(AZ272=0,VLOOKUP(R272,Lookup!$B:$C,2,0),'Revenue Data'!AZ272)</f>
        <v>#N/A</v>
      </c>
      <c r="B272" s="12" t="e">
        <f>VLOOKUP(A272,Lookup!$C:$D,2,FALSE)</f>
        <v>#N/A</v>
      </c>
      <c r="AX272" s="14" t="e">
        <f t="shared" si="5"/>
        <v>#N/A</v>
      </c>
      <c r="AY272" s="17" t="s">
        <v>590</v>
      </c>
      <c r="AZ272" s="101">
        <f>IF(ISERROR(VLOOKUP($H272,Lookup!$F:$G,2,FALSE)),0,VLOOKUP($H272,Lookup!$F:$G,2,FALSE))</f>
        <v>0</v>
      </c>
    </row>
    <row r="273" spans="1:52">
      <c r="A273" s="12" t="e">
        <f>IF(AZ273=0,VLOOKUP(R273,Lookup!$B:$C,2,0),'Revenue Data'!AZ273)</f>
        <v>#N/A</v>
      </c>
      <c r="B273" s="12" t="e">
        <f>VLOOKUP(A273,Lookup!$C:$D,2,FALSE)</f>
        <v>#N/A</v>
      </c>
      <c r="AX273" s="14" t="e">
        <f t="shared" si="5"/>
        <v>#N/A</v>
      </c>
      <c r="AY273" s="17" t="s">
        <v>590</v>
      </c>
      <c r="AZ273" s="101">
        <f>IF(ISERROR(VLOOKUP($H273,Lookup!$F:$G,2,FALSE)),0,VLOOKUP($H273,Lookup!$F:$G,2,FALSE))</f>
        <v>0</v>
      </c>
    </row>
    <row r="274" spans="1:52">
      <c r="A274" s="12" t="e">
        <f>IF(AZ274=0,VLOOKUP(R274,Lookup!$B:$C,2,0),'Revenue Data'!AZ274)</f>
        <v>#N/A</v>
      </c>
      <c r="B274" s="12" t="e">
        <f>VLOOKUP(A274,Lookup!$C:$D,2,FALSE)</f>
        <v>#N/A</v>
      </c>
      <c r="AX274" s="14" t="e">
        <f t="shared" si="5"/>
        <v>#N/A</v>
      </c>
      <c r="AY274" s="17" t="s">
        <v>590</v>
      </c>
      <c r="AZ274" s="101">
        <f>IF(ISERROR(VLOOKUP($H274,Lookup!$F:$G,2,FALSE)),0,VLOOKUP($H274,Lookup!$F:$G,2,FALSE))</f>
        <v>0</v>
      </c>
    </row>
    <row r="275" spans="1:52">
      <c r="A275" s="12" t="e">
        <f>IF(AZ275=0,VLOOKUP(R275,Lookup!$B:$C,2,0),'Revenue Data'!AZ275)</f>
        <v>#N/A</v>
      </c>
      <c r="B275" s="12" t="e">
        <f>VLOOKUP(A275,Lookup!$C:$D,2,FALSE)</f>
        <v>#N/A</v>
      </c>
      <c r="AX275" s="14" t="e">
        <f t="shared" si="5"/>
        <v>#N/A</v>
      </c>
      <c r="AY275" s="17" t="s">
        <v>590</v>
      </c>
      <c r="AZ275" s="101">
        <f>IF(ISERROR(VLOOKUP($H275,Lookup!$F:$G,2,FALSE)),0,VLOOKUP($H275,Lookup!$F:$G,2,FALSE))</f>
        <v>0</v>
      </c>
    </row>
    <row r="276" spans="1:52">
      <c r="A276" s="12" t="e">
        <f>IF(AZ276=0,VLOOKUP(R276,Lookup!$B:$C,2,0),'Revenue Data'!AZ276)</f>
        <v>#N/A</v>
      </c>
      <c r="B276" s="12" t="e">
        <f>VLOOKUP(A276,Lookup!$C:$D,2,FALSE)</f>
        <v>#N/A</v>
      </c>
      <c r="AX276" s="14" t="e">
        <f t="shared" si="5"/>
        <v>#N/A</v>
      </c>
      <c r="AY276" s="17" t="s">
        <v>590</v>
      </c>
      <c r="AZ276" s="101">
        <f>IF(ISERROR(VLOOKUP($H276,Lookup!$F:$G,2,FALSE)),0,VLOOKUP($H276,Lookup!$F:$G,2,FALSE))</f>
        <v>0</v>
      </c>
    </row>
    <row r="277" spans="1:52">
      <c r="A277" s="12" t="e">
        <f>IF(AZ277=0,VLOOKUP(R277,Lookup!$B:$C,2,0),'Revenue Data'!AZ277)</f>
        <v>#N/A</v>
      </c>
      <c r="B277" s="12" t="e">
        <f>VLOOKUP(A277,Lookup!$C:$D,2,FALSE)</f>
        <v>#N/A</v>
      </c>
      <c r="AX277" s="14" t="e">
        <f t="shared" si="5"/>
        <v>#N/A</v>
      </c>
      <c r="AY277" s="17" t="s">
        <v>590</v>
      </c>
      <c r="AZ277" s="101">
        <f>IF(ISERROR(VLOOKUP($H277,Lookup!$F:$G,2,FALSE)),0,VLOOKUP($H277,Lookup!$F:$G,2,FALSE))</f>
        <v>0</v>
      </c>
    </row>
    <row r="278" spans="1:52">
      <c r="A278" s="12" t="e">
        <f>IF(AZ278=0,VLOOKUP(R278,Lookup!$B:$C,2,0),'Revenue Data'!AZ278)</f>
        <v>#N/A</v>
      </c>
      <c r="B278" s="12" t="e">
        <f>VLOOKUP(A278,Lookup!$C:$D,2,FALSE)</f>
        <v>#N/A</v>
      </c>
      <c r="AX278" s="14" t="e">
        <f t="shared" si="5"/>
        <v>#N/A</v>
      </c>
      <c r="AY278" s="17" t="s">
        <v>590</v>
      </c>
      <c r="AZ278" s="101">
        <f>IF(ISERROR(VLOOKUP($H278,Lookup!$F:$G,2,FALSE)),0,VLOOKUP($H278,Lookup!$F:$G,2,FALSE))</f>
        <v>0</v>
      </c>
    </row>
    <row r="279" spans="1:52">
      <c r="A279" s="12" t="e">
        <f>IF(AZ279=0,VLOOKUP(R279,Lookup!$B:$C,2,0),'Revenue Data'!AZ279)</f>
        <v>#N/A</v>
      </c>
      <c r="B279" s="12" t="e">
        <f>VLOOKUP(A279,Lookup!$C:$D,2,FALSE)</f>
        <v>#N/A</v>
      </c>
      <c r="AX279" s="14" t="e">
        <f t="shared" si="5"/>
        <v>#N/A</v>
      </c>
      <c r="AY279" s="17" t="s">
        <v>590</v>
      </c>
      <c r="AZ279" s="101">
        <f>IF(ISERROR(VLOOKUP($H279,Lookup!$F:$G,2,FALSE)),0,VLOOKUP($H279,Lookup!$F:$G,2,FALSE))</f>
        <v>0</v>
      </c>
    </row>
    <row r="280" spans="1:52">
      <c r="A280" s="12" t="e">
        <f>IF(AZ280=0,VLOOKUP(R280,Lookup!$B:$C,2,0),'Revenue Data'!AZ280)</f>
        <v>#N/A</v>
      </c>
      <c r="B280" s="12" t="e">
        <f>VLOOKUP(A280,Lookup!$C:$D,2,FALSE)</f>
        <v>#N/A</v>
      </c>
      <c r="AX280" s="14" t="e">
        <f t="shared" si="5"/>
        <v>#N/A</v>
      </c>
      <c r="AY280" s="17" t="s">
        <v>590</v>
      </c>
      <c r="AZ280" s="101">
        <f>IF(ISERROR(VLOOKUP($H280,Lookup!$F:$G,2,FALSE)),0,VLOOKUP($H280,Lookup!$F:$G,2,FALSE))</f>
        <v>0</v>
      </c>
    </row>
    <row r="281" spans="1:52">
      <c r="A281" s="12" t="e">
        <f>IF(AZ281=0,VLOOKUP(R281,Lookup!$B:$C,2,0),'Revenue Data'!AZ281)</f>
        <v>#N/A</v>
      </c>
      <c r="B281" s="12" t="e">
        <f>VLOOKUP(A281,Lookup!$C:$D,2,FALSE)</f>
        <v>#N/A</v>
      </c>
      <c r="AX281" s="14" t="e">
        <f t="shared" si="5"/>
        <v>#N/A</v>
      </c>
      <c r="AY281" s="17" t="s">
        <v>590</v>
      </c>
      <c r="AZ281" s="101">
        <f>IF(ISERROR(VLOOKUP($H281,Lookup!$F:$G,2,FALSE)),0,VLOOKUP($H281,Lookup!$F:$G,2,FALSE))</f>
        <v>0</v>
      </c>
    </row>
    <row r="282" spans="1:52">
      <c r="A282" s="12" t="e">
        <f>IF(AZ282=0,VLOOKUP(R282,Lookup!$B:$C,2,0),'Revenue Data'!AZ282)</f>
        <v>#N/A</v>
      </c>
      <c r="B282" s="12" t="e">
        <f>VLOOKUP(A282,Lookup!$C:$D,2,FALSE)</f>
        <v>#N/A</v>
      </c>
      <c r="AX282" s="14" t="e">
        <f t="shared" si="5"/>
        <v>#N/A</v>
      </c>
      <c r="AY282" s="17" t="s">
        <v>590</v>
      </c>
      <c r="AZ282" s="101">
        <f>IF(ISERROR(VLOOKUP($H282,Lookup!$F:$G,2,FALSE)),0,VLOOKUP($H282,Lookup!$F:$G,2,FALSE))</f>
        <v>0</v>
      </c>
    </row>
    <row r="283" spans="1:52">
      <c r="A283" s="12" t="e">
        <f>IF(AZ283=0,VLOOKUP(R283,Lookup!$B:$C,2,0),'Revenue Data'!AZ283)</f>
        <v>#N/A</v>
      </c>
      <c r="B283" s="12" t="e">
        <f>VLOOKUP(A283,Lookup!$C:$D,2,FALSE)</f>
        <v>#N/A</v>
      </c>
      <c r="AX283" s="14" t="e">
        <f t="shared" si="5"/>
        <v>#N/A</v>
      </c>
      <c r="AY283" s="17" t="s">
        <v>590</v>
      </c>
      <c r="AZ283" s="101">
        <f>IF(ISERROR(VLOOKUP($H283,Lookup!$F:$G,2,FALSE)),0,VLOOKUP($H283,Lookup!$F:$G,2,FALSE))</f>
        <v>0</v>
      </c>
    </row>
    <row r="284" spans="1:52">
      <c r="A284" s="12" t="e">
        <f>IF(AZ284=0,VLOOKUP(R284,Lookup!$B:$C,2,0),'Revenue Data'!AZ284)</f>
        <v>#N/A</v>
      </c>
      <c r="B284" s="12" t="e">
        <f>VLOOKUP(A284,Lookup!$C:$D,2,FALSE)</f>
        <v>#N/A</v>
      </c>
      <c r="AX284" s="14" t="e">
        <f t="shared" si="5"/>
        <v>#N/A</v>
      </c>
      <c r="AY284" s="17" t="s">
        <v>590</v>
      </c>
      <c r="AZ284" s="101">
        <f>IF(ISERROR(VLOOKUP($H284,Lookup!$F:$G,2,FALSE)),0,VLOOKUP($H284,Lookup!$F:$G,2,FALSE))</f>
        <v>0</v>
      </c>
    </row>
    <row r="285" spans="1:52">
      <c r="A285" s="12" t="e">
        <f>IF(AZ285=0,VLOOKUP(R285,Lookup!$B:$C,2,0),'Revenue Data'!AZ285)</f>
        <v>#N/A</v>
      </c>
      <c r="B285" s="12" t="e">
        <f>VLOOKUP(A285,Lookup!$C:$D,2,FALSE)</f>
        <v>#N/A</v>
      </c>
      <c r="AX285" s="14" t="e">
        <f t="shared" si="5"/>
        <v>#N/A</v>
      </c>
      <c r="AY285" s="17" t="s">
        <v>590</v>
      </c>
      <c r="AZ285" s="101">
        <f>IF(ISERROR(VLOOKUP($H285,Lookup!$F:$G,2,FALSE)),0,VLOOKUP($H285,Lookup!$F:$G,2,FALSE))</f>
        <v>0</v>
      </c>
    </row>
    <row r="286" spans="1:52">
      <c r="A286" s="12" t="e">
        <f>IF(AZ286=0,VLOOKUP(R286,Lookup!$B:$C,2,0),'Revenue Data'!AZ286)</f>
        <v>#N/A</v>
      </c>
      <c r="B286" s="12" t="e">
        <f>VLOOKUP(A286,Lookup!$C:$D,2,FALSE)</f>
        <v>#N/A</v>
      </c>
      <c r="AX286" s="14" t="e">
        <f t="shared" si="5"/>
        <v>#N/A</v>
      </c>
      <c r="AY286" s="17" t="s">
        <v>590</v>
      </c>
      <c r="AZ286" s="101">
        <f>IF(ISERROR(VLOOKUP($H286,Lookup!$F:$G,2,FALSE)),0,VLOOKUP($H286,Lookup!$F:$G,2,FALSE))</f>
        <v>0</v>
      </c>
    </row>
    <row r="287" spans="1:52">
      <c r="A287" s="12" t="e">
        <f>IF(AZ287=0,VLOOKUP(R287,Lookup!$B:$C,2,0),'Revenue Data'!AZ287)</f>
        <v>#N/A</v>
      </c>
      <c r="B287" s="12" t="e">
        <f>VLOOKUP(A287,Lookup!$C:$D,2,FALSE)</f>
        <v>#N/A</v>
      </c>
      <c r="AX287" s="14" t="e">
        <f t="shared" si="5"/>
        <v>#N/A</v>
      </c>
      <c r="AY287" s="17" t="s">
        <v>590</v>
      </c>
      <c r="AZ287" s="101">
        <f>IF(ISERROR(VLOOKUP($H287,Lookup!$F:$G,2,FALSE)),0,VLOOKUP($H287,Lookup!$F:$G,2,FALSE))</f>
        <v>0</v>
      </c>
    </row>
    <row r="288" spans="1:52">
      <c r="A288" s="12" t="e">
        <f>IF(AZ288=0,VLOOKUP(R288,Lookup!$B:$C,2,0),'Revenue Data'!AZ288)</f>
        <v>#N/A</v>
      </c>
      <c r="B288" s="12" t="e">
        <f>VLOOKUP(A288,Lookup!$C:$D,2,FALSE)</f>
        <v>#N/A</v>
      </c>
      <c r="AX288" s="14" t="e">
        <f t="shared" ref="AX288:AX319" si="6">A288&amp;AU288</f>
        <v>#N/A</v>
      </c>
      <c r="AY288" s="17" t="s">
        <v>590</v>
      </c>
      <c r="AZ288" s="101">
        <f>IF(ISERROR(VLOOKUP($H288,Lookup!$F:$G,2,FALSE)),0,VLOOKUP($H288,Lookup!$F:$G,2,FALSE))</f>
        <v>0</v>
      </c>
    </row>
    <row r="289" spans="1:52">
      <c r="A289" s="12" t="e">
        <f>IF(AZ289=0,VLOOKUP(R289,Lookup!$B:$C,2,0),'Revenue Data'!AZ289)</f>
        <v>#N/A</v>
      </c>
      <c r="B289" s="12" t="e">
        <f>VLOOKUP(A289,Lookup!$C:$D,2,FALSE)</f>
        <v>#N/A</v>
      </c>
      <c r="AX289" s="14" t="e">
        <f t="shared" si="6"/>
        <v>#N/A</v>
      </c>
      <c r="AY289" s="17" t="s">
        <v>590</v>
      </c>
      <c r="AZ289" s="101">
        <f>IF(ISERROR(VLOOKUP($H289,Lookup!$F:$G,2,FALSE)),0,VLOOKUP($H289,Lookup!$F:$G,2,FALSE))</f>
        <v>0</v>
      </c>
    </row>
    <row r="290" spans="1:52">
      <c r="A290" s="12" t="e">
        <f>IF(AZ290=0,VLOOKUP(R290,Lookup!$B:$C,2,0),'Revenue Data'!AZ290)</f>
        <v>#N/A</v>
      </c>
      <c r="B290" s="12" t="e">
        <f>VLOOKUP(A290,Lookup!$C:$D,2,FALSE)</f>
        <v>#N/A</v>
      </c>
      <c r="AX290" s="14" t="e">
        <f t="shared" si="6"/>
        <v>#N/A</v>
      </c>
      <c r="AY290" s="17" t="s">
        <v>590</v>
      </c>
      <c r="AZ290" s="101">
        <f>IF(ISERROR(VLOOKUP($H290,Lookup!$F:$G,2,FALSE)),0,VLOOKUP($H290,Lookup!$F:$G,2,FALSE))</f>
        <v>0</v>
      </c>
    </row>
    <row r="291" spans="1:52">
      <c r="A291" s="12" t="e">
        <f>IF(AZ291=0,VLOOKUP(R291,Lookup!$B:$C,2,0),'Revenue Data'!AZ291)</f>
        <v>#N/A</v>
      </c>
      <c r="B291" s="12" t="e">
        <f>VLOOKUP(A291,Lookup!$C:$D,2,FALSE)</f>
        <v>#N/A</v>
      </c>
      <c r="AX291" s="14" t="e">
        <f t="shared" si="6"/>
        <v>#N/A</v>
      </c>
      <c r="AY291" s="17" t="s">
        <v>590</v>
      </c>
      <c r="AZ291" s="101">
        <f>IF(ISERROR(VLOOKUP($H291,Lookup!$F:$G,2,FALSE)),0,VLOOKUP($H291,Lookup!$F:$G,2,FALSE))</f>
        <v>0</v>
      </c>
    </row>
    <row r="292" spans="1:52">
      <c r="A292" s="12" t="e">
        <f>IF(AZ292=0,VLOOKUP(R292,Lookup!$B:$C,2,0),'Revenue Data'!AZ292)</f>
        <v>#N/A</v>
      </c>
      <c r="B292" s="12" t="e">
        <f>VLOOKUP(A292,Lookup!$C:$D,2,FALSE)</f>
        <v>#N/A</v>
      </c>
      <c r="AX292" s="14" t="e">
        <f t="shared" si="6"/>
        <v>#N/A</v>
      </c>
      <c r="AY292" s="17" t="s">
        <v>590</v>
      </c>
      <c r="AZ292" s="101">
        <f>IF(ISERROR(VLOOKUP($H292,Lookup!$F:$G,2,FALSE)),0,VLOOKUP($H292,Lookup!$F:$G,2,FALSE))</f>
        <v>0</v>
      </c>
    </row>
    <row r="293" spans="1:52">
      <c r="A293" s="12" t="e">
        <f>IF(AZ293=0,VLOOKUP(R293,Lookup!$B:$C,2,0),'Revenue Data'!AZ293)</f>
        <v>#N/A</v>
      </c>
      <c r="B293" s="12" t="e">
        <f>VLOOKUP(A293,Lookup!$C:$D,2,FALSE)</f>
        <v>#N/A</v>
      </c>
      <c r="AX293" s="14" t="e">
        <f t="shared" si="6"/>
        <v>#N/A</v>
      </c>
      <c r="AY293" s="17" t="s">
        <v>590</v>
      </c>
      <c r="AZ293" s="101">
        <f>IF(ISERROR(VLOOKUP($H293,Lookup!$F:$G,2,FALSE)),0,VLOOKUP($H293,Lookup!$F:$G,2,FALSE))</f>
        <v>0</v>
      </c>
    </row>
    <row r="294" spans="1:52">
      <c r="A294" s="12" t="e">
        <f>IF(AZ294=0,VLOOKUP(R294,Lookup!$B:$C,2,0),'Revenue Data'!AZ294)</f>
        <v>#N/A</v>
      </c>
      <c r="B294" s="12" t="e">
        <f>VLOOKUP(A294,Lookup!$C:$D,2,FALSE)</f>
        <v>#N/A</v>
      </c>
      <c r="AX294" s="14" t="e">
        <f t="shared" si="6"/>
        <v>#N/A</v>
      </c>
      <c r="AY294" s="17" t="s">
        <v>590</v>
      </c>
      <c r="AZ294" s="101">
        <f>IF(ISERROR(VLOOKUP($H294,Lookup!$F:$G,2,FALSE)),0,VLOOKUP($H294,Lookup!$F:$G,2,FALSE))</f>
        <v>0</v>
      </c>
    </row>
    <row r="295" spans="1:52">
      <c r="A295" s="12" t="e">
        <f>IF(AZ295=0,VLOOKUP(R295,Lookup!$B:$C,2,0),'Revenue Data'!AZ295)</f>
        <v>#N/A</v>
      </c>
      <c r="B295" s="12" t="e">
        <f>VLOOKUP(A295,Lookup!$C:$D,2,FALSE)</f>
        <v>#N/A</v>
      </c>
      <c r="AX295" s="14" t="e">
        <f t="shared" si="6"/>
        <v>#N/A</v>
      </c>
      <c r="AY295" s="17" t="s">
        <v>590</v>
      </c>
      <c r="AZ295" s="101">
        <f>IF(ISERROR(VLOOKUP($H295,Lookup!$F:$G,2,FALSE)),0,VLOOKUP($H295,Lookup!$F:$G,2,FALSE))</f>
        <v>0</v>
      </c>
    </row>
    <row r="296" spans="1:52">
      <c r="A296" s="12" t="e">
        <f>IF(AZ296=0,VLOOKUP(R296,Lookup!$B:$C,2,0),'Revenue Data'!AZ296)</f>
        <v>#N/A</v>
      </c>
      <c r="B296" s="12" t="e">
        <f>VLOOKUP(A296,Lookup!$C:$D,2,FALSE)</f>
        <v>#N/A</v>
      </c>
      <c r="AX296" s="14" t="e">
        <f t="shared" si="6"/>
        <v>#N/A</v>
      </c>
      <c r="AY296" s="17" t="s">
        <v>590</v>
      </c>
      <c r="AZ296" s="101">
        <f>IF(ISERROR(VLOOKUP($H296,Lookup!$F:$G,2,FALSE)),0,VLOOKUP($H296,Lookup!$F:$G,2,FALSE))</f>
        <v>0</v>
      </c>
    </row>
    <row r="297" spans="1:52">
      <c r="A297" s="12" t="e">
        <f>IF(AZ297=0,VLOOKUP(R297,Lookup!$B:$C,2,0),'Revenue Data'!AZ297)</f>
        <v>#N/A</v>
      </c>
      <c r="B297" s="12" t="e">
        <f>VLOOKUP(A297,Lookup!$C:$D,2,FALSE)</f>
        <v>#N/A</v>
      </c>
      <c r="AX297" s="14" t="e">
        <f t="shared" si="6"/>
        <v>#N/A</v>
      </c>
      <c r="AY297" s="17" t="s">
        <v>590</v>
      </c>
      <c r="AZ297" s="101">
        <f>IF(ISERROR(VLOOKUP($H297,Lookup!$F:$G,2,FALSE)),0,VLOOKUP($H297,Lookup!$F:$G,2,FALSE))</f>
        <v>0</v>
      </c>
    </row>
    <row r="298" spans="1:52">
      <c r="A298" s="12" t="e">
        <f>IF(AZ298=0,VLOOKUP(R298,Lookup!$B:$C,2,0),'Revenue Data'!AZ298)</f>
        <v>#N/A</v>
      </c>
      <c r="B298" s="12" t="e">
        <f>VLOOKUP(A298,Lookup!$C:$D,2,FALSE)</f>
        <v>#N/A</v>
      </c>
      <c r="AX298" s="14" t="e">
        <f t="shared" si="6"/>
        <v>#N/A</v>
      </c>
      <c r="AY298" s="17" t="s">
        <v>590</v>
      </c>
      <c r="AZ298" s="101">
        <f>IF(ISERROR(VLOOKUP($H298,Lookup!$F:$G,2,FALSE)),0,VLOOKUP($H298,Lookup!$F:$G,2,FALSE))</f>
        <v>0</v>
      </c>
    </row>
    <row r="299" spans="1:52">
      <c r="A299" s="12" t="e">
        <f>IF(AZ299=0,VLOOKUP(R299,Lookup!$B:$C,2,0),'Revenue Data'!AZ299)</f>
        <v>#N/A</v>
      </c>
      <c r="B299" s="12" t="e">
        <f>VLOOKUP(A299,Lookup!$C:$D,2,FALSE)</f>
        <v>#N/A</v>
      </c>
      <c r="AX299" s="14" t="e">
        <f t="shared" si="6"/>
        <v>#N/A</v>
      </c>
      <c r="AY299" s="17" t="s">
        <v>590</v>
      </c>
      <c r="AZ299" s="101">
        <f>IF(ISERROR(VLOOKUP($H299,Lookup!$F:$G,2,FALSE)),0,VLOOKUP($H299,Lookup!$F:$G,2,FALSE))</f>
        <v>0</v>
      </c>
    </row>
    <row r="300" spans="1:52">
      <c r="A300" s="12" t="e">
        <f>IF(AZ300=0,VLOOKUP(R300,Lookup!$B:$C,2,0),'Revenue Data'!AZ300)</f>
        <v>#N/A</v>
      </c>
      <c r="B300" s="12" t="e">
        <f>VLOOKUP(A300,Lookup!$C:$D,2,FALSE)</f>
        <v>#N/A</v>
      </c>
      <c r="AX300" s="14" t="e">
        <f t="shared" si="6"/>
        <v>#N/A</v>
      </c>
      <c r="AY300" s="17" t="s">
        <v>590</v>
      </c>
      <c r="AZ300" s="101">
        <f>IF(ISERROR(VLOOKUP($H300,Lookup!$F:$G,2,FALSE)),0,VLOOKUP($H300,Lookup!$F:$G,2,FALSE))</f>
        <v>0</v>
      </c>
    </row>
    <row r="301" spans="1:52">
      <c r="A301" s="12" t="e">
        <f>IF(AZ301=0,VLOOKUP(R301,Lookup!$B:$C,2,0),'Revenue Data'!AZ301)</f>
        <v>#N/A</v>
      </c>
      <c r="B301" s="12" t="e">
        <f>VLOOKUP(A301,Lookup!$C:$D,2,FALSE)</f>
        <v>#N/A</v>
      </c>
      <c r="AX301" s="14" t="e">
        <f t="shared" si="6"/>
        <v>#N/A</v>
      </c>
      <c r="AY301" s="17" t="s">
        <v>590</v>
      </c>
      <c r="AZ301" s="101">
        <f>IF(ISERROR(VLOOKUP($H301,Lookup!$F:$G,2,FALSE)),0,VLOOKUP($H301,Lookup!$F:$G,2,FALSE))</f>
        <v>0</v>
      </c>
    </row>
    <row r="302" spans="1:52">
      <c r="A302" s="12" t="e">
        <f>IF(AZ302=0,VLOOKUP(R302,Lookup!$B:$C,2,0),'Revenue Data'!AZ302)</f>
        <v>#N/A</v>
      </c>
      <c r="B302" s="12" t="e">
        <f>VLOOKUP(A302,Lookup!$C:$D,2,FALSE)</f>
        <v>#N/A</v>
      </c>
      <c r="AX302" s="14" t="e">
        <f t="shared" si="6"/>
        <v>#N/A</v>
      </c>
      <c r="AY302" s="17" t="s">
        <v>590</v>
      </c>
      <c r="AZ302" s="101">
        <f>IF(ISERROR(VLOOKUP($H302,Lookup!$F:$G,2,FALSE)),0,VLOOKUP($H302,Lookup!$F:$G,2,FALSE))</f>
        <v>0</v>
      </c>
    </row>
    <row r="303" spans="1:52">
      <c r="A303" s="12" t="e">
        <f>IF(AZ303=0,VLOOKUP(R303,Lookup!$B:$C,2,0),'Revenue Data'!AZ303)</f>
        <v>#N/A</v>
      </c>
      <c r="B303" s="12" t="e">
        <f>VLOOKUP(A303,Lookup!$C:$D,2,FALSE)</f>
        <v>#N/A</v>
      </c>
      <c r="AX303" s="14" t="e">
        <f t="shared" si="6"/>
        <v>#N/A</v>
      </c>
      <c r="AY303" s="17" t="s">
        <v>590</v>
      </c>
      <c r="AZ303" s="101">
        <f>IF(ISERROR(VLOOKUP($H303,Lookup!$F:$G,2,FALSE)),0,VLOOKUP($H303,Lookup!$F:$G,2,FALSE))</f>
        <v>0</v>
      </c>
    </row>
    <row r="304" spans="1:52">
      <c r="A304" s="12" t="e">
        <f>IF(AZ304=0,VLOOKUP(R304,Lookup!$B:$C,2,0),'Revenue Data'!AZ304)</f>
        <v>#N/A</v>
      </c>
      <c r="B304" s="12" t="e">
        <f>VLOOKUP(A304,Lookup!$C:$D,2,FALSE)</f>
        <v>#N/A</v>
      </c>
      <c r="AX304" s="14" t="e">
        <f t="shared" si="6"/>
        <v>#N/A</v>
      </c>
      <c r="AY304" s="17" t="s">
        <v>590</v>
      </c>
      <c r="AZ304" s="101">
        <f>IF(ISERROR(VLOOKUP($H304,Lookup!$F:$G,2,FALSE)),0,VLOOKUP($H304,Lookup!$F:$G,2,FALSE))</f>
        <v>0</v>
      </c>
    </row>
    <row r="305" spans="1:52">
      <c r="A305" s="12" t="e">
        <f>IF(AZ305=0,VLOOKUP(R305,Lookup!$B:$C,2,0),'Revenue Data'!AZ305)</f>
        <v>#N/A</v>
      </c>
      <c r="B305" s="12" t="e">
        <f>VLOOKUP(A305,Lookup!$C:$D,2,FALSE)</f>
        <v>#N/A</v>
      </c>
      <c r="AX305" s="14" t="e">
        <f t="shared" si="6"/>
        <v>#N/A</v>
      </c>
      <c r="AY305" s="17" t="s">
        <v>590</v>
      </c>
      <c r="AZ305" s="101">
        <f>IF(ISERROR(VLOOKUP($H305,Lookup!$F:$G,2,FALSE)),0,VLOOKUP($H305,Lookup!$F:$G,2,FALSE))</f>
        <v>0</v>
      </c>
    </row>
    <row r="306" spans="1:52">
      <c r="A306" s="12" t="e">
        <f>IF(AZ306=0,VLOOKUP(R306,Lookup!$B:$C,2,0),'Revenue Data'!AZ306)</f>
        <v>#N/A</v>
      </c>
      <c r="B306" s="12" t="e">
        <f>VLOOKUP(A306,Lookup!$C:$D,2,FALSE)</f>
        <v>#N/A</v>
      </c>
      <c r="AX306" s="14" t="e">
        <f t="shared" si="6"/>
        <v>#N/A</v>
      </c>
      <c r="AY306" s="17" t="s">
        <v>590</v>
      </c>
      <c r="AZ306" s="101">
        <f>IF(ISERROR(VLOOKUP($H306,Lookup!$F:$G,2,FALSE)),0,VLOOKUP($H306,Lookup!$F:$G,2,FALSE))</f>
        <v>0</v>
      </c>
    </row>
    <row r="307" spans="1:52">
      <c r="A307" s="12" t="e">
        <f>IF(AZ307=0,VLOOKUP(R307,Lookup!$B:$C,2,0),'Revenue Data'!AZ307)</f>
        <v>#N/A</v>
      </c>
      <c r="B307" s="12" t="e">
        <f>VLOOKUP(A307,Lookup!$C:$D,2,FALSE)</f>
        <v>#N/A</v>
      </c>
      <c r="AX307" s="14" t="e">
        <f t="shared" si="6"/>
        <v>#N/A</v>
      </c>
      <c r="AY307" s="17" t="s">
        <v>590</v>
      </c>
      <c r="AZ307" s="101">
        <f>IF(ISERROR(VLOOKUP($H307,Lookup!$F:$G,2,FALSE)),0,VLOOKUP($H307,Lookup!$F:$G,2,FALSE))</f>
        <v>0</v>
      </c>
    </row>
    <row r="308" spans="1:52">
      <c r="A308" s="12" t="e">
        <f>IF(AZ308=0,VLOOKUP(R308,Lookup!$B:$C,2,0),'Revenue Data'!AZ308)</f>
        <v>#N/A</v>
      </c>
      <c r="B308" s="12" t="e">
        <f>VLOOKUP(A308,Lookup!$C:$D,2,FALSE)</f>
        <v>#N/A</v>
      </c>
      <c r="AX308" s="14" t="e">
        <f t="shared" si="6"/>
        <v>#N/A</v>
      </c>
      <c r="AY308" s="17" t="s">
        <v>590</v>
      </c>
      <c r="AZ308" s="101">
        <f>IF(ISERROR(VLOOKUP($H308,Lookup!$F:$G,2,FALSE)),0,VLOOKUP($H308,Lookup!$F:$G,2,FALSE))</f>
        <v>0</v>
      </c>
    </row>
    <row r="309" spans="1:52">
      <c r="A309" s="12" t="e">
        <f>IF(AZ309=0,VLOOKUP(R309,Lookup!$B:$C,2,0),'Revenue Data'!AZ309)</f>
        <v>#N/A</v>
      </c>
      <c r="B309" s="12" t="e">
        <f>VLOOKUP(A309,Lookup!$C:$D,2,FALSE)</f>
        <v>#N/A</v>
      </c>
      <c r="AX309" s="14" t="e">
        <f t="shared" si="6"/>
        <v>#N/A</v>
      </c>
      <c r="AY309" s="17" t="s">
        <v>590</v>
      </c>
      <c r="AZ309" s="101">
        <f>IF(ISERROR(VLOOKUP($H309,Lookup!$F:$G,2,FALSE)),0,VLOOKUP($H309,Lookup!$F:$G,2,FALSE))</f>
        <v>0</v>
      </c>
    </row>
    <row r="310" spans="1:52">
      <c r="A310" s="12" t="e">
        <f>IF(AZ310=0,VLOOKUP(R310,Lookup!$B:$C,2,0),'Revenue Data'!AZ310)</f>
        <v>#N/A</v>
      </c>
      <c r="B310" s="12" t="e">
        <f>VLOOKUP(A310,Lookup!$C:$D,2,FALSE)</f>
        <v>#N/A</v>
      </c>
      <c r="AX310" s="14" t="e">
        <f t="shared" si="6"/>
        <v>#N/A</v>
      </c>
      <c r="AY310" s="17" t="s">
        <v>590</v>
      </c>
      <c r="AZ310" s="101">
        <f>IF(ISERROR(VLOOKUP($H310,Lookup!$F:$G,2,FALSE)),0,VLOOKUP($H310,Lookup!$F:$G,2,FALSE))</f>
        <v>0</v>
      </c>
    </row>
    <row r="311" spans="1:52">
      <c r="A311" s="12" t="e">
        <f>IF(AZ311=0,VLOOKUP(R311,Lookup!$B:$C,2,0),'Revenue Data'!AZ311)</f>
        <v>#N/A</v>
      </c>
      <c r="B311" s="12" t="e">
        <f>VLOOKUP(A311,Lookup!$C:$D,2,FALSE)</f>
        <v>#N/A</v>
      </c>
      <c r="AX311" s="14" t="e">
        <f t="shared" si="6"/>
        <v>#N/A</v>
      </c>
      <c r="AY311" s="17" t="s">
        <v>590</v>
      </c>
      <c r="AZ311" s="101">
        <f>IF(ISERROR(VLOOKUP($H311,Lookup!$F:$G,2,FALSE)),0,VLOOKUP($H311,Lookup!$F:$G,2,FALSE))</f>
        <v>0</v>
      </c>
    </row>
    <row r="312" spans="1:52">
      <c r="A312" s="12" t="e">
        <f>IF(AZ312=0,VLOOKUP(R312,Lookup!$B:$C,2,0),'Revenue Data'!AZ312)</f>
        <v>#N/A</v>
      </c>
      <c r="B312" s="12" t="e">
        <f>VLOOKUP(A312,Lookup!$C:$D,2,FALSE)</f>
        <v>#N/A</v>
      </c>
      <c r="AX312" s="14" t="e">
        <f t="shared" si="6"/>
        <v>#N/A</v>
      </c>
      <c r="AY312" s="17" t="s">
        <v>590</v>
      </c>
      <c r="AZ312" s="101">
        <f>IF(ISERROR(VLOOKUP($H312,Lookup!$F:$G,2,FALSE)),0,VLOOKUP($H312,Lookup!$F:$G,2,FALSE))</f>
        <v>0</v>
      </c>
    </row>
    <row r="313" spans="1:52">
      <c r="A313" s="12" t="e">
        <f>IF(AZ313=0,VLOOKUP(R313,Lookup!$B:$C,2,0),'Revenue Data'!AZ313)</f>
        <v>#N/A</v>
      </c>
      <c r="B313" s="12" t="e">
        <f>VLOOKUP(A313,Lookup!$C:$D,2,FALSE)</f>
        <v>#N/A</v>
      </c>
      <c r="AX313" s="14" t="e">
        <f t="shared" si="6"/>
        <v>#N/A</v>
      </c>
      <c r="AY313" s="17" t="s">
        <v>590</v>
      </c>
      <c r="AZ313" s="101">
        <f>IF(ISERROR(VLOOKUP($H313,Lookup!$F:$G,2,FALSE)),0,VLOOKUP($H313,Lookup!$F:$G,2,FALSE))</f>
        <v>0</v>
      </c>
    </row>
    <row r="314" spans="1:52">
      <c r="A314" s="12" t="e">
        <f>IF(AZ314=0,VLOOKUP(R314,Lookup!$B:$C,2,0),'Revenue Data'!AZ314)</f>
        <v>#N/A</v>
      </c>
      <c r="B314" s="12" t="e">
        <f>VLOOKUP(A314,Lookup!$C:$D,2,FALSE)</f>
        <v>#N/A</v>
      </c>
      <c r="AX314" s="14" t="e">
        <f t="shared" si="6"/>
        <v>#N/A</v>
      </c>
      <c r="AY314" s="17" t="s">
        <v>590</v>
      </c>
      <c r="AZ314" s="101">
        <f>IF(ISERROR(VLOOKUP($H314,Lookup!$F:$G,2,FALSE)),0,VLOOKUP($H314,Lookup!$F:$G,2,FALSE))</f>
        <v>0</v>
      </c>
    </row>
    <row r="315" spans="1:52">
      <c r="A315" s="12" t="e">
        <f>IF(AZ315=0,VLOOKUP(R315,Lookup!$B:$C,2,0),'Revenue Data'!AZ315)</f>
        <v>#N/A</v>
      </c>
      <c r="B315" s="12" t="e">
        <f>VLOOKUP(A315,Lookup!$C:$D,2,FALSE)</f>
        <v>#N/A</v>
      </c>
      <c r="AX315" s="14" t="e">
        <f t="shared" si="6"/>
        <v>#N/A</v>
      </c>
      <c r="AY315" s="17" t="s">
        <v>590</v>
      </c>
      <c r="AZ315" s="101">
        <f>IF(ISERROR(VLOOKUP($H315,Lookup!$F:$G,2,FALSE)),0,VLOOKUP($H315,Lookup!$F:$G,2,FALSE))</f>
        <v>0</v>
      </c>
    </row>
    <row r="316" spans="1:52">
      <c r="A316" s="12" t="e">
        <f>IF(AZ316=0,VLOOKUP(R316,Lookup!$B:$C,2,0),'Revenue Data'!AZ316)</f>
        <v>#N/A</v>
      </c>
      <c r="B316" s="12" t="e">
        <f>VLOOKUP(A316,Lookup!$C:$D,2,FALSE)</f>
        <v>#N/A</v>
      </c>
      <c r="AX316" s="14" t="e">
        <f t="shared" si="6"/>
        <v>#N/A</v>
      </c>
      <c r="AY316" s="17" t="s">
        <v>590</v>
      </c>
      <c r="AZ316" s="101">
        <f>IF(ISERROR(VLOOKUP($H316,Lookup!$F:$G,2,FALSE)),0,VLOOKUP($H316,Lookup!$F:$G,2,FALSE))</f>
        <v>0</v>
      </c>
    </row>
    <row r="317" spans="1:52">
      <c r="A317" s="12" t="e">
        <f>IF(AZ317=0,VLOOKUP(R317,Lookup!$B:$C,2,0),'Revenue Data'!AZ317)</f>
        <v>#N/A</v>
      </c>
      <c r="B317" s="12" t="e">
        <f>VLOOKUP(A317,Lookup!$C:$D,2,FALSE)</f>
        <v>#N/A</v>
      </c>
      <c r="AX317" s="14" t="e">
        <f t="shared" si="6"/>
        <v>#N/A</v>
      </c>
      <c r="AY317" s="17" t="s">
        <v>590</v>
      </c>
      <c r="AZ317" s="101">
        <f>IF(ISERROR(VLOOKUP($H317,Lookup!$F:$G,2,FALSE)),0,VLOOKUP($H317,Lookup!$F:$G,2,FALSE))</f>
        <v>0</v>
      </c>
    </row>
    <row r="318" spans="1:52">
      <c r="A318" s="12" t="e">
        <f>IF(AZ318=0,VLOOKUP(R318,Lookup!$B:$C,2,0),'Revenue Data'!AZ318)</f>
        <v>#N/A</v>
      </c>
      <c r="B318" s="12" t="e">
        <f>VLOOKUP(A318,Lookup!$C:$D,2,FALSE)</f>
        <v>#N/A</v>
      </c>
      <c r="AX318" s="14" t="e">
        <f t="shared" si="6"/>
        <v>#N/A</v>
      </c>
      <c r="AY318" s="17" t="s">
        <v>590</v>
      </c>
      <c r="AZ318" s="101">
        <f>IF(ISERROR(VLOOKUP($H318,Lookup!$F:$G,2,FALSE)),0,VLOOKUP($H318,Lookup!$F:$G,2,FALSE))</f>
        <v>0</v>
      </c>
    </row>
    <row r="319" spans="1:52">
      <c r="A319" s="12" t="e">
        <f>IF(AZ319=0,VLOOKUP(R319,Lookup!$B:$C,2,0),'Revenue Data'!AZ319)</f>
        <v>#N/A</v>
      </c>
      <c r="B319" s="12" t="e">
        <f>VLOOKUP(A319,Lookup!$C:$D,2,FALSE)</f>
        <v>#N/A</v>
      </c>
      <c r="AX319" s="14" t="e">
        <f t="shared" si="6"/>
        <v>#N/A</v>
      </c>
      <c r="AY319" s="17" t="s">
        <v>590</v>
      </c>
      <c r="AZ319" s="101">
        <f>IF(ISERROR(VLOOKUP($H319,Lookup!$F:$G,2,FALSE)),0,VLOOKUP($H319,Lookup!$F:$G,2,FALSE))</f>
        <v>0</v>
      </c>
    </row>
    <row r="320" spans="1:52">
      <c r="A320" s="12" t="e">
        <f>IF(AZ320=0,VLOOKUP(R320,Lookup!$B:$C,2,0),'Revenue Data'!AZ320)</f>
        <v>#N/A</v>
      </c>
      <c r="B320" s="12" t="e">
        <f>VLOOKUP(A320,Lookup!$C:$D,2,FALSE)</f>
        <v>#N/A</v>
      </c>
      <c r="AX320" s="14" t="e">
        <f t="shared" ref="AX320:AX383" si="7">A320&amp;AU320</f>
        <v>#N/A</v>
      </c>
      <c r="AY320" s="17" t="s">
        <v>590</v>
      </c>
      <c r="AZ320" s="101">
        <f>IF(ISERROR(VLOOKUP($H320,Lookup!$F:$G,2,FALSE)),0,VLOOKUP($H320,Lookup!$F:$G,2,FALSE))</f>
        <v>0</v>
      </c>
    </row>
    <row r="321" spans="1:52">
      <c r="A321" s="12" t="e">
        <f>IF(AZ321=0,VLOOKUP(R321,Lookup!$B:$C,2,0),'Revenue Data'!AZ321)</f>
        <v>#N/A</v>
      </c>
      <c r="B321" s="12" t="e">
        <f>VLOOKUP(A321,Lookup!$C:$D,2,FALSE)</f>
        <v>#N/A</v>
      </c>
      <c r="AX321" s="14" t="e">
        <f t="shared" si="7"/>
        <v>#N/A</v>
      </c>
      <c r="AY321" s="17" t="s">
        <v>590</v>
      </c>
      <c r="AZ321" s="101">
        <f>IF(ISERROR(VLOOKUP($H321,Lookup!$F:$G,2,FALSE)),0,VLOOKUP($H321,Lookup!$F:$G,2,FALSE))</f>
        <v>0</v>
      </c>
    </row>
    <row r="322" spans="1:52">
      <c r="A322" s="12" t="e">
        <f>IF(AZ322=0,VLOOKUP(R322,Lookup!$B:$C,2,0),'Revenue Data'!AZ322)</f>
        <v>#N/A</v>
      </c>
      <c r="B322" s="12" t="e">
        <f>VLOOKUP(A322,Lookup!$C:$D,2,FALSE)</f>
        <v>#N/A</v>
      </c>
      <c r="AX322" s="14" t="e">
        <f t="shared" si="7"/>
        <v>#N/A</v>
      </c>
      <c r="AY322" s="17" t="s">
        <v>590</v>
      </c>
      <c r="AZ322" s="101">
        <f>IF(ISERROR(VLOOKUP($H322,Lookup!$F:$G,2,FALSE)),0,VLOOKUP($H322,Lookup!$F:$G,2,FALSE))</f>
        <v>0</v>
      </c>
    </row>
    <row r="323" spans="1:52">
      <c r="A323" s="12" t="e">
        <f>IF(AZ323=0,VLOOKUP(R323,Lookup!$B:$C,2,0),'Revenue Data'!AZ323)</f>
        <v>#N/A</v>
      </c>
      <c r="B323" s="12" t="e">
        <f>VLOOKUP(A323,Lookup!$C:$D,2,FALSE)</f>
        <v>#N/A</v>
      </c>
      <c r="AX323" s="14" t="e">
        <f t="shared" si="7"/>
        <v>#N/A</v>
      </c>
      <c r="AY323" s="17" t="s">
        <v>590</v>
      </c>
      <c r="AZ323" s="101">
        <f>IF(ISERROR(VLOOKUP($H323,Lookup!$F:$G,2,FALSE)),0,VLOOKUP($H323,Lookup!$F:$G,2,FALSE))</f>
        <v>0</v>
      </c>
    </row>
    <row r="324" spans="1:52">
      <c r="A324" s="12" t="e">
        <f>IF(AZ324=0,VLOOKUP(R324,Lookup!$B:$C,2,0),'Revenue Data'!AZ324)</f>
        <v>#N/A</v>
      </c>
      <c r="B324" s="12" t="e">
        <f>VLOOKUP(A324,Lookup!$C:$D,2,FALSE)</f>
        <v>#N/A</v>
      </c>
      <c r="AX324" s="14" t="e">
        <f t="shared" si="7"/>
        <v>#N/A</v>
      </c>
      <c r="AY324" s="17" t="s">
        <v>590</v>
      </c>
      <c r="AZ324" s="101">
        <f>IF(ISERROR(VLOOKUP($H324,Lookup!$F:$G,2,FALSE)),0,VLOOKUP($H324,Lookup!$F:$G,2,FALSE))</f>
        <v>0</v>
      </c>
    </row>
    <row r="325" spans="1:52">
      <c r="A325" s="12" t="e">
        <f>IF(AZ325=0,VLOOKUP(R325,Lookup!$B:$C,2,0),'Revenue Data'!AZ325)</f>
        <v>#N/A</v>
      </c>
      <c r="B325" s="12" t="e">
        <f>VLOOKUP(A325,Lookup!$C:$D,2,FALSE)</f>
        <v>#N/A</v>
      </c>
      <c r="AX325" s="14" t="e">
        <f t="shared" si="7"/>
        <v>#N/A</v>
      </c>
      <c r="AY325" s="17" t="s">
        <v>590</v>
      </c>
      <c r="AZ325" s="101">
        <f>IF(ISERROR(VLOOKUP($H325,Lookup!$F:$G,2,FALSE)),0,VLOOKUP($H325,Lookup!$F:$G,2,FALSE))</f>
        <v>0</v>
      </c>
    </row>
    <row r="326" spans="1:52">
      <c r="A326" s="12" t="e">
        <f>IF(AZ326=0,VLOOKUP(R326,Lookup!$B:$C,2,0),'Revenue Data'!AZ326)</f>
        <v>#N/A</v>
      </c>
      <c r="B326" s="12" t="e">
        <f>VLOOKUP(A326,Lookup!$C:$D,2,FALSE)</f>
        <v>#N/A</v>
      </c>
      <c r="AX326" s="14" t="e">
        <f t="shared" si="7"/>
        <v>#N/A</v>
      </c>
      <c r="AY326" s="17" t="s">
        <v>590</v>
      </c>
      <c r="AZ326" s="101">
        <f>IF(ISERROR(VLOOKUP($H326,Lookup!$F:$G,2,FALSE)),0,VLOOKUP($H326,Lookup!$F:$G,2,FALSE))</f>
        <v>0</v>
      </c>
    </row>
    <row r="327" spans="1:52">
      <c r="A327" s="12" t="e">
        <f>IF(AZ327=0,VLOOKUP(R327,Lookup!$B:$C,2,0),'Revenue Data'!AZ327)</f>
        <v>#N/A</v>
      </c>
      <c r="B327" s="12" t="e">
        <f>VLOOKUP(A327,Lookup!$C:$D,2,FALSE)</f>
        <v>#N/A</v>
      </c>
      <c r="AX327" s="14" t="e">
        <f t="shared" si="7"/>
        <v>#N/A</v>
      </c>
      <c r="AY327" s="17" t="s">
        <v>590</v>
      </c>
      <c r="AZ327" s="101">
        <f>IF(ISERROR(VLOOKUP($H327,Lookup!$F:$G,2,FALSE)),0,VLOOKUP($H327,Lookup!$F:$G,2,FALSE))</f>
        <v>0</v>
      </c>
    </row>
    <row r="328" spans="1:52">
      <c r="A328" s="12" t="e">
        <f>IF(AZ328=0,VLOOKUP(R328,Lookup!$B:$C,2,0),'Revenue Data'!AZ328)</f>
        <v>#N/A</v>
      </c>
      <c r="B328" s="12" t="e">
        <f>VLOOKUP(A328,Lookup!$C:$D,2,FALSE)</f>
        <v>#N/A</v>
      </c>
      <c r="AX328" s="14" t="e">
        <f t="shared" si="7"/>
        <v>#N/A</v>
      </c>
      <c r="AY328" s="17" t="s">
        <v>590</v>
      </c>
      <c r="AZ328" s="101">
        <f>IF(ISERROR(VLOOKUP($H328,Lookup!$F:$G,2,FALSE)),0,VLOOKUP($H328,Lookup!$F:$G,2,FALSE))</f>
        <v>0</v>
      </c>
    </row>
    <row r="329" spans="1:52">
      <c r="A329" s="12" t="e">
        <f>IF(AZ329=0,VLOOKUP(R329,Lookup!$B:$C,2,0),'Revenue Data'!AZ329)</f>
        <v>#N/A</v>
      </c>
      <c r="B329" s="12" t="e">
        <f>VLOOKUP(A329,Lookup!$C:$D,2,FALSE)</f>
        <v>#N/A</v>
      </c>
      <c r="AX329" s="14" t="e">
        <f t="shared" si="7"/>
        <v>#N/A</v>
      </c>
      <c r="AY329" s="17" t="s">
        <v>590</v>
      </c>
      <c r="AZ329" s="101">
        <f>IF(ISERROR(VLOOKUP($H329,Lookup!$F:$G,2,FALSE)),0,VLOOKUP($H329,Lookup!$F:$G,2,FALSE))</f>
        <v>0</v>
      </c>
    </row>
    <row r="330" spans="1:52">
      <c r="A330" s="12" t="e">
        <f>IF(AZ330=0,VLOOKUP(R330,Lookup!$B:$C,2,0),'Revenue Data'!AZ330)</f>
        <v>#N/A</v>
      </c>
      <c r="B330" s="12" t="e">
        <f>VLOOKUP(A330,Lookup!$C:$D,2,FALSE)</f>
        <v>#N/A</v>
      </c>
      <c r="AX330" s="14" t="e">
        <f t="shared" si="7"/>
        <v>#N/A</v>
      </c>
      <c r="AY330" s="17" t="s">
        <v>590</v>
      </c>
      <c r="AZ330" s="101">
        <f>IF(ISERROR(VLOOKUP($H330,Lookup!$F:$G,2,FALSE)),0,VLOOKUP($H330,Lookup!$F:$G,2,FALSE))</f>
        <v>0</v>
      </c>
    </row>
    <row r="331" spans="1:52">
      <c r="A331" s="12" t="e">
        <f>IF(AZ331=0,VLOOKUP(R331,Lookup!$B:$C,2,0),'Revenue Data'!AZ331)</f>
        <v>#N/A</v>
      </c>
      <c r="B331" s="12" t="e">
        <f>VLOOKUP(A331,Lookup!$C:$D,2,FALSE)</f>
        <v>#N/A</v>
      </c>
      <c r="AX331" s="14" t="e">
        <f t="shared" si="7"/>
        <v>#N/A</v>
      </c>
      <c r="AY331" s="17" t="s">
        <v>590</v>
      </c>
      <c r="AZ331" s="101">
        <f>IF(ISERROR(VLOOKUP($H331,Lookup!$F:$G,2,FALSE)),0,VLOOKUP($H331,Lookup!$F:$G,2,FALSE))</f>
        <v>0</v>
      </c>
    </row>
    <row r="332" spans="1:52">
      <c r="A332" s="12" t="e">
        <f>IF(AZ332=0,VLOOKUP(R332,Lookup!$B:$C,2,0),'Revenue Data'!AZ332)</f>
        <v>#N/A</v>
      </c>
      <c r="B332" s="12" t="e">
        <f>VLOOKUP(A332,Lookup!$C:$D,2,FALSE)</f>
        <v>#N/A</v>
      </c>
      <c r="AX332" s="14" t="e">
        <f t="shared" si="7"/>
        <v>#N/A</v>
      </c>
      <c r="AY332" s="17" t="s">
        <v>590</v>
      </c>
      <c r="AZ332" s="101">
        <f>IF(ISERROR(VLOOKUP($H332,Lookup!$F:$G,2,FALSE)),0,VLOOKUP($H332,Lookup!$F:$G,2,FALSE))</f>
        <v>0</v>
      </c>
    </row>
    <row r="333" spans="1:52">
      <c r="A333" s="12" t="e">
        <f>IF(AZ333=0,VLOOKUP(R333,Lookup!$B:$C,2,0),'Revenue Data'!AZ333)</f>
        <v>#N/A</v>
      </c>
      <c r="B333" s="12" t="e">
        <f>VLOOKUP(A333,Lookup!$C:$D,2,FALSE)</f>
        <v>#N/A</v>
      </c>
      <c r="AX333" s="14" t="e">
        <f t="shared" si="7"/>
        <v>#N/A</v>
      </c>
      <c r="AY333" s="17" t="s">
        <v>590</v>
      </c>
      <c r="AZ333" s="101">
        <f>IF(ISERROR(VLOOKUP($H333,Lookup!$F:$G,2,FALSE)),0,VLOOKUP($H333,Lookup!$F:$G,2,FALSE))</f>
        <v>0</v>
      </c>
    </row>
    <row r="334" spans="1:52">
      <c r="A334" s="12" t="e">
        <f>IF(AZ334=0,VLOOKUP(R334,Lookup!$B:$C,2,0),'Revenue Data'!AZ334)</f>
        <v>#N/A</v>
      </c>
      <c r="B334" s="12" t="e">
        <f>VLOOKUP(A334,Lookup!$C:$D,2,FALSE)</f>
        <v>#N/A</v>
      </c>
      <c r="AX334" s="14" t="e">
        <f t="shared" si="7"/>
        <v>#N/A</v>
      </c>
      <c r="AY334" s="17" t="s">
        <v>590</v>
      </c>
      <c r="AZ334" s="101">
        <f>IF(ISERROR(VLOOKUP($H334,Lookup!$F:$G,2,FALSE)),0,VLOOKUP($H334,Lookup!$F:$G,2,FALSE))</f>
        <v>0</v>
      </c>
    </row>
    <row r="335" spans="1:52">
      <c r="A335" s="12" t="e">
        <f>IF(AZ335=0,VLOOKUP(R335,Lookup!$B:$C,2,0),'Revenue Data'!AZ335)</f>
        <v>#N/A</v>
      </c>
      <c r="B335" s="12" t="e">
        <f>VLOOKUP(A335,Lookup!$C:$D,2,FALSE)</f>
        <v>#N/A</v>
      </c>
      <c r="AX335" s="14" t="e">
        <f t="shared" si="7"/>
        <v>#N/A</v>
      </c>
      <c r="AY335" s="17" t="s">
        <v>590</v>
      </c>
      <c r="AZ335" s="101">
        <f>IF(ISERROR(VLOOKUP($H335,Lookup!$F:$G,2,FALSE)),0,VLOOKUP($H335,Lookup!$F:$G,2,FALSE))</f>
        <v>0</v>
      </c>
    </row>
    <row r="336" spans="1:52">
      <c r="A336" s="12" t="e">
        <f>IF(AZ336=0,VLOOKUP(R336,Lookup!$B:$C,2,0),'Revenue Data'!AZ336)</f>
        <v>#N/A</v>
      </c>
      <c r="B336" s="12" t="e">
        <f>VLOOKUP(A336,Lookup!$C:$D,2,FALSE)</f>
        <v>#N/A</v>
      </c>
      <c r="AX336" s="14" t="e">
        <f t="shared" si="7"/>
        <v>#N/A</v>
      </c>
      <c r="AY336" s="17" t="s">
        <v>590</v>
      </c>
      <c r="AZ336" s="101">
        <f>IF(ISERROR(VLOOKUP($H336,Lookup!$F:$G,2,FALSE)),0,VLOOKUP($H336,Lookup!$F:$G,2,FALSE))</f>
        <v>0</v>
      </c>
    </row>
    <row r="337" spans="1:52">
      <c r="A337" s="12" t="e">
        <f>IF(AZ337=0,VLOOKUP(R337,Lookup!$B:$C,2,0),'Revenue Data'!AZ337)</f>
        <v>#N/A</v>
      </c>
      <c r="B337" s="12" t="e">
        <f>VLOOKUP(A337,Lookup!$C:$D,2,FALSE)</f>
        <v>#N/A</v>
      </c>
      <c r="AX337" s="14" t="e">
        <f t="shared" si="7"/>
        <v>#N/A</v>
      </c>
      <c r="AY337" s="17" t="s">
        <v>590</v>
      </c>
      <c r="AZ337" s="101">
        <f>IF(ISERROR(VLOOKUP($H337,Lookup!$F:$G,2,FALSE)),0,VLOOKUP($H337,Lookup!$F:$G,2,FALSE))</f>
        <v>0</v>
      </c>
    </row>
    <row r="338" spans="1:52">
      <c r="A338" s="12" t="e">
        <f>IF(AZ338=0,VLOOKUP(R338,Lookup!$B:$C,2,0),'Revenue Data'!AZ338)</f>
        <v>#N/A</v>
      </c>
      <c r="B338" s="12" t="e">
        <f>VLOOKUP(A338,Lookup!$C:$D,2,FALSE)</f>
        <v>#N/A</v>
      </c>
      <c r="AX338" s="14" t="e">
        <f t="shared" si="7"/>
        <v>#N/A</v>
      </c>
      <c r="AY338" s="17" t="s">
        <v>590</v>
      </c>
      <c r="AZ338" s="101">
        <f>IF(ISERROR(VLOOKUP($H338,Lookup!$F:$G,2,FALSE)),0,VLOOKUP($H338,Lookup!$F:$G,2,FALSE))</f>
        <v>0</v>
      </c>
    </row>
    <row r="339" spans="1:52">
      <c r="A339" s="12" t="e">
        <f>IF(AZ339=0,VLOOKUP(R339,Lookup!$B:$C,2,0),'Revenue Data'!AZ339)</f>
        <v>#N/A</v>
      </c>
      <c r="B339" s="12" t="e">
        <f>VLOOKUP(A339,Lookup!$C:$D,2,FALSE)</f>
        <v>#N/A</v>
      </c>
      <c r="AX339" s="14" t="e">
        <f t="shared" si="7"/>
        <v>#N/A</v>
      </c>
      <c r="AY339" s="17" t="s">
        <v>590</v>
      </c>
      <c r="AZ339" s="101">
        <f>IF(ISERROR(VLOOKUP($H339,Lookup!$F:$G,2,FALSE)),0,VLOOKUP($H339,Lookup!$F:$G,2,FALSE))</f>
        <v>0</v>
      </c>
    </row>
    <row r="340" spans="1:52">
      <c r="A340" s="12" t="e">
        <f>IF(AZ340=0,VLOOKUP(R340,Lookup!$B:$C,2,0),'Revenue Data'!AZ340)</f>
        <v>#N/A</v>
      </c>
      <c r="B340" s="12" t="e">
        <f>VLOOKUP(A340,Lookup!$C:$D,2,FALSE)</f>
        <v>#N/A</v>
      </c>
      <c r="AX340" s="14" t="e">
        <f t="shared" si="7"/>
        <v>#N/A</v>
      </c>
      <c r="AY340" s="17" t="s">
        <v>590</v>
      </c>
      <c r="AZ340" s="101">
        <f>IF(ISERROR(VLOOKUP($H340,Lookup!$F:$G,2,FALSE)),0,VLOOKUP($H340,Lookup!$F:$G,2,FALSE))</f>
        <v>0</v>
      </c>
    </row>
    <row r="341" spans="1:52">
      <c r="A341" s="12" t="e">
        <f>IF(AZ341=0,VLOOKUP(R341,Lookup!$B:$C,2,0),'Revenue Data'!AZ341)</f>
        <v>#N/A</v>
      </c>
      <c r="B341" s="12" t="e">
        <f>VLOOKUP(A341,Lookup!$C:$D,2,FALSE)</f>
        <v>#N/A</v>
      </c>
      <c r="AX341" s="14" t="e">
        <f t="shared" si="7"/>
        <v>#N/A</v>
      </c>
      <c r="AY341" s="17" t="s">
        <v>590</v>
      </c>
      <c r="AZ341" s="101">
        <f>IF(ISERROR(VLOOKUP($H341,Lookup!$F:$G,2,FALSE)),0,VLOOKUP($H341,Lookup!$F:$G,2,FALSE))</f>
        <v>0</v>
      </c>
    </row>
    <row r="342" spans="1:52">
      <c r="A342" s="12" t="e">
        <f>IF(AZ342=0,VLOOKUP(R342,Lookup!$B:$C,2,0),'Revenue Data'!AZ342)</f>
        <v>#N/A</v>
      </c>
      <c r="B342" s="12" t="e">
        <f>VLOOKUP(A342,Lookup!$C:$D,2,FALSE)</f>
        <v>#N/A</v>
      </c>
      <c r="AX342" s="14" t="e">
        <f t="shared" si="7"/>
        <v>#N/A</v>
      </c>
      <c r="AY342" s="17" t="s">
        <v>590</v>
      </c>
      <c r="AZ342" s="101">
        <f>IF(ISERROR(VLOOKUP($H342,Lookup!$F:$G,2,FALSE)),0,VLOOKUP($H342,Lookup!$F:$G,2,FALSE))</f>
        <v>0</v>
      </c>
    </row>
    <row r="343" spans="1:52">
      <c r="A343" s="12" t="e">
        <f>IF(AZ343=0,VLOOKUP(R343,Lookup!$B:$C,2,0),'Revenue Data'!AZ343)</f>
        <v>#N/A</v>
      </c>
      <c r="B343" s="12" t="e">
        <f>VLOOKUP(A343,Lookup!$C:$D,2,FALSE)</f>
        <v>#N/A</v>
      </c>
      <c r="AX343" s="14" t="e">
        <f t="shared" si="7"/>
        <v>#N/A</v>
      </c>
      <c r="AY343" s="17" t="s">
        <v>590</v>
      </c>
      <c r="AZ343" s="101">
        <f>IF(ISERROR(VLOOKUP($H343,Lookup!$F:$G,2,FALSE)),0,VLOOKUP($H343,Lookup!$F:$G,2,FALSE))</f>
        <v>0</v>
      </c>
    </row>
    <row r="344" spans="1:52">
      <c r="A344" s="12" t="e">
        <f>IF(AZ344=0,VLOOKUP(R344,Lookup!$B:$C,2,0),'Revenue Data'!AZ344)</f>
        <v>#N/A</v>
      </c>
      <c r="B344" s="12" t="e">
        <f>VLOOKUP(A344,Lookup!$C:$D,2,FALSE)</f>
        <v>#N/A</v>
      </c>
      <c r="AX344" s="14" t="e">
        <f t="shared" si="7"/>
        <v>#N/A</v>
      </c>
      <c r="AY344" s="17" t="s">
        <v>590</v>
      </c>
      <c r="AZ344" s="101">
        <f>IF(ISERROR(VLOOKUP($H344,Lookup!$F:$G,2,FALSE)),0,VLOOKUP($H344,Lookup!$F:$G,2,FALSE))</f>
        <v>0</v>
      </c>
    </row>
    <row r="345" spans="1:52">
      <c r="A345" s="12" t="e">
        <f>IF(AZ345=0,VLOOKUP(R345,Lookup!$B:$C,2,0),'Revenue Data'!AZ345)</f>
        <v>#N/A</v>
      </c>
      <c r="B345" s="12" t="e">
        <f>VLOOKUP(A345,Lookup!$C:$D,2,FALSE)</f>
        <v>#N/A</v>
      </c>
      <c r="AX345" s="14" t="e">
        <f t="shared" si="7"/>
        <v>#N/A</v>
      </c>
      <c r="AY345" s="17" t="s">
        <v>590</v>
      </c>
      <c r="AZ345" s="101">
        <f>IF(ISERROR(VLOOKUP($H345,Lookup!$F:$G,2,FALSE)),0,VLOOKUP($H345,Lookup!$F:$G,2,FALSE))</f>
        <v>0</v>
      </c>
    </row>
    <row r="346" spans="1:52">
      <c r="A346" s="12" t="e">
        <f>IF(AZ346=0,VLOOKUP(R346,Lookup!$B:$C,2,0),'Revenue Data'!AZ346)</f>
        <v>#N/A</v>
      </c>
      <c r="B346" s="12" t="e">
        <f>VLOOKUP(A346,Lookup!$C:$D,2,FALSE)</f>
        <v>#N/A</v>
      </c>
      <c r="AX346" s="14" t="e">
        <f t="shared" si="7"/>
        <v>#N/A</v>
      </c>
      <c r="AY346" s="17" t="s">
        <v>590</v>
      </c>
      <c r="AZ346" s="101">
        <f>IF(ISERROR(VLOOKUP($H346,Lookup!$F:$G,2,FALSE)),0,VLOOKUP($H346,Lookup!$F:$G,2,FALSE))</f>
        <v>0</v>
      </c>
    </row>
    <row r="347" spans="1:52">
      <c r="A347" s="12" t="e">
        <f>IF(AZ347=0,VLOOKUP(R347,Lookup!$B:$C,2,0),'Revenue Data'!AZ347)</f>
        <v>#N/A</v>
      </c>
      <c r="B347" s="12" t="e">
        <f>VLOOKUP(A347,Lookup!$C:$D,2,FALSE)</f>
        <v>#N/A</v>
      </c>
      <c r="AX347" s="14" t="e">
        <f t="shared" si="7"/>
        <v>#N/A</v>
      </c>
      <c r="AY347" s="17" t="s">
        <v>590</v>
      </c>
      <c r="AZ347" s="101">
        <f>IF(ISERROR(VLOOKUP($H347,Lookup!$F:$G,2,FALSE)),0,VLOOKUP($H347,Lookup!$F:$G,2,FALSE))</f>
        <v>0</v>
      </c>
    </row>
    <row r="348" spans="1:52">
      <c r="A348" s="12" t="e">
        <f>IF(AZ348=0,VLOOKUP(R348,Lookup!$B:$C,2,0),'Revenue Data'!AZ348)</f>
        <v>#N/A</v>
      </c>
      <c r="B348" s="12" t="e">
        <f>VLOOKUP(A348,Lookup!$C:$D,2,FALSE)</f>
        <v>#N/A</v>
      </c>
      <c r="AX348" s="14" t="e">
        <f t="shared" si="7"/>
        <v>#N/A</v>
      </c>
      <c r="AY348" s="17" t="s">
        <v>590</v>
      </c>
      <c r="AZ348" s="101">
        <f>IF(ISERROR(VLOOKUP($H348,Lookup!$F:$G,2,FALSE)),0,VLOOKUP($H348,Lookup!$F:$G,2,FALSE))</f>
        <v>0</v>
      </c>
    </row>
    <row r="349" spans="1:52">
      <c r="A349" s="12" t="e">
        <f>IF(AZ349=0,VLOOKUP(R349,Lookup!$B:$C,2,0),'Revenue Data'!AZ349)</f>
        <v>#N/A</v>
      </c>
      <c r="B349" s="12" t="e">
        <f>VLOOKUP(A349,Lookup!$C:$D,2,FALSE)</f>
        <v>#N/A</v>
      </c>
      <c r="AX349" s="14" t="e">
        <f t="shared" si="7"/>
        <v>#N/A</v>
      </c>
      <c r="AY349" s="17" t="s">
        <v>590</v>
      </c>
      <c r="AZ349" s="101">
        <f>IF(ISERROR(VLOOKUP($H349,Lookup!$F:$G,2,FALSE)),0,VLOOKUP($H349,Lookup!$F:$G,2,FALSE))</f>
        <v>0</v>
      </c>
    </row>
    <row r="350" spans="1:52">
      <c r="A350" s="12" t="e">
        <f>IF(AZ350=0,VLOOKUP(R350,Lookup!$B:$C,2,0),'Revenue Data'!AZ350)</f>
        <v>#N/A</v>
      </c>
      <c r="B350" s="12" t="e">
        <f>VLOOKUP(A350,Lookup!$C:$D,2,FALSE)</f>
        <v>#N/A</v>
      </c>
      <c r="AX350" s="14" t="e">
        <f t="shared" si="7"/>
        <v>#N/A</v>
      </c>
      <c r="AY350" s="17" t="s">
        <v>590</v>
      </c>
      <c r="AZ350" s="101">
        <f>IF(ISERROR(VLOOKUP($H350,Lookup!$F:$G,2,FALSE)),0,VLOOKUP($H350,Lookup!$F:$G,2,FALSE))</f>
        <v>0</v>
      </c>
    </row>
    <row r="351" spans="1:52">
      <c r="A351" s="12" t="e">
        <f>IF(AZ351=0,VLOOKUP(R351,Lookup!$B:$C,2,0),'Revenue Data'!AZ351)</f>
        <v>#N/A</v>
      </c>
      <c r="B351" s="12" t="e">
        <f>VLOOKUP(A351,Lookup!$C:$D,2,FALSE)</f>
        <v>#N/A</v>
      </c>
      <c r="AX351" s="14" t="e">
        <f t="shared" si="7"/>
        <v>#N/A</v>
      </c>
      <c r="AY351" s="17" t="s">
        <v>590</v>
      </c>
      <c r="AZ351" s="101">
        <f>IF(ISERROR(VLOOKUP($H351,Lookup!$F:$G,2,FALSE)),0,VLOOKUP($H351,Lookup!$F:$G,2,FALSE))</f>
        <v>0</v>
      </c>
    </row>
    <row r="352" spans="1:52">
      <c r="A352" s="12" t="e">
        <f>IF(AZ352=0,VLOOKUP(R352,Lookup!$B:$C,2,0),'Revenue Data'!AZ352)</f>
        <v>#N/A</v>
      </c>
      <c r="B352" s="12" t="e">
        <f>VLOOKUP(A352,Lookup!$C:$D,2,FALSE)</f>
        <v>#N/A</v>
      </c>
      <c r="AX352" s="14" t="e">
        <f t="shared" si="7"/>
        <v>#N/A</v>
      </c>
      <c r="AY352" s="17" t="s">
        <v>590</v>
      </c>
      <c r="AZ352" s="101">
        <f>IF(ISERROR(VLOOKUP($H352,Lookup!$F:$G,2,FALSE)),0,VLOOKUP($H352,Lookup!$F:$G,2,FALSE))</f>
        <v>0</v>
      </c>
    </row>
    <row r="353" spans="1:52">
      <c r="A353" s="12" t="e">
        <f>IF(AZ353=0,VLOOKUP(R353,Lookup!$B:$C,2,0),'Revenue Data'!AZ353)</f>
        <v>#N/A</v>
      </c>
      <c r="B353" s="12" t="e">
        <f>VLOOKUP(A353,Lookup!$C:$D,2,FALSE)</f>
        <v>#N/A</v>
      </c>
      <c r="AX353" s="14" t="e">
        <f t="shared" si="7"/>
        <v>#N/A</v>
      </c>
      <c r="AY353" s="17" t="s">
        <v>590</v>
      </c>
      <c r="AZ353" s="101">
        <f>IF(ISERROR(VLOOKUP($H353,Lookup!$F:$G,2,FALSE)),0,VLOOKUP($H353,Lookup!$F:$G,2,FALSE))</f>
        <v>0</v>
      </c>
    </row>
    <row r="354" spans="1:52">
      <c r="A354" s="12" t="e">
        <f>IF(AZ354=0,VLOOKUP(R354,Lookup!$B:$C,2,0),'Revenue Data'!AZ354)</f>
        <v>#N/A</v>
      </c>
      <c r="B354" s="12" t="e">
        <f>VLOOKUP(A354,Lookup!$C:$D,2,FALSE)</f>
        <v>#N/A</v>
      </c>
      <c r="AX354" s="14" t="e">
        <f t="shared" si="7"/>
        <v>#N/A</v>
      </c>
      <c r="AY354" s="17" t="s">
        <v>590</v>
      </c>
      <c r="AZ354" s="101">
        <f>IF(ISERROR(VLOOKUP($H354,Lookup!$F:$G,2,FALSE)),0,VLOOKUP($H354,Lookup!$F:$G,2,FALSE))</f>
        <v>0</v>
      </c>
    </row>
    <row r="355" spans="1:52">
      <c r="A355" s="12" t="e">
        <f>IF(AZ355=0,VLOOKUP(R355,Lookup!$B:$C,2,0),'Revenue Data'!AZ355)</f>
        <v>#N/A</v>
      </c>
      <c r="B355" s="12" t="e">
        <f>VLOOKUP(A355,Lookup!$C:$D,2,FALSE)</f>
        <v>#N/A</v>
      </c>
      <c r="AX355" s="14" t="e">
        <f t="shared" si="7"/>
        <v>#N/A</v>
      </c>
      <c r="AY355" s="17" t="s">
        <v>590</v>
      </c>
      <c r="AZ355" s="101">
        <f>IF(ISERROR(VLOOKUP($H355,Lookup!$F:$G,2,FALSE)),0,VLOOKUP($H355,Lookup!$F:$G,2,FALSE))</f>
        <v>0</v>
      </c>
    </row>
    <row r="356" spans="1:52">
      <c r="A356" s="12" t="e">
        <f>IF(AZ356=0,VLOOKUP(R356,Lookup!$B:$C,2,0),'Revenue Data'!AZ356)</f>
        <v>#N/A</v>
      </c>
      <c r="B356" s="12" t="e">
        <f>VLOOKUP(A356,Lookup!$C:$D,2,FALSE)</f>
        <v>#N/A</v>
      </c>
      <c r="AX356" s="14" t="e">
        <f t="shared" si="7"/>
        <v>#N/A</v>
      </c>
      <c r="AY356" s="17" t="s">
        <v>590</v>
      </c>
      <c r="AZ356" s="101">
        <f>IF(ISERROR(VLOOKUP($H356,Lookup!$F:$G,2,FALSE)),0,VLOOKUP($H356,Lookup!$F:$G,2,FALSE))</f>
        <v>0</v>
      </c>
    </row>
    <row r="357" spans="1:52">
      <c r="A357" s="12" t="e">
        <f>IF(AZ357=0,VLOOKUP(R357,Lookup!$B:$C,2,0),'Revenue Data'!AZ357)</f>
        <v>#N/A</v>
      </c>
      <c r="B357" s="12" t="e">
        <f>VLOOKUP(A357,Lookup!$C:$D,2,FALSE)</f>
        <v>#N/A</v>
      </c>
      <c r="AX357" s="14" t="e">
        <f t="shared" si="7"/>
        <v>#N/A</v>
      </c>
      <c r="AY357" s="17" t="s">
        <v>590</v>
      </c>
      <c r="AZ357" s="101">
        <f>IF(ISERROR(VLOOKUP($H357,Lookup!$F:$G,2,FALSE)),0,VLOOKUP($H357,Lookup!$F:$G,2,FALSE))</f>
        <v>0</v>
      </c>
    </row>
    <row r="358" spans="1:52">
      <c r="A358" s="12" t="e">
        <f>IF(AZ358=0,VLOOKUP(R358,Lookup!$B:$C,2,0),'Revenue Data'!AZ358)</f>
        <v>#N/A</v>
      </c>
      <c r="B358" s="12" t="e">
        <f>VLOOKUP(A358,Lookup!$C:$D,2,FALSE)</f>
        <v>#N/A</v>
      </c>
      <c r="AX358" s="14" t="e">
        <f t="shared" si="7"/>
        <v>#N/A</v>
      </c>
      <c r="AY358" s="17" t="s">
        <v>590</v>
      </c>
      <c r="AZ358" s="101">
        <f>IF(ISERROR(VLOOKUP($H358,Lookup!$F:$G,2,FALSE)),0,VLOOKUP($H358,Lookup!$F:$G,2,FALSE))</f>
        <v>0</v>
      </c>
    </row>
    <row r="359" spans="1:52">
      <c r="A359" s="12" t="e">
        <f>IF(AZ359=0,VLOOKUP(R359,Lookup!$B:$C,2,0),'Revenue Data'!AZ359)</f>
        <v>#N/A</v>
      </c>
      <c r="B359" s="12" t="e">
        <f>VLOOKUP(A359,Lookup!$C:$D,2,FALSE)</f>
        <v>#N/A</v>
      </c>
      <c r="AX359" s="14" t="e">
        <f t="shared" si="7"/>
        <v>#N/A</v>
      </c>
      <c r="AY359" s="17" t="s">
        <v>590</v>
      </c>
      <c r="AZ359" s="101">
        <f>IF(ISERROR(VLOOKUP($H359,Lookup!$F:$G,2,FALSE)),0,VLOOKUP($H359,Lookup!$F:$G,2,FALSE))</f>
        <v>0</v>
      </c>
    </row>
    <row r="360" spans="1:52">
      <c r="A360" s="12" t="e">
        <f>IF(AZ360=0,VLOOKUP(R360,Lookup!$B:$C,2,0),'Revenue Data'!AZ360)</f>
        <v>#N/A</v>
      </c>
      <c r="B360" s="12" t="e">
        <f>VLOOKUP(A360,Lookup!$C:$D,2,FALSE)</f>
        <v>#N/A</v>
      </c>
      <c r="AX360" s="14" t="e">
        <f t="shared" si="7"/>
        <v>#N/A</v>
      </c>
      <c r="AY360" s="17" t="s">
        <v>590</v>
      </c>
      <c r="AZ360" s="101">
        <f>IF(ISERROR(VLOOKUP($H360,Lookup!$F:$G,2,FALSE)),0,VLOOKUP($H360,Lookup!$F:$G,2,FALSE))</f>
        <v>0</v>
      </c>
    </row>
    <row r="361" spans="1:52">
      <c r="A361" s="12" t="e">
        <f>IF(AZ361=0,VLOOKUP(R361,Lookup!$B:$C,2,0),'Revenue Data'!AZ361)</f>
        <v>#N/A</v>
      </c>
      <c r="B361" s="12" t="e">
        <f>VLOOKUP(A361,Lookup!$C:$D,2,FALSE)</f>
        <v>#N/A</v>
      </c>
      <c r="AX361" s="14" t="e">
        <f t="shared" si="7"/>
        <v>#N/A</v>
      </c>
      <c r="AY361" s="17" t="s">
        <v>590</v>
      </c>
      <c r="AZ361" s="101">
        <f>IF(ISERROR(VLOOKUP($H361,Lookup!$F:$G,2,FALSE)),0,VLOOKUP($H361,Lookup!$F:$G,2,FALSE))</f>
        <v>0</v>
      </c>
    </row>
    <row r="362" spans="1:52">
      <c r="A362" s="12" t="e">
        <f>IF(AZ362=0,VLOOKUP(R362,Lookup!$B:$C,2,0),'Revenue Data'!AZ362)</f>
        <v>#N/A</v>
      </c>
      <c r="B362" s="12" t="e">
        <f>VLOOKUP(A362,Lookup!$C:$D,2,FALSE)</f>
        <v>#N/A</v>
      </c>
      <c r="AX362" s="14" t="e">
        <f t="shared" si="7"/>
        <v>#N/A</v>
      </c>
      <c r="AY362" s="17" t="s">
        <v>590</v>
      </c>
      <c r="AZ362" s="101">
        <f>IF(ISERROR(VLOOKUP($H362,Lookup!$F:$G,2,FALSE)),0,VLOOKUP($H362,Lookup!$F:$G,2,FALSE))</f>
        <v>0</v>
      </c>
    </row>
    <row r="363" spans="1:52">
      <c r="A363" s="12" t="e">
        <f>IF(AZ363=0,VLOOKUP(R363,Lookup!$B:$C,2,0),'Revenue Data'!AZ363)</f>
        <v>#N/A</v>
      </c>
      <c r="B363" s="12" t="e">
        <f>VLOOKUP(A363,Lookup!$C:$D,2,FALSE)</f>
        <v>#N/A</v>
      </c>
      <c r="AX363" s="14" t="e">
        <f t="shared" si="7"/>
        <v>#N/A</v>
      </c>
      <c r="AY363" s="17" t="s">
        <v>590</v>
      </c>
      <c r="AZ363" s="101">
        <f>IF(ISERROR(VLOOKUP($H363,Lookup!$F:$G,2,FALSE)),0,VLOOKUP($H363,Lookup!$F:$G,2,FALSE))</f>
        <v>0</v>
      </c>
    </row>
    <row r="364" spans="1:52">
      <c r="A364" s="12" t="e">
        <f>IF(AZ364=0,VLOOKUP(R364,Lookup!$B:$C,2,0),'Revenue Data'!AZ364)</f>
        <v>#N/A</v>
      </c>
      <c r="B364" s="12" t="e">
        <f>VLOOKUP(A364,Lookup!$C:$D,2,FALSE)</f>
        <v>#N/A</v>
      </c>
      <c r="AX364" s="14" t="e">
        <f t="shared" si="7"/>
        <v>#N/A</v>
      </c>
      <c r="AY364" s="17" t="s">
        <v>590</v>
      </c>
      <c r="AZ364" s="101">
        <f>IF(ISERROR(VLOOKUP($H364,Lookup!$F:$G,2,FALSE)),0,VLOOKUP($H364,Lookup!$F:$G,2,FALSE))</f>
        <v>0</v>
      </c>
    </row>
    <row r="365" spans="1:52">
      <c r="A365" s="12" t="e">
        <f>IF(AZ365=0,VLOOKUP(R365,Lookup!$B:$C,2,0),'Revenue Data'!AZ365)</f>
        <v>#N/A</v>
      </c>
      <c r="B365" s="12" t="e">
        <f>VLOOKUP(A365,Lookup!$C:$D,2,FALSE)</f>
        <v>#N/A</v>
      </c>
      <c r="AX365" s="14" t="e">
        <f t="shared" si="7"/>
        <v>#N/A</v>
      </c>
      <c r="AY365" s="17" t="s">
        <v>590</v>
      </c>
      <c r="AZ365" s="101">
        <f>IF(ISERROR(VLOOKUP($H365,Lookup!$F:$G,2,FALSE)),0,VLOOKUP($H365,Lookup!$F:$G,2,FALSE))</f>
        <v>0</v>
      </c>
    </row>
    <row r="366" spans="1:52">
      <c r="A366" s="12" t="e">
        <f>IF(AZ366=0,VLOOKUP(R366,Lookup!$B:$C,2,0),'Revenue Data'!AZ366)</f>
        <v>#N/A</v>
      </c>
      <c r="B366" s="12" t="e">
        <f>VLOOKUP(A366,Lookup!$C:$D,2,FALSE)</f>
        <v>#N/A</v>
      </c>
      <c r="AX366" s="14" t="e">
        <f t="shared" si="7"/>
        <v>#N/A</v>
      </c>
      <c r="AY366" s="17" t="s">
        <v>590</v>
      </c>
      <c r="AZ366" s="101">
        <f>IF(ISERROR(VLOOKUP($H366,Lookup!$F:$G,2,FALSE)),0,VLOOKUP($H366,Lookup!$F:$G,2,FALSE))</f>
        <v>0</v>
      </c>
    </row>
    <row r="367" spans="1:52">
      <c r="A367" s="12" t="e">
        <f>IF(AZ367=0,VLOOKUP(R367,Lookup!$B:$C,2,0),'Revenue Data'!AZ367)</f>
        <v>#N/A</v>
      </c>
      <c r="B367" s="12" t="e">
        <f>VLOOKUP(A367,Lookup!$C:$D,2,FALSE)</f>
        <v>#N/A</v>
      </c>
      <c r="AX367" s="14" t="e">
        <f t="shared" si="7"/>
        <v>#N/A</v>
      </c>
      <c r="AY367" s="17" t="s">
        <v>590</v>
      </c>
      <c r="AZ367" s="101">
        <f>IF(ISERROR(VLOOKUP($H367,Lookup!$F:$G,2,FALSE)),0,VLOOKUP($H367,Lookup!$F:$G,2,FALSE))</f>
        <v>0</v>
      </c>
    </row>
    <row r="368" spans="1:52">
      <c r="A368" s="12" t="e">
        <f>IF(AZ368=0,VLOOKUP(R368,Lookup!$B:$C,2,0),'Revenue Data'!AZ368)</f>
        <v>#N/A</v>
      </c>
      <c r="B368" s="12" t="e">
        <f>VLOOKUP(A368,Lookup!$C:$D,2,FALSE)</f>
        <v>#N/A</v>
      </c>
      <c r="AX368" s="14" t="e">
        <f t="shared" si="7"/>
        <v>#N/A</v>
      </c>
      <c r="AY368" s="17" t="s">
        <v>590</v>
      </c>
      <c r="AZ368" s="101">
        <f>IF(ISERROR(VLOOKUP($H368,Lookup!$F:$G,2,FALSE)),0,VLOOKUP($H368,Lookup!$F:$G,2,FALSE))</f>
        <v>0</v>
      </c>
    </row>
    <row r="369" spans="1:52">
      <c r="A369" s="12" t="e">
        <f>IF(AZ369=0,VLOOKUP(R369,Lookup!$B:$C,2,0),'Revenue Data'!AZ369)</f>
        <v>#N/A</v>
      </c>
      <c r="B369" s="12" t="e">
        <f>VLOOKUP(A369,Lookup!$C:$D,2,FALSE)</f>
        <v>#N/A</v>
      </c>
      <c r="AX369" s="14" t="e">
        <f t="shared" si="7"/>
        <v>#N/A</v>
      </c>
      <c r="AY369" s="17" t="s">
        <v>590</v>
      </c>
      <c r="AZ369" s="101">
        <f>IF(ISERROR(VLOOKUP($H369,Lookup!$F:$G,2,FALSE)),0,VLOOKUP($H369,Lookup!$F:$G,2,FALSE))</f>
        <v>0</v>
      </c>
    </row>
    <row r="370" spans="1:52">
      <c r="A370" s="12" t="e">
        <f>IF(AZ370=0,VLOOKUP(R370,Lookup!$B:$C,2,0),'Revenue Data'!AZ370)</f>
        <v>#N/A</v>
      </c>
      <c r="B370" s="12" t="e">
        <f>VLOOKUP(A370,Lookup!$C:$D,2,FALSE)</f>
        <v>#N/A</v>
      </c>
      <c r="AX370" s="14" t="e">
        <f t="shared" si="7"/>
        <v>#N/A</v>
      </c>
      <c r="AY370" s="17" t="s">
        <v>590</v>
      </c>
      <c r="AZ370" s="101">
        <f>IF(ISERROR(VLOOKUP($H370,Lookup!$F:$G,2,FALSE)),0,VLOOKUP($H370,Lookup!$F:$G,2,FALSE))</f>
        <v>0</v>
      </c>
    </row>
    <row r="371" spans="1:52">
      <c r="A371" s="12" t="e">
        <f>IF(AZ371=0,VLOOKUP(R371,Lookup!$B:$C,2,0),'Revenue Data'!AZ371)</f>
        <v>#N/A</v>
      </c>
      <c r="B371" s="12" t="e">
        <f>VLOOKUP(A371,Lookup!$C:$D,2,FALSE)</f>
        <v>#N/A</v>
      </c>
      <c r="AX371" s="14" t="e">
        <f t="shared" si="7"/>
        <v>#N/A</v>
      </c>
      <c r="AY371" s="17" t="s">
        <v>590</v>
      </c>
      <c r="AZ371" s="101">
        <f>IF(ISERROR(VLOOKUP($H371,Lookup!$F:$G,2,FALSE)),0,VLOOKUP($H371,Lookup!$F:$G,2,FALSE))</f>
        <v>0</v>
      </c>
    </row>
    <row r="372" spans="1:52">
      <c r="A372" s="12" t="e">
        <f>IF(AZ372=0,VLOOKUP(R372,Lookup!$B:$C,2,0),'Revenue Data'!AZ372)</f>
        <v>#N/A</v>
      </c>
      <c r="B372" s="12" t="e">
        <f>VLOOKUP(A372,Lookup!$C:$D,2,FALSE)</f>
        <v>#N/A</v>
      </c>
      <c r="AX372" s="14" t="e">
        <f t="shared" si="7"/>
        <v>#N/A</v>
      </c>
      <c r="AY372" s="17" t="s">
        <v>590</v>
      </c>
      <c r="AZ372" s="101">
        <f>IF(ISERROR(VLOOKUP($H372,Lookup!$F:$G,2,FALSE)),0,VLOOKUP($H372,Lookup!$F:$G,2,FALSE))</f>
        <v>0</v>
      </c>
    </row>
    <row r="373" spans="1:52">
      <c r="A373" s="12" t="e">
        <f>IF(AZ373=0,VLOOKUP(R373,Lookup!$B:$C,2,0),'Revenue Data'!AZ373)</f>
        <v>#N/A</v>
      </c>
      <c r="B373" s="12" t="e">
        <f>VLOOKUP(A373,Lookup!$C:$D,2,FALSE)</f>
        <v>#N/A</v>
      </c>
      <c r="AX373" s="14" t="e">
        <f t="shared" si="7"/>
        <v>#N/A</v>
      </c>
      <c r="AY373" s="17" t="s">
        <v>590</v>
      </c>
      <c r="AZ373" s="101">
        <f>IF(ISERROR(VLOOKUP($H373,Lookup!$F:$G,2,FALSE)),0,VLOOKUP($H373,Lookup!$F:$G,2,FALSE))</f>
        <v>0</v>
      </c>
    </row>
    <row r="374" spans="1:52">
      <c r="A374" s="12" t="e">
        <f>IF(AZ374=0,VLOOKUP(R374,Lookup!$B:$C,2,0),'Revenue Data'!AZ374)</f>
        <v>#N/A</v>
      </c>
      <c r="B374" s="12" t="e">
        <f>VLOOKUP(A374,Lookup!$C:$D,2,FALSE)</f>
        <v>#N/A</v>
      </c>
      <c r="AX374" s="14" t="e">
        <f t="shared" si="7"/>
        <v>#N/A</v>
      </c>
      <c r="AY374" s="17" t="s">
        <v>590</v>
      </c>
      <c r="AZ374" s="101">
        <f>IF(ISERROR(VLOOKUP($H374,Lookup!$F:$G,2,FALSE)),0,VLOOKUP($H374,Lookup!$F:$G,2,FALSE))</f>
        <v>0</v>
      </c>
    </row>
    <row r="375" spans="1:52">
      <c r="A375" s="12" t="e">
        <f>IF(AZ375=0,VLOOKUP(R375,Lookup!$B:$C,2,0),'Revenue Data'!AZ375)</f>
        <v>#N/A</v>
      </c>
      <c r="B375" s="12" t="e">
        <f>VLOOKUP(A375,Lookup!$C:$D,2,FALSE)</f>
        <v>#N/A</v>
      </c>
      <c r="AX375" s="14" t="e">
        <f t="shared" si="7"/>
        <v>#N/A</v>
      </c>
      <c r="AY375" s="17" t="s">
        <v>590</v>
      </c>
      <c r="AZ375" s="101">
        <f>IF(ISERROR(VLOOKUP($H375,Lookup!$F:$G,2,FALSE)),0,VLOOKUP($H375,Lookup!$F:$G,2,FALSE))</f>
        <v>0</v>
      </c>
    </row>
    <row r="376" spans="1:52">
      <c r="A376" s="12" t="e">
        <f>IF(AZ376=0,VLOOKUP(R376,Lookup!$B:$C,2,0),'Revenue Data'!AZ376)</f>
        <v>#N/A</v>
      </c>
      <c r="B376" s="12" t="e">
        <f>VLOOKUP(A376,Lookup!$C:$D,2,FALSE)</f>
        <v>#N/A</v>
      </c>
      <c r="AX376" s="14" t="e">
        <f t="shared" si="7"/>
        <v>#N/A</v>
      </c>
      <c r="AY376" s="17" t="s">
        <v>590</v>
      </c>
      <c r="AZ376" s="101">
        <f>IF(ISERROR(VLOOKUP($H376,Lookup!$F:$G,2,FALSE)),0,VLOOKUP($H376,Lookup!$F:$G,2,FALSE))</f>
        <v>0</v>
      </c>
    </row>
    <row r="377" spans="1:52">
      <c r="A377" s="12" t="e">
        <f>IF(AZ377=0,VLOOKUP(R377,Lookup!$B:$C,2,0),'Revenue Data'!AZ377)</f>
        <v>#N/A</v>
      </c>
      <c r="B377" s="12" t="e">
        <f>VLOOKUP(A377,Lookup!$C:$D,2,FALSE)</f>
        <v>#N/A</v>
      </c>
      <c r="AX377" s="14" t="e">
        <f t="shared" si="7"/>
        <v>#N/A</v>
      </c>
      <c r="AY377" s="17" t="s">
        <v>590</v>
      </c>
      <c r="AZ377" s="101">
        <f>IF(ISERROR(VLOOKUP($H377,Lookup!$F:$G,2,FALSE)),0,VLOOKUP($H377,Lookup!$F:$G,2,FALSE))</f>
        <v>0</v>
      </c>
    </row>
    <row r="378" spans="1:52">
      <c r="A378" s="12" t="e">
        <f>IF(AZ378=0,VLOOKUP(R378,Lookup!$B:$C,2,0),'Revenue Data'!AZ378)</f>
        <v>#N/A</v>
      </c>
      <c r="B378" s="12" t="e">
        <f>VLOOKUP(A378,Lookup!$C:$D,2,FALSE)</f>
        <v>#N/A</v>
      </c>
      <c r="AX378" s="14" t="e">
        <f t="shared" si="7"/>
        <v>#N/A</v>
      </c>
      <c r="AY378" s="17" t="s">
        <v>590</v>
      </c>
      <c r="AZ378" s="101">
        <f>IF(ISERROR(VLOOKUP($H378,Lookup!$F:$G,2,FALSE)),0,VLOOKUP($H378,Lookup!$F:$G,2,FALSE))</f>
        <v>0</v>
      </c>
    </row>
    <row r="379" spans="1:52">
      <c r="A379" s="12" t="e">
        <f>IF(AZ379=0,VLOOKUP(R379,Lookup!$B:$C,2,0),'Revenue Data'!AZ379)</f>
        <v>#N/A</v>
      </c>
      <c r="B379" s="12" t="e">
        <f>VLOOKUP(A379,Lookup!$C:$D,2,FALSE)</f>
        <v>#N/A</v>
      </c>
      <c r="AX379" s="14" t="e">
        <f t="shared" si="7"/>
        <v>#N/A</v>
      </c>
      <c r="AY379" s="17" t="s">
        <v>590</v>
      </c>
      <c r="AZ379" s="101">
        <f>IF(ISERROR(VLOOKUP($H379,Lookup!$F:$G,2,FALSE)),0,VLOOKUP($H379,Lookup!$F:$G,2,FALSE))</f>
        <v>0</v>
      </c>
    </row>
    <row r="380" spans="1:52">
      <c r="A380" s="12" t="e">
        <f>IF(AZ380=0,VLOOKUP(R380,Lookup!$B:$C,2,0),'Revenue Data'!AZ380)</f>
        <v>#N/A</v>
      </c>
      <c r="B380" s="12" t="e">
        <f>VLOOKUP(A380,Lookup!$C:$D,2,FALSE)</f>
        <v>#N/A</v>
      </c>
      <c r="AX380" s="14" t="e">
        <f t="shared" si="7"/>
        <v>#N/A</v>
      </c>
      <c r="AY380" s="17" t="s">
        <v>590</v>
      </c>
      <c r="AZ380" s="101">
        <f>IF(ISERROR(VLOOKUP($H380,Lookup!$F:$G,2,FALSE)),0,VLOOKUP($H380,Lookup!$F:$G,2,FALSE))</f>
        <v>0</v>
      </c>
    </row>
    <row r="381" spans="1:52">
      <c r="A381" s="12" t="e">
        <f>IF(AZ381=0,VLOOKUP(R381,Lookup!$B:$C,2,0),'Revenue Data'!AZ381)</f>
        <v>#N/A</v>
      </c>
      <c r="B381" s="12" t="e">
        <f>VLOOKUP(A381,Lookup!$C:$D,2,FALSE)</f>
        <v>#N/A</v>
      </c>
      <c r="AX381" s="14" t="e">
        <f t="shared" si="7"/>
        <v>#N/A</v>
      </c>
      <c r="AY381" s="17" t="s">
        <v>590</v>
      </c>
      <c r="AZ381" s="101">
        <f>IF(ISERROR(VLOOKUP($H381,Lookup!$F:$G,2,FALSE)),0,VLOOKUP($H381,Lookup!$F:$G,2,FALSE))</f>
        <v>0</v>
      </c>
    </row>
    <row r="382" spans="1:52">
      <c r="A382" s="12" t="e">
        <f>IF(AZ382=0,VLOOKUP(R382,Lookup!$B:$C,2,0),'Revenue Data'!AZ382)</f>
        <v>#N/A</v>
      </c>
      <c r="B382" s="12" t="e">
        <f>VLOOKUP(A382,Lookup!$C:$D,2,FALSE)</f>
        <v>#N/A</v>
      </c>
      <c r="AX382" s="14" t="e">
        <f t="shared" si="7"/>
        <v>#N/A</v>
      </c>
      <c r="AY382" s="17" t="s">
        <v>590</v>
      </c>
      <c r="AZ382" s="101">
        <f>IF(ISERROR(VLOOKUP($H382,Lookup!$F:$G,2,FALSE)),0,VLOOKUP($H382,Lookup!$F:$G,2,FALSE))</f>
        <v>0</v>
      </c>
    </row>
    <row r="383" spans="1:52">
      <c r="A383" s="12" t="e">
        <f>IF(AZ383=0,VLOOKUP(R383,Lookup!$B:$C,2,0),'Revenue Data'!AZ383)</f>
        <v>#N/A</v>
      </c>
      <c r="B383" s="12" t="e">
        <f>VLOOKUP(A383,Lookup!$C:$D,2,FALSE)</f>
        <v>#N/A</v>
      </c>
      <c r="AX383" s="14" t="e">
        <f t="shared" si="7"/>
        <v>#N/A</v>
      </c>
      <c r="AY383" s="17" t="s">
        <v>590</v>
      </c>
      <c r="AZ383" s="101">
        <f>IF(ISERROR(VLOOKUP($H383,Lookup!$F:$G,2,FALSE)),0,VLOOKUP($H383,Lookup!$F:$G,2,FALSE))</f>
        <v>0</v>
      </c>
    </row>
    <row r="384" spans="1:52">
      <c r="A384" s="12" t="e">
        <f>IF(AZ384=0,VLOOKUP(R384,Lookup!$B:$C,2,0),'Revenue Data'!AZ384)</f>
        <v>#N/A</v>
      </c>
      <c r="B384" s="12" t="e">
        <f>VLOOKUP(A384,Lookup!$C:$D,2,FALSE)</f>
        <v>#N/A</v>
      </c>
      <c r="AX384" s="14" t="e">
        <f t="shared" ref="AX384:AX394" si="8">A384&amp;AU384</f>
        <v>#N/A</v>
      </c>
      <c r="AY384" s="17" t="s">
        <v>590</v>
      </c>
      <c r="AZ384" s="101">
        <f>IF(ISERROR(VLOOKUP($H384,Lookup!$F:$G,2,FALSE)),0,VLOOKUP($H384,Lookup!$F:$G,2,FALSE))</f>
        <v>0</v>
      </c>
    </row>
    <row r="385" spans="1:52">
      <c r="A385" s="12" t="e">
        <f>IF(AZ385=0,VLOOKUP(R385,Lookup!$B:$C,2,0),'Revenue Data'!AZ385)</f>
        <v>#N/A</v>
      </c>
      <c r="B385" s="12" t="e">
        <f>VLOOKUP(A385,Lookup!$C:$D,2,FALSE)</f>
        <v>#N/A</v>
      </c>
      <c r="AX385" s="14" t="e">
        <f t="shared" si="8"/>
        <v>#N/A</v>
      </c>
      <c r="AY385" s="17" t="s">
        <v>590</v>
      </c>
      <c r="AZ385" s="101">
        <f>IF(ISERROR(VLOOKUP($H385,Lookup!$F:$G,2,FALSE)),0,VLOOKUP($H385,Lookup!$F:$G,2,FALSE))</f>
        <v>0</v>
      </c>
    </row>
    <row r="386" spans="1:52">
      <c r="A386" s="12" t="e">
        <f>IF(AZ386=0,VLOOKUP(R386,Lookup!$B:$C,2,0),'Revenue Data'!AZ386)</f>
        <v>#N/A</v>
      </c>
      <c r="B386" s="12" t="e">
        <f>VLOOKUP(A386,Lookup!$C:$D,2,FALSE)</f>
        <v>#N/A</v>
      </c>
      <c r="AX386" s="14" t="e">
        <f t="shared" si="8"/>
        <v>#N/A</v>
      </c>
      <c r="AY386" s="17" t="s">
        <v>590</v>
      </c>
      <c r="AZ386" s="101">
        <f>IF(ISERROR(VLOOKUP($H386,Lookup!$F:$G,2,FALSE)),0,VLOOKUP($H386,Lookup!$F:$G,2,FALSE))</f>
        <v>0</v>
      </c>
    </row>
    <row r="387" spans="1:52">
      <c r="A387" s="12" t="e">
        <f>IF(AZ387=0,VLOOKUP(R387,Lookup!$B:$C,2,0),'Revenue Data'!AZ387)</f>
        <v>#N/A</v>
      </c>
      <c r="B387" s="12" t="e">
        <f>VLOOKUP(A387,Lookup!$C:$D,2,FALSE)</f>
        <v>#N/A</v>
      </c>
      <c r="AX387" s="14" t="e">
        <f t="shared" si="8"/>
        <v>#N/A</v>
      </c>
      <c r="AY387" s="17" t="s">
        <v>590</v>
      </c>
      <c r="AZ387" s="101">
        <f>IF(ISERROR(VLOOKUP($H387,Lookup!$F:$G,2,FALSE)),0,VLOOKUP($H387,Lookup!$F:$G,2,FALSE))</f>
        <v>0</v>
      </c>
    </row>
    <row r="388" spans="1:52">
      <c r="A388" s="12" t="e">
        <f>IF(AZ388=0,VLOOKUP(R388,Lookup!$B:$C,2,0),'Revenue Data'!AZ388)</f>
        <v>#N/A</v>
      </c>
      <c r="B388" s="12" t="e">
        <f>VLOOKUP(A388,Lookup!$C:$D,2,FALSE)</f>
        <v>#N/A</v>
      </c>
      <c r="AX388" s="14" t="e">
        <f t="shared" si="8"/>
        <v>#N/A</v>
      </c>
      <c r="AY388" s="17" t="s">
        <v>590</v>
      </c>
      <c r="AZ388" s="101">
        <f>IF(ISERROR(VLOOKUP($H388,Lookup!$F:$G,2,FALSE)),0,VLOOKUP($H388,Lookup!$F:$G,2,FALSE))</f>
        <v>0</v>
      </c>
    </row>
    <row r="389" spans="1:52">
      <c r="A389" s="12" t="e">
        <f>IF(AZ389=0,VLOOKUP(R389,Lookup!$B:$C,2,0),'Revenue Data'!AZ389)</f>
        <v>#N/A</v>
      </c>
      <c r="B389" s="12" t="e">
        <f>VLOOKUP(A389,Lookup!$C:$D,2,FALSE)</f>
        <v>#N/A</v>
      </c>
      <c r="AX389" s="14" t="e">
        <f t="shared" si="8"/>
        <v>#N/A</v>
      </c>
      <c r="AY389" s="17" t="s">
        <v>590</v>
      </c>
      <c r="AZ389" s="101">
        <f>IF(ISERROR(VLOOKUP($H389,Lookup!$F:$G,2,FALSE)),0,VLOOKUP($H389,Lookup!$F:$G,2,FALSE))</f>
        <v>0</v>
      </c>
    </row>
    <row r="390" spans="1:52">
      <c r="A390" s="12" t="e">
        <f>IF(AZ390=0,VLOOKUP(R390,Lookup!$B:$C,2,0),'Revenue Data'!AZ390)</f>
        <v>#N/A</v>
      </c>
      <c r="B390" s="12" t="e">
        <f>VLOOKUP(A390,Lookup!$C:$D,2,FALSE)</f>
        <v>#N/A</v>
      </c>
      <c r="AX390" s="14" t="e">
        <f t="shared" si="8"/>
        <v>#N/A</v>
      </c>
      <c r="AY390" s="17" t="s">
        <v>590</v>
      </c>
      <c r="AZ390" s="101">
        <f>IF(ISERROR(VLOOKUP($H390,Lookup!$F:$G,2,FALSE)),0,VLOOKUP($H390,Lookup!$F:$G,2,FALSE))</f>
        <v>0</v>
      </c>
    </row>
    <row r="391" spans="1:52">
      <c r="A391" s="12" t="e">
        <f>IF(AZ391=0,VLOOKUP(R391,Lookup!$B:$C,2,0),'Revenue Data'!AZ391)</f>
        <v>#N/A</v>
      </c>
      <c r="B391" s="12" t="e">
        <f>VLOOKUP(A391,Lookup!$C:$D,2,FALSE)</f>
        <v>#N/A</v>
      </c>
      <c r="AX391" s="14" t="e">
        <f t="shared" si="8"/>
        <v>#N/A</v>
      </c>
      <c r="AY391" s="17" t="s">
        <v>590</v>
      </c>
      <c r="AZ391" s="101">
        <f>IF(ISERROR(VLOOKUP($H391,Lookup!$F:$G,2,FALSE)),0,VLOOKUP($H391,Lookup!$F:$G,2,FALSE))</f>
        <v>0</v>
      </c>
    </row>
    <row r="392" spans="1:52">
      <c r="A392" s="12" t="e">
        <f>IF(AZ392=0,VLOOKUP(R392,Lookup!$B:$C,2,0),'Revenue Data'!AZ392)</f>
        <v>#N/A</v>
      </c>
      <c r="B392" s="12" t="e">
        <f>VLOOKUP(A392,Lookup!$C:$D,2,FALSE)</f>
        <v>#N/A</v>
      </c>
      <c r="AX392" s="14" t="e">
        <f t="shared" si="8"/>
        <v>#N/A</v>
      </c>
      <c r="AY392" s="17" t="s">
        <v>590</v>
      </c>
      <c r="AZ392" s="101">
        <f>IF(ISERROR(VLOOKUP($H392,Lookup!$F:$G,2,FALSE)),0,VLOOKUP($H392,Lookup!$F:$G,2,FALSE))</f>
        <v>0</v>
      </c>
    </row>
    <row r="393" spans="1:52">
      <c r="A393" s="12" t="e">
        <f>IF(AZ393=0,VLOOKUP(R393,Lookup!$B:$C,2,0),'Revenue Data'!AZ393)</f>
        <v>#N/A</v>
      </c>
      <c r="B393" s="12" t="e">
        <f>VLOOKUP(A393,Lookup!$C:$D,2,FALSE)</f>
        <v>#N/A</v>
      </c>
      <c r="AX393" s="14" t="e">
        <f t="shared" si="8"/>
        <v>#N/A</v>
      </c>
      <c r="AY393" s="17" t="s">
        <v>590</v>
      </c>
      <c r="AZ393" s="101">
        <f>IF(ISERROR(VLOOKUP($H393,Lookup!$F:$G,2,FALSE)),0,VLOOKUP($H393,Lookup!$F:$G,2,FALSE))</f>
        <v>0</v>
      </c>
    </row>
    <row r="394" spans="1:52">
      <c r="A394" s="12" t="e">
        <f>IF(AZ394=0,VLOOKUP(R394,Lookup!$B:$C,2,0),'Revenue Data'!AZ394)</f>
        <v>#N/A</v>
      </c>
      <c r="B394" s="12" t="e">
        <f>VLOOKUP(A394,Lookup!$C:$D,2,FALSE)</f>
        <v>#N/A</v>
      </c>
      <c r="AX394" s="14" t="e">
        <f t="shared" si="8"/>
        <v>#N/A</v>
      </c>
      <c r="AY394" s="17" t="s">
        <v>590</v>
      </c>
      <c r="AZ394" s="101">
        <f>IF(ISERROR(VLOOKUP($H394,Lookup!$F:$G,2,FALSE)),0,VLOOKUP($H394,Lookup!$F:$G,2,FALSE))</f>
        <v>0</v>
      </c>
    </row>
    <row r="395" spans="1:52">
      <c r="A395" s="12" t="e">
        <f>IF(AZ395=0,VLOOKUP(R395,Lookup!$B:$C,2,0),'Revenue Data'!AZ395)</f>
        <v>#N/A</v>
      </c>
      <c r="B395" s="12" t="e">
        <f>VLOOKUP(A395,Lookup!$C:$D,2,FALSE)</f>
        <v>#N/A</v>
      </c>
      <c r="AX395" s="14" t="e">
        <f t="shared" ref="AX395:AX443" si="9">A395&amp;AU395</f>
        <v>#N/A</v>
      </c>
      <c r="AY395" s="17" t="s">
        <v>590</v>
      </c>
      <c r="AZ395" s="101">
        <f>IF(ISERROR(VLOOKUP($H395,Lookup!$F:$G,2,FALSE)),0,VLOOKUP($H395,Lookup!$F:$G,2,FALSE))</f>
        <v>0</v>
      </c>
    </row>
    <row r="396" spans="1:52">
      <c r="A396" s="12" t="e">
        <f>IF(AZ396=0,VLOOKUP(R396,Lookup!$B:$C,2,0),'Revenue Data'!AZ396)</f>
        <v>#N/A</v>
      </c>
      <c r="B396" s="12" t="e">
        <f>VLOOKUP(A396,Lookup!$C:$D,2,FALSE)</f>
        <v>#N/A</v>
      </c>
      <c r="AX396" s="14" t="e">
        <f t="shared" si="9"/>
        <v>#N/A</v>
      </c>
      <c r="AY396" s="17" t="s">
        <v>590</v>
      </c>
      <c r="AZ396" s="101">
        <f>IF(ISERROR(VLOOKUP($H396,Lookup!$F:$G,2,FALSE)),0,VLOOKUP($H396,Lookup!$F:$G,2,FALSE))</f>
        <v>0</v>
      </c>
    </row>
    <row r="397" spans="1:52">
      <c r="A397" s="12" t="e">
        <f>IF(AZ397=0,VLOOKUP(R397,Lookup!$B:$C,2,0),'Revenue Data'!AZ397)</f>
        <v>#N/A</v>
      </c>
      <c r="B397" s="12" t="e">
        <f>VLOOKUP(A397,Lookup!$C:$D,2,FALSE)</f>
        <v>#N/A</v>
      </c>
      <c r="AX397" s="14" t="e">
        <f t="shared" si="9"/>
        <v>#N/A</v>
      </c>
      <c r="AY397" s="17" t="s">
        <v>590</v>
      </c>
      <c r="AZ397" s="101">
        <f>IF(ISERROR(VLOOKUP($H397,Lookup!$F:$G,2,FALSE)),0,VLOOKUP($H397,Lookup!$F:$G,2,FALSE))</f>
        <v>0</v>
      </c>
    </row>
    <row r="398" spans="1:52">
      <c r="A398" s="12" t="e">
        <f>IF(AZ398=0,VLOOKUP(R398,Lookup!$B:$C,2,0),'Revenue Data'!AZ398)</f>
        <v>#N/A</v>
      </c>
      <c r="B398" s="12" t="e">
        <f>VLOOKUP(A398,Lookup!$C:$D,2,FALSE)</f>
        <v>#N/A</v>
      </c>
      <c r="AX398" s="14" t="e">
        <f t="shared" si="9"/>
        <v>#N/A</v>
      </c>
      <c r="AY398" s="17" t="s">
        <v>590</v>
      </c>
      <c r="AZ398" s="101">
        <f>IF(ISERROR(VLOOKUP($H398,Lookup!$F:$G,2,FALSE)),0,VLOOKUP($H398,Lookup!$F:$G,2,FALSE))</f>
        <v>0</v>
      </c>
    </row>
    <row r="399" spans="1:52">
      <c r="A399" s="12" t="e">
        <f>IF(AZ399=0,VLOOKUP(R399,Lookup!$B:$C,2,0),'Revenue Data'!AZ399)</f>
        <v>#N/A</v>
      </c>
      <c r="B399" s="12" t="e">
        <f>VLOOKUP(A399,Lookup!$C:$D,2,FALSE)</f>
        <v>#N/A</v>
      </c>
      <c r="AX399" s="14" t="e">
        <f t="shared" si="9"/>
        <v>#N/A</v>
      </c>
      <c r="AY399" s="17" t="s">
        <v>590</v>
      </c>
      <c r="AZ399" s="101">
        <f>IF(ISERROR(VLOOKUP($H399,Lookup!$F:$G,2,FALSE)),0,VLOOKUP($H399,Lookup!$F:$G,2,FALSE))</f>
        <v>0</v>
      </c>
    </row>
    <row r="400" spans="1:52">
      <c r="A400" s="12" t="e">
        <f>IF(AZ400=0,VLOOKUP(R400,Lookup!$B:$C,2,0),'Revenue Data'!AZ400)</f>
        <v>#N/A</v>
      </c>
      <c r="B400" s="12" t="e">
        <f>VLOOKUP(A400,Lookup!$C:$D,2,FALSE)</f>
        <v>#N/A</v>
      </c>
      <c r="AX400" s="14" t="e">
        <f t="shared" si="9"/>
        <v>#N/A</v>
      </c>
      <c r="AY400" s="17" t="s">
        <v>590</v>
      </c>
      <c r="AZ400" s="101">
        <f>IF(ISERROR(VLOOKUP($H400,Lookup!$F:$G,2,FALSE)),0,VLOOKUP($H400,Lookup!$F:$G,2,FALSE))</f>
        <v>0</v>
      </c>
    </row>
    <row r="401" spans="1:52">
      <c r="A401" s="12" t="e">
        <f>IF(AZ401=0,VLOOKUP(R401,Lookup!$B:$C,2,0),'Revenue Data'!AZ401)</f>
        <v>#N/A</v>
      </c>
      <c r="B401" s="12" t="e">
        <f>VLOOKUP(A401,Lookup!$C:$D,2,FALSE)</f>
        <v>#N/A</v>
      </c>
      <c r="AX401" s="14" t="e">
        <f t="shared" si="9"/>
        <v>#N/A</v>
      </c>
      <c r="AY401" s="17" t="s">
        <v>590</v>
      </c>
      <c r="AZ401" s="101">
        <f>IF(ISERROR(VLOOKUP($H401,Lookup!$F:$G,2,FALSE)),0,VLOOKUP($H401,Lookup!$F:$G,2,FALSE))</f>
        <v>0</v>
      </c>
    </row>
    <row r="402" spans="1:52">
      <c r="A402" s="12" t="e">
        <f>IF(AZ402=0,VLOOKUP(R402,Lookup!$B:$C,2,0),'Revenue Data'!AZ402)</f>
        <v>#N/A</v>
      </c>
      <c r="B402" s="12" t="e">
        <f>VLOOKUP(A402,Lookup!$C:$D,2,FALSE)</f>
        <v>#N/A</v>
      </c>
      <c r="AX402" s="14" t="e">
        <f t="shared" si="9"/>
        <v>#N/A</v>
      </c>
      <c r="AY402" s="17" t="s">
        <v>590</v>
      </c>
      <c r="AZ402" s="101">
        <f>IF(ISERROR(VLOOKUP($H402,Lookup!$F:$G,2,FALSE)),0,VLOOKUP($H402,Lookup!$F:$G,2,FALSE))</f>
        <v>0</v>
      </c>
    </row>
    <row r="403" spans="1:52">
      <c r="A403" s="12" t="e">
        <f>IF(AZ403=0,VLOOKUP(R403,Lookup!$B:$C,2,0),'Revenue Data'!AZ403)</f>
        <v>#N/A</v>
      </c>
      <c r="B403" s="12" t="e">
        <f>VLOOKUP(A403,Lookup!$C:$D,2,FALSE)</f>
        <v>#N/A</v>
      </c>
      <c r="AX403" s="14" t="e">
        <f t="shared" si="9"/>
        <v>#N/A</v>
      </c>
      <c r="AY403" s="17" t="s">
        <v>590</v>
      </c>
      <c r="AZ403" s="101">
        <f>IF(ISERROR(VLOOKUP($H403,Lookup!$F:$G,2,FALSE)),0,VLOOKUP($H403,Lookup!$F:$G,2,FALSE))</f>
        <v>0</v>
      </c>
    </row>
    <row r="404" spans="1:52">
      <c r="A404" s="12" t="e">
        <f>IF(AZ404=0,VLOOKUP(R404,Lookup!$B:$C,2,0),'Revenue Data'!AZ404)</f>
        <v>#N/A</v>
      </c>
      <c r="B404" s="12" t="e">
        <f>VLOOKUP(A404,Lookup!$C:$D,2,FALSE)</f>
        <v>#N/A</v>
      </c>
      <c r="AX404" s="14" t="e">
        <f t="shared" si="9"/>
        <v>#N/A</v>
      </c>
      <c r="AY404" s="17" t="s">
        <v>590</v>
      </c>
      <c r="AZ404" s="101">
        <f>IF(ISERROR(VLOOKUP($H404,Lookup!$F:$G,2,FALSE)),0,VLOOKUP($H404,Lookup!$F:$G,2,FALSE))</f>
        <v>0</v>
      </c>
    </row>
    <row r="405" spans="1:52">
      <c r="A405" s="12" t="e">
        <f>IF(AZ405=0,VLOOKUP(R405,Lookup!$B:$C,2,0),'Revenue Data'!AZ405)</f>
        <v>#N/A</v>
      </c>
      <c r="B405" s="12" t="e">
        <f>VLOOKUP(A405,Lookup!$C:$D,2,FALSE)</f>
        <v>#N/A</v>
      </c>
      <c r="AX405" s="14" t="e">
        <f t="shared" si="9"/>
        <v>#N/A</v>
      </c>
      <c r="AY405" s="17" t="s">
        <v>590</v>
      </c>
      <c r="AZ405" s="101">
        <f>IF(ISERROR(VLOOKUP($H405,Lookup!$F:$G,2,FALSE)),0,VLOOKUP($H405,Lookup!$F:$G,2,FALSE))</f>
        <v>0</v>
      </c>
    </row>
    <row r="406" spans="1:52">
      <c r="A406" s="12" t="e">
        <f>IF(AZ406=0,VLOOKUP(R406,Lookup!$B:$C,2,0),'Revenue Data'!AZ406)</f>
        <v>#N/A</v>
      </c>
      <c r="B406" s="12" t="e">
        <f>VLOOKUP(A406,Lookup!$C:$D,2,FALSE)</f>
        <v>#N/A</v>
      </c>
      <c r="AX406" s="14" t="e">
        <f t="shared" si="9"/>
        <v>#N/A</v>
      </c>
      <c r="AY406" s="17" t="s">
        <v>590</v>
      </c>
      <c r="AZ406" s="101">
        <f>IF(ISERROR(VLOOKUP($H406,Lookup!$F:$G,2,FALSE)),0,VLOOKUP($H406,Lookup!$F:$G,2,FALSE))</f>
        <v>0</v>
      </c>
    </row>
    <row r="407" spans="1:52">
      <c r="A407" s="12" t="e">
        <f>IF(AZ407=0,VLOOKUP(R407,Lookup!$B:$C,2,0),'Revenue Data'!AZ407)</f>
        <v>#N/A</v>
      </c>
      <c r="B407" s="12" t="e">
        <f>VLOOKUP(A407,Lookup!$C:$D,2,FALSE)</f>
        <v>#N/A</v>
      </c>
      <c r="AX407" s="14" t="e">
        <f t="shared" si="9"/>
        <v>#N/A</v>
      </c>
      <c r="AY407" s="17" t="s">
        <v>590</v>
      </c>
      <c r="AZ407" s="101">
        <f>IF(ISERROR(VLOOKUP($H407,Lookup!$F:$G,2,FALSE)),0,VLOOKUP($H407,Lookup!$F:$G,2,FALSE))</f>
        <v>0</v>
      </c>
    </row>
    <row r="408" spans="1:52">
      <c r="A408" s="12" t="e">
        <f>IF(AZ408=0,VLOOKUP(R408,Lookup!$B:$C,2,0),'Revenue Data'!AZ408)</f>
        <v>#N/A</v>
      </c>
      <c r="B408" s="12" t="e">
        <f>VLOOKUP(A408,Lookup!$C:$D,2,FALSE)</f>
        <v>#N/A</v>
      </c>
      <c r="AX408" s="14" t="e">
        <f t="shared" si="9"/>
        <v>#N/A</v>
      </c>
      <c r="AY408" s="17" t="s">
        <v>590</v>
      </c>
      <c r="AZ408" s="101">
        <f>IF(ISERROR(VLOOKUP($H408,Lookup!$F:$G,2,FALSE)),0,VLOOKUP($H408,Lookup!$F:$G,2,FALSE))</f>
        <v>0</v>
      </c>
    </row>
    <row r="409" spans="1:52">
      <c r="A409" s="12" t="e">
        <f>IF(AZ409=0,VLOOKUP(R409,Lookup!$B:$C,2,0),'Revenue Data'!AZ409)</f>
        <v>#N/A</v>
      </c>
      <c r="B409" s="12" t="e">
        <f>VLOOKUP(A409,Lookup!$C:$D,2,FALSE)</f>
        <v>#N/A</v>
      </c>
      <c r="AX409" s="14" t="e">
        <f t="shared" si="9"/>
        <v>#N/A</v>
      </c>
      <c r="AY409" s="17" t="s">
        <v>590</v>
      </c>
      <c r="AZ409" s="101">
        <f>IF(ISERROR(VLOOKUP($H409,Lookup!$F:$G,2,FALSE)),0,VLOOKUP($H409,Lookup!$F:$G,2,FALSE))</f>
        <v>0</v>
      </c>
    </row>
    <row r="410" spans="1:52">
      <c r="A410" s="12" t="e">
        <f>IF(AZ410=0,VLOOKUP(R410,Lookup!$B:$C,2,0),'Revenue Data'!AZ410)</f>
        <v>#N/A</v>
      </c>
      <c r="B410" s="12" t="e">
        <f>VLOOKUP(A410,Lookup!$C:$D,2,FALSE)</f>
        <v>#N/A</v>
      </c>
      <c r="AX410" s="14" t="e">
        <f t="shared" si="9"/>
        <v>#N/A</v>
      </c>
      <c r="AY410" s="17" t="s">
        <v>590</v>
      </c>
      <c r="AZ410" s="101">
        <f>IF(ISERROR(VLOOKUP($H410,Lookup!$F:$G,2,FALSE)),0,VLOOKUP($H410,Lookup!$F:$G,2,FALSE))</f>
        <v>0</v>
      </c>
    </row>
    <row r="411" spans="1:52">
      <c r="A411" s="12" t="e">
        <f>IF(AZ411=0,VLOOKUP(R411,Lookup!$B:$C,2,0),'Revenue Data'!AZ411)</f>
        <v>#N/A</v>
      </c>
      <c r="B411" s="12" t="e">
        <f>VLOOKUP(A411,Lookup!$C:$D,2,FALSE)</f>
        <v>#N/A</v>
      </c>
      <c r="AX411" s="14" t="e">
        <f t="shared" si="9"/>
        <v>#N/A</v>
      </c>
      <c r="AY411" s="17" t="s">
        <v>590</v>
      </c>
      <c r="AZ411" s="101">
        <f>IF(ISERROR(VLOOKUP($H411,Lookup!$F:$G,2,FALSE)),0,VLOOKUP($H411,Lookup!$F:$G,2,FALSE))</f>
        <v>0</v>
      </c>
    </row>
    <row r="412" spans="1:52">
      <c r="A412" s="12" t="e">
        <f>IF(AZ412=0,VLOOKUP(R412,Lookup!$B:$C,2,0),'Revenue Data'!AZ412)</f>
        <v>#N/A</v>
      </c>
      <c r="B412" s="12" t="e">
        <f>VLOOKUP(A412,Lookup!$C:$D,2,FALSE)</f>
        <v>#N/A</v>
      </c>
      <c r="AX412" s="14" t="e">
        <f t="shared" si="9"/>
        <v>#N/A</v>
      </c>
      <c r="AY412" s="17" t="s">
        <v>590</v>
      </c>
      <c r="AZ412" s="101">
        <f>IF(ISERROR(VLOOKUP($H412,Lookup!$F:$G,2,FALSE)),0,VLOOKUP($H412,Lookup!$F:$G,2,FALSE))</f>
        <v>0</v>
      </c>
    </row>
    <row r="413" spans="1:52">
      <c r="A413" s="12" t="e">
        <f>IF(AZ413=0,VLOOKUP(R413,Lookup!$B:$C,2,0),'Revenue Data'!AZ413)</f>
        <v>#N/A</v>
      </c>
      <c r="B413" s="12" t="e">
        <f>VLOOKUP(A413,Lookup!$C:$D,2,FALSE)</f>
        <v>#N/A</v>
      </c>
      <c r="AX413" s="14" t="e">
        <f t="shared" si="9"/>
        <v>#N/A</v>
      </c>
      <c r="AY413" s="17" t="s">
        <v>590</v>
      </c>
      <c r="AZ413" s="101">
        <f>IF(ISERROR(VLOOKUP($H413,Lookup!$F:$G,2,FALSE)),0,VLOOKUP($H413,Lookup!$F:$G,2,FALSE))</f>
        <v>0</v>
      </c>
    </row>
    <row r="414" spans="1:52">
      <c r="A414" s="12" t="e">
        <f>IF(AZ414=0,VLOOKUP(R414,Lookup!$B:$C,2,0),'Revenue Data'!AZ414)</f>
        <v>#N/A</v>
      </c>
      <c r="B414" s="12" t="e">
        <f>VLOOKUP(A414,Lookup!$C:$D,2,FALSE)</f>
        <v>#N/A</v>
      </c>
      <c r="AX414" s="14" t="e">
        <f t="shared" si="9"/>
        <v>#N/A</v>
      </c>
      <c r="AY414" s="17" t="s">
        <v>590</v>
      </c>
      <c r="AZ414" s="101">
        <f>IF(ISERROR(VLOOKUP($H414,Lookup!$F:$G,2,FALSE)),0,VLOOKUP($H414,Lookup!$F:$G,2,FALSE))</f>
        <v>0</v>
      </c>
    </row>
    <row r="415" spans="1:52">
      <c r="A415" s="12" t="e">
        <f>IF(AZ415=0,VLOOKUP(R415,Lookup!$B:$C,2,0),'Revenue Data'!AZ415)</f>
        <v>#N/A</v>
      </c>
      <c r="B415" s="12" t="e">
        <f>VLOOKUP(A415,Lookup!$C:$D,2,FALSE)</f>
        <v>#N/A</v>
      </c>
      <c r="AX415" s="14" t="e">
        <f t="shared" si="9"/>
        <v>#N/A</v>
      </c>
      <c r="AY415" s="17" t="s">
        <v>590</v>
      </c>
      <c r="AZ415" s="101">
        <f>IF(ISERROR(VLOOKUP($H415,Lookup!$F:$G,2,FALSE)),0,VLOOKUP($H415,Lookup!$F:$G,2,FALSE))</f>
        <v>0</v>
      </c>
    </row>
    <row r="416" spans="1:52">
      <c r="A416" s="12" t="e">
        <f>IF(AZ416=0,VLOOKUP(R416,Lookup!$B:$C,2,0),'Revenue Data'!AZ416)</f>
        <v>#N/A</v>
      </c>
      <c r="B416" s="12" t="e">
        <f>VLOOKUP(A416,Lookup!$C:$D,2,FALSE)</f>
        <v>#N/A</v>
      </c>
      <c r="AX416" s="14" t="e">
        <f t="shared" si="9"/>
        <v>#N/A</v>
      </c>
      <c r="AY416" s="17" t="s">
        <v>590</v>
      </c>
      <c r="AZ416" s="101">
        <f>IF(ISERROR(VLOOKUP($H416,Lookup!$F:$G,2,FALSE)),0,VLOOKUP($H416,Lookup!$F:$G,2,FALSE))</f>
        <v>0</v>
      </c>
    </row>
    <row r="417" spans="1:52">
      <c r="A417" s="12" t="e">
        <f>IF(AZ417=0,VLOOKUP(R417,Lookup!$B:$C,2,0),'Revenue Data'!AZ417)</f>
        <v>#N/A</v>
      </c>
      <c r="B417" s="12" t="e">
        <f>VLOOKUP(A417,Lookup!$C:$D,2,FALSE)</f>
        <v>#N/A</v>
      </c>
      <c r="AX417" s="14" t="e">
        <f t="shared" si="9"/>
        <v>#N/A</v>
      </c>
      <c r="AY417" s="17" t="s">
        <v>590</v>
      </c>
      <c r="AZ417" s="101">
        <f>IF(ISERROR(VLOOKUP($H417,Lookup!$F:$G,2,FALSE)),0,VLOOKUP($H417,Lookup!$F:$G,2,FALSE))</f>
        <v>0</v>
      </c>
    </row>
    <row r="418" spans="1:52">
      <c r="A418" s="12" t="e">
        <f>IF(AZ418=0,VLOOKUP(R418,Lookup!$B:$C,2,0),'Revenue Data'!AZ418)</f>
        <v>#N/A</v>
      </c>
      <c r="B418" s="12" t="e">
        <f>VLOOKUP(A418,Lookup!$C:$D,2,FALSE)</f>
        <v>#N/A</v>
      </c>
      <c r="AX418" s="14" t="e">
        <f t="shared" si="9"/>
        <v>#N/A</v>
      </c>
      <c r="AY418" s="17" t="s">
        <v>590</v>
      </c>
      <c r="AZ418" s="101">
        <f>IF(ISERROR(VLOOKUP($H418,Lookup!$F:$G,2,FALSE)),0,VLOOKUP($H418,Lookup!$F:$G,2,FALSE))</f>
        <v>0</v>
      </c>
    </row>
    <row r="419" spans="1:52">
      <c r="A419" s="12" t="e">
        <f>IF(AZ419=0,VLOOKUP(R419,Lookup!$B:$C,2,0),'Revenue Data'!AZ419)</f>
        <v>#N/A</v>
      </c>
      <c r="B419" s="12" t="e">
        <f>VLOOKUP(A419,Lookup!$C:$D,2,FALSE)</f>
        <v>#N/A</v>
      </c>
      <c r="AX419" s="14" t="e">
        <f t="shared" si="9"/>
        <v>#N/A</v>
      </c>
      <c r="AY419" s="17" t="s">
        <v>590</v>
      </c>
      <c r="AZ419" s="101">
        <f>IF(ISERROR(VLOOKUP($H419,Lookup!$F:$G,2,FALSE)),0,VLOOKUP($H419,Lookup!$F:$G,2,FALSE))</f>
        <v>0</v>
      </c>
    </row>
    <row r="420" spans="1:52">
      <c r="A420" s="12" t="e">
        <f>IF(AZ420=0,VLOOKUP(R420,Lookup!$B:$C,2,0),'Revenue Data'!AZ420)</f>
        <v>#N/A</v>
      </c>
      <c r="B420" s="12" t="e">
        <f>VLOOKUP(A420,Lookup!$C:$D,2,FALSE)</f>
        <v>#N/A</v>
      </c>
      <c r="AX420" s="14" t="e">
        <f t="shared" si="9"/>
        <v>#N/A</v>
      </c>
      <c r="AY420" s="17" t="s">
        <v>590</v>
      </c>
      <c r="AZ420" s="101">
        <f>IF(ISERROR(VLOOKUP($H420,Lookup!$F:$G,2,FALSE)),0,VLOOKUP($H420,Lookup!$F:$G,2,FALSE))</f>
        <v>0</v>
      </c>
    </row>
    <row r="421" spans="1:52">
      <c r="A421" s="12" t="e">
        <f>IF(AZ421=0,VLOOKUP(R421,Lookup!$B:$C,2,0),'Revenue Data'!AZ421)</f>
        <v>#N/A</v>
      </c>
      <c r="B421" s="12" t="e">
        <f>VLOOKUP(A421,Lookup!$C:$D,2,FALSE)</f>
        <v>#N/A</v>
      </c>
      <c r="AX421" s="14" t="e">
        <f t="shared" si="9"/>
        <v>#N/A</v>
      </c>
      <c r="AY421" s="17" t="s">
        <v>590</v>
      </c>
      <c r="AZ421" s="101">
        <f>IF(ISERROR(VLOOKUP($H421,Lookup!$F:$G,2,FALSE)),0,VLOOKUP($H421,Lookup!$F:$G,2,FALSE))</f>
        <v>0</v>
      </c>
    </row>
    <row r="422" spans="1:52">
      <c r="A422" s="12" t="e">
        <f>IF(AZ422=0,VLOOKUP(R422,Lookup!$B:$C,2,0),'Revenue Data'!AZ422)</f>
        <v>#N/A</v>
      </c>
      <c r="B422" s="12" t="e">
        <f>VLOOKUP(A422,Lookup!$C:$D,2,FALSE)</f>
        <v>#N/A</v>
      </c>
      <c r="AX422" s="14" t="e">
        <f t="shared" si="9"/>
        <v>#N/A</v>
      </c>
      <c r="AY422" s="17" t="s">
        <v>590</v>
      </c>
      <c r="AZ422" s="101">
        <f>IF(ISERROR(VLOOKUP($H422,Lookup!$F:$G,2,FALSE)),0,VLOOKUP($H422,Lookup!$F:$G,2,FALSE))</f>
        <v>0</v>
      </c>
    </row>
    <row r="423" spans="1:52">
      <c r="A423" s="12" t="e">
        <f>IF(AZ423=0,VLOOKUP(R423,Lookup!$B:$C,2,0),'Revenue Data'!AZ423)</f>
        <v>#N/A</v>
      </c>
      <c r="B423" s="12" t="e">
        <f>VLOOKUP(A423,Lookup!$C:$D,2,FALSE)</f>
        <v>#N/A</v>
      </c>
      <c r="AX423" s="14" t="e">
        <f t="shared" si="9"/>
        <v>#N/A</v>
      </c>
      <c r="AY423" s="17" t="s">
        <v>590</v>
      </c>
      <c r="AZ423" s="101">
        <f>IF(ISERROR(VLOOKUP($H423,Lookup!$F:$G,2,FALSE)),0,VLOOKUP($H423,Lookup!$F:$G,2,FALSE))</f>
        <v>0</v>
      </c>
    </row>
    <row r="424" spans="1:52">
      <c r="A424" s="12" t="e">
        <f>IF(AZ424=0,VLOOKUP(R424,Lookup!$B:$C,2,0),'Revenue Data'!AZ424)</f>
        <v>#N/A</v>
      </c>
      <c r="B424" s="12" t="e">
        <f>VLOOKUP(A424,Lookup!$C:$D,2,FALSE)</f>
        <v>#N/A</v>
      </c>
      <c r="AX424" s="14" t="e">
        <f t="shared" si="9"/>
        <v>#N/A</v>
      </c>
      <c r="AY424" s="17" t="s">
        <v>590</v>
      </c>
      <c r="AZ424" s="101">
        <f>IF(ISERROR(VLOOKUP($H424,Lookup!$F:$G,2,FALSE)),0,VLOOKUP($H424,Lookup!$F:$G,2,FALSE))</f>
        <v>0</v>
      </c>
    </row>
    <row r="425" spans="1:52">
      <c r="A425" s="12" t="e">
        <f>IF(AZ425=0,VLOOKUP(R425,Lookup!$B:$C,2,0),'Revenue Data'!AZ425)</f>
        <v>#N/A</v>
      </c>
      <c r="B425" s="12" t="e">
        <f>VLOOKUP(A425,Lookup!$C:$D,2,FALSE)</f>
        <v>#N/A</v>
      </c>
      <c r="AX425" s="14" t="e">
        <f t="shared" si="9"/>
        <v>#N/A</v>
      </c>
      <c r="AY425" s="17" t="s">
        <v>590</v>
      </c>
      <c r="AZ425" s="101">
        <f>IF(ISERROR(VLOOKUP($H425,Lookup!$F:$G,2,FALSE)),0,VLOOKUP($H425,Lookup!$F:$G,2,FALSE))</f>
        <v>0</v>
      </c>
    </row>
    <row r="426" spans="1:52">
      <c r="A426" s="12" t="e">
        <f>IF(AZ426=0,VLOOKUP(R426,Lookup!$B:$C,2,0),'Revenue Data'!AZ426)</f>
        <v>#N/A</v>
      </c>
      <c r="B426" s="12" t="e">
        <f>VLOOKUP(A426,Lookup!$C:$D,2,FALSE)</f>
        <v>#N/A</v>
      </c>
      <c r="AX426" s="14" t="e">
        <f t="shared" si="9"/>
        <v>#N/A</v>
      </c>
      <c r="AY426" s="17" t="s">
        <v>590</v>
      </c>
      <c r="AZ426" s="101">
        <f>IF(ISERROR(VLOOKUP($H426,Lookup!$F:$G,2,FALSE)),0,VLOOKUP($H426,Lookup!$F:$G,2,FALSE))</f>
        <v>0</v>
      </c>
    </row>
    <row r="427" spans="1:52">
      <c r="A427" s="12" t="e">
        <f>IF(AZ427=0,VLOOKUP(R427,Lookup!$B:$C,2,0),'Revenue Data'!AZ427)</f>
        <v>#N/A</v>
      </c>
      <c r="B427" s="12" t="e">
        <f>VLOOKUP(A427,Lookup!$C:$D,2,FALSE)</f>
        <v>#N/A</v>
      </c>
      <c r="AX427" s="14" t="e">
        <f t="shared" si="9"/>
        <v>#N/A</v>
      </c>
      <c r="AY427" s="17" t="s">
        <v>590</v>
      </c>
      <c r="AZ427" s="101">
        <f>IF(ISERROR(VLOOKUP($H427,Lookup!$F:$G,2,FALSE)),0,VLOOKUP($H427,Lookup!$F:$G,2,FALSE))</f>
        <v>0</v>
      </c>
    </row>
    <row r="428" spans="1:52">
      <c r="A428" s="12" t="e">
        <f>IF(AZ428=0,VLOOKUP(R428,Lookup!$B:$C,2,0),'Revenue Data'!AZ428)</f>
        <v>#N/A</v>
      </c>
      <c r="B428" s="12" t="e">
        <f>VLOOKUP(A428,Lookup!$C:$D,2,FALSE)</f>
        <v>#N/A</v>
      </c>
      <c r="AX428" s="14" t="e">
        <f t="shared" si="9"/>
        <v>#N/A</v>
      </c>
      <c r="AY428" s="17" t="s">
        <v>590</v>
      </c>
      <c r="AZ428" s="101">
        <f>IF(ISERROR(VLOOKUP($H428,Lookup!$F:$G,2,FALSE)),0,VLOOKUP($H428,Lookup!$F:$G,2,FALSE))</f>
        <v>0</v>
      </c>
    </row>
    <row r="429" spans="1:52">
      <c r="A429" s="12" t="e">
        <f>IF(AZ429=0,VLOOKUP(R429,Lookup!$B:$C,2,0),'Revenue Data'!AZ429)</f>
        <v>#N/A</v>
      </c>
      <c r="B429" s="12" t="e">
        <f>VLOOKUP(A429,Lookup!$C:$D,2,FALSE)</f>
        <v>#N/A</v>
      </c>
      <c r="AX429" s="14" t="e">
        <f t="shared" si="9"/>
        <v>#N/A</v>
      </c>
      <c r="AY429" s="17" t="s">
        <v>590</v>
      </c>
      <c r="AZ429" s="101">
        <f>IF(ISERROR(VLOOKUP($H429,Lookup!$F:$G,2,FALSE)),0,VLOOKUP($H429,Lookup!$F:$G,2,FALSE))</f>
        <v>0</v>
      </c>
    </row>
    <row r="430" spans="1:52">
      <c r="A430" s="12" t="e">
        <f>IF(AZ430=0,VLOOKUP(R430,Lookup!$B:$C,2,0),'Revenue Data'!AZ430)</f>
        <v>#N/A</v>
      </c>
      <c r="B430" s="12" t="e">
        <f>VLOOKUP(A430,Lookup!$C:$D,2,FALSE)</f>
        <v>#N/A</v>
      </c>
      <c r="AX430" s="14" t="e">
        <f t="shared" si="9"/>
        <v>#N/A</v>
      </c>
      <c r="AY430" s="17" t="s">
        <v>590</v>
      </c>
      <c r="AZ430" s="101">
        <f>IF(ISERROR(VLOOKUP($H430,Lookup!$F:$G,2,FALSE)),0,VLOOKUP($H430,Lookup!$F:$G,2,FALSE))</f>
        <v>0</v>
      </c>
    </row>
    <row r="431" spans="1:52">
      <c r="A431" s="12" t="e">
        <f>IF(AZ431=0,VLOOKUP(R431,Lookup!$B:$C,2,0),'Revenue Data'!AZ431)</f>
        <v>#N/A</v>
      </c>
      <c r="B431" s="12" t="e">
        <f>VLOOKUP(A431,Lookup!$C:$D,2,FALSE)</f>
        <v>#N/A</v>
      </c>
      <c r="AX431" s="14" t="e">
        <f t="shared" si="9"/>
        <v>#N/A</v>
      </c>
      <c r="AY431" s="17" t="s">
        <v>590</v>
      </c>
      <c r="AZ431" s="101">
        <f>IF(ISERROR(VLOOKUP($H431,Lookup!$F:$G,2,FALSE)),0,VLOOKUP($H431,Lookup!$F:$G,2,FALSE))</f>
        <v>0</v>
      </c>
    </row>
    <row r="432" spans="1:52">
      <c r="A432" s="12" t="e">
        <f>IF(AZ432=0,VLOOKUP(R432,Lookup!$B:$C,2,0),'Revenue Data'!AZ432)</f>
        <v>#N/A</v>
      </c>
      <c r="B432" s="12" t="e">
        <f>VLOOKUP(A432,Lookup!$C:$D,2,FALSE)</f>
        <v>#N/A</v>
      </c>
      <c r="AX432" s="14" t="e">
        <f t="shared" si="9"/>
        <v>#N/A</v>
      </c>
      <c r="AY432" s="17" t="s">
        <v>590</v>
      </c>
      <c r="AZ432" s="101">
        <f>IF(ISERROR(VLOOKUP($H432,Lookup!$F:$G,2,FALSE)),0,VLOOKUP($H432,Lookup!$F:$G,2,FALSE))</f>
        <v>0</v>
      </c>
    </row>
    <row r="433" spans="1:52">
      <c r="A433" s="12" t="e">
        <f>IF(AZ433=0,VLOOKUP(R433,Lookup!$B:$C,2,0),'Revenue Data'!AZ433)</f>
        <v>#N/A</v>
      </c>
      <c r="B433" s="12" t="e">
        <f>VLOOKUP(A433,Lookup!$C:$D,2,FALSE)</f>
        <v>#N/A</v>
      </c>
      <c r="AX433" s="14" t="e">
        <f t="shared" si="9"/>
        <v>#N/A</v>
      </c>
      <c r="AY433" s="17" t="s">
        <v>590</v>
      </c>
      <c r="AZ433" s="101">
        <f>IF(ISERROR(VLOOKUP($H433,Lookup!$F:$G,2,FALSE)),0,VLOOKUP($H433,Lookup!$F:$G,2,FALSE))</f>
        <v>0</v>
      </c>
    </row>
    <row r="434" spans="1:52">
      <c r="A434" s="12" t="e">
        <f>IF(AZ434=0,VLOOKUP(R434,Lookup!$B:$C,2,0),'Revenue Data'!AZ434)</f>
        <v>#N/A</v>
      </c>
      <c r="B434" s="12" t="e">
        <f>VLOOKUP(A434,Lookup!$C:$D,2,FALSE)</f>
        <v>#N/A</v>
      </c>
      <c r="AX434" s="14" t="e">
        <f t="shared" si="9"/>
        <v>#N/A</v>
      </c>
      <c r="AY434" s="17" t="s">
        <v>590</v>
      </c>
      <c r="AZ434" s="101">
        <f>IF(ISERROR(VLOOKUP($H434,Lookup!$F:$G,2,FALSE)),0,VLOOKUP($H434,Lookup!$F:$G,2,FALSE))</f>
        <v>0</v>
      </c>
    </row>
    <row r="435" spans="1:52">
      <c r="A435" s="12" t="e">
        <f>IF(AZ435=0,VLOOKUP(R435,Lookup!$B:$C,2,0),'Revenue Data'!AZ435)</f>
        <v>#N/A</v>
      </c>
      <c r="B435" s="12" t="e">
        <f>VLOOKUP(A435,Lookup!$C:$D,2,FALSE)</f>
        <v>#N/A</v>
      </c>
      <c r="AX435" s="14" t="e">
        <f t="shared" si="9"/>
        <v>#N/A</v>
      </c>
      <c r="AY435" s="17" t="s">
        <v>590</v>
      </c>
      <c r="AZ435" s="101">
        <f>IF(ISERROR(VLOOKUP($H435,Lookup!$F:$G,2,FALSE)),0,VLOOKUP($H435,Lookup!$F:$G,2,FALSE))</f>
        <v>0</v>
      </c>
    </row>
    <row r="436" spans="1:52">
      <c r="A436" s="12" t="e">
        <f>IF(AZ436=0,VLOOKUP(R436,Lookup!$B:$C,2,0),'Revenue Data'!AZ436)</f>
        <v>#N/A</v>
      </c>
      <c r="B436" s="12" t="e">
        <f>VLOOKUP(A436,Lookup!$C:$D,2,FALSE)</f>
        <v>#N/A</v>
      </c>
      <c r="AX436" s="14" t="e">
        <f t="shared" si="9"/>
        <v>#N/A</v>
      </c>
      <c r="AY436" s="17" t="s">
        <v>590</v>
      </c>
      <c r="AZ436" s="101">
        <f>IF(ISERROR(VLOOKUP($H436,Lookup!$F:$G,2,FALSE)),0,VLOOKUP($H436,Lookup!$F:$G,2,FALSE))</f>
        <v>0</v>
      </c>
    </row>
    <row r="437" spans="1:52">
      <c r="A437" s="12" t="e">
        <f>IF(AZ437=0,VLOOKUP(R437,Lookup!$B:$C,2,0),'Revenue Data'!AZ437)</f>
        <v>#N/A</v>
      </c>
      <c r="B437" s="12" t="e">
        <f>VLOOKUP(A437,Lookup!$C:$D,2,FALSE)</f>
        <v>#N/A</v>
      </c>
      <c r="AX437" s="14" t="e">
        <f t="shared" si="9"/>
        <v>#N/A</v>
      </c>
      <c r="AY437" s="17" t="s">
        <v>590</v>
      </c>
      <c r="AZ437" s="101">
        <f>IF(ISERROR(VLOOKUP($H437,Lookup!$F:$G,2,FALSE)),0,VLOOKUP($H437,Lookup!$F:$G,2,FALSE))</f>
        <v>0</v>
      </c>
    </row>
    <row r="438" spans="1:52">
      <c r="A438" s="12" t="e">
        <f>IF(AZ438=0,VLOOKUP(R438,Lookup!$B:$C,2,0),'Revenue Data'!AZ438)</f>
        <v>#N/A</v>
      </c>
      <c r="B438" s="12" t="e">
        <f>VLOOKUP(A438,Lookup!$C:$D,2,FALSE)</f>
        <v>#N/A</v>
      </c>
      <c r="AX438" s="14" t="e">
        <f t="shared" si="9"/>
        <v>#N/A</v>
      </c>
      <c r="AY438" s="17" t="s">
        <v>590</v>
      </c>
      <c r="AZ438" s="101">
        <f>IF(ISERROR(VLOOKUP($H438,Lookup!$F:$G,2,FALSE)),0,VLOOKUP($H438,Lookup!$F:$G,2,FALSE))</f>
        <v>0</v>
      </c>
    </row>
    <row r="439" spans="1:52">
      <c r="A439" s="12" t="e">
        <f>IF(AZ439=0,VLOOKUP(R439,Lookup!$B:$C,2,0),'Revenue Data'!AZ439)</f>
        <v>#N/A</v>
      </c>
      <c r="B439" s="12" t="e">
        <f>VLOOKUP(A439,Lookup!$C:$D,2,FALSE)</f>
        <v>#N/A</v>
      </c>
      <c r="AX439" s="14" t="e">
        <f t="shared" si="9"/>
        <v>#N/A</v>
      </c>
      <c r="AY439" s="17" t="s">
        <v>590</v>
      </c>
      <c r="AZ439" s="101">
        <f>IF(ISERROR(VLOOKUP($H439,Lookup!$F:$G,2,FALSE)),0,VLOOKUP($H439,Lookup!$F:$G,2,FALSE))</f>
        <v>0</v>
      </c>
    </row>
    <row r="440" spans="1:52">
      <c r="A440" s="12" t="e">
        <f>IF(AZ440=0,VLOOKUP(R440,Lookup!$B:$C,2,0),'Revenue Data'!AZ440)</f>
        <v>#N/A</v>
      </c>
      <c r="B440" s="12" t="e">
        <f>VLOOKUP(A440,Lookup!$C:$D,2,FALSE)</f>
        <v>#N/A</v>
      </c>
      <c r="AX440" s="14" t="e">
        <f t="shared" si="9"/>
        <v>#N/A</v>
      </c>
      <c r="AY440" s="17" t="s">
        <v>590</v>
      </c>
      <c r="AZ440" s="101">
        <f>IF(ISERROR(VLOOKUP($H440,Lookup!$F:$G,2,FALSE)),0,VLOOKUP($H440,Lookup!$F:$G,2,FALSE))</f>
        <v>0</v>
      </c>
    </row>
    <row r="441" spans="1:52">
      <c r="A441" s="12" t="e">
        <f>IF(AZ441=0,VLOOKUP(R441,Lookup!$B:$C,2,0),'Revenue Data'!AZ441)</f>
        <v>#N/A</v>
      </c>
      <c r="B441" s="12" t="e">
        <f>VLOOKUP(A441,Lookup!$C:$D,2,FALSE)</f>
        <v>#N/A</v>
      </c>
      <c r="AX441" s="14" t="e">
        <f t="shared" si="9"/>
        <v>#N/A</v>
      </c>
      <c r="AY441" s="17" t="s">
        <v>590</v>
      </c>
      <c r="AZ441" s="101">
        <f>IF(ISERROR(VLOOKUP($H441,Lookup!$F:$G,2,FALSE)),0,VLOOKUP($H441,Lookup!$F:$G,2,FALSE))</f>
        <v>0</v>
      </c>
    </row>
    <row r="442" spans="1:52">
      <c r="A442" s="12" t="e">
        <f>IF(AZ442=0,VLOOKUP(R442,Lookup!$B:$C,2,0),'Revenue Data'!AZ442)</f>
        <v>#N/A</v>
      </c>
      <c r="B442" s="12" t="e">
        <f>VLOOKUP(A442,Lookup!$C:$D,2,FALSE)</f>
        <v>#N/A</v>
      </c>
      <c r="AX442" s="14" t="e">
        <f t="shared" si="9"/>
        <v>#N/A</v>
      </c>
      <c r="AY442" s="17" t="s">
        <v>590</v>
      </c>
      <c r="AZ442" s="101">
        <f>IF(ISERROR(VLOOKUP($H442,Lookup!$F:$G,2,FALSE)),0,VLOOKUP($H442,Lookup!$F:$G,2,FALSE))</f>
        <v>0</v>
      </c>
    </row>
    <row r="443" spans="1:52">
      <c r="A443" s="12" t="e">
        <f>IF(AZ443=0,VLOOKUP(R443,Lookup!$B:$C,2,0),'Revenue Data'!AZ443)</f>
        <v>#N/A</v>
      </c>
      <c r="B443" s="12" t="e">
        <f>VLOOKUP(A443,Lookup!$C:$D,2,FALSE)</f>
        <v>#N/A</v>
      </c>
      <c r="AX443" s="14" t="e">
        <f t="shared" si="9"/>
        <v>#N/A</v>
      </c>
      <c r="AY443" s="17" t="s">
        <v>590</v>
      </c>
      <c r="AZ443" s="101">
        <f>IF(ISERROR(VLOOKUP($H443,Lookup!$F:$G,2,FALSE)),0,VLOOKUP($H443,Lookup!$F:$G,2,FALSE))</f>
        <v>0</v>
      </c>
    </row>
    <row r="444" spans="1:52">
      <c r="A444" s="12" t="e">
        <f>IF(AZ444=0,VLOOKUP(R444,Lookup!$B:$C,2,0),'Revenue Data'!AZ444)</f>
        <v>#N/A</v>
      </c>
      <c r="B444" s="12" t="e">
        <f>VLOOKUP(A444,Lookup!$C:$D,2,FALSE)</f>
        <v>#N/A</v>
      </c>
      <c r="AX444" s="14" t="e">
        <f t="shared" ref="AX444:AX496" si="10">A444&amp;AU444</f>
        <v>#N/A</v>
      </c>
      <c r="AY444" s="17" t="s">
        <v>590</v>
      </c>
      <c r="AZ444" s="101">
        <f>IF(ISERROR(VLOOKUP($H444,Lookup!$F:$G,2,FALSE)),0,VLOOKUP($H444,Lookup!$F:$G,2,FALSE))</f>
        <v>0</v>
      </c>
    </row>
    <row r="445" spans="1:52">
      <c r="A445" s="12" t="e">
        <f>IF(AZ445=0,VLOOKUP(R445,Lookup!$B:$C,2,0),'Revenue Data'!AZ445)</f>
        <v>#N/A</v>
      </c>
      <c r="B445" s="12" t="e">
        <f>VLOOKUP(A445,Lookup!$C:$D,2,FALSE)</f>
        <v>#N/A</v>
      </c>
      <c r="AX445" s="14" t="e">
        <f t="shared" si="10"/>
        <v>#N/A</v>
      </c>
      <c r="AY445" s="17" t="s">
        <v>590</v>
      </c>
      <c r="AZ445" s="101">
        <f>IF(ISERROR(VLOOKUP($H445,Lookup!$F:$G,2,FALSE)),0,VLOOKUP($H445,Lookup!$F:$G,2,FALSE))</f>
        <v>0</v>
      </c>
    </row>
    <row r="446" spans="1:52">
      <c r="A446" s="12" t="e">
        <f>IF(AZ446=0,VLOOKUP(R446,Lookup!$B:$C,2,0),'Revenue Data'!AZ446)</f>
        <v>#N/A</v>
      </c>
      <c r="B446" s="12" t="e">
        <f>VLOOKUP(A446,Lookup!$C:$D,2,FALSE)</f>
        <v>#N/A</v>
      </c>
      <c r="AX446" s="14" t="e">
        <f t="shared" si="10"/>
        <v>#N/A</v>
      </c>
      <c r="AY446" s="17" t="s">
        <v>590</v>
      </c>
      <c r="AZ446" s="101">
        <f>IF(ISERROR(VLOOKUP($H446,Lookup!$F:$G,2,FALSE)),0,VLOOKUP($H446,Lookup!$F:$G,2,FALSE))</f>
        <v>0</v>
      </c>
    </row>
    <row r="447" spans="1:52">
      <c r="A447" s="12" t="e">
        <f>IF(AZ447=0,VLOOKUP(R447,Lookup!$B:$C,2,0),'Revenue Data'!AZ447)</f>
        <v>#N/A</v>
      </c>
      <c r="B447" s="12" t="e">
        <f>VLOOKUP(A447,Lookup!$C:$D,2,FALSE)</f>
        <v>#N/A</v>
      </c>
      <c r="AX447" s="14" t="e">
        <f t="shared" si="10"/>
        <v>#N/A</v>
      </c>
      <c r="AY447" s="17" t="s">
        <v>590</v>
      </c>
      <c r="AZ447" s="101">
        <f>IF(ISERROR(VLOOKUP($H447,Lookup!$F:$G,2,FALSE)),0,VLOOKUP($H447,Lookup!$F:$G,2,FALSE))</f>
        <v>0</v>
      </c>
    </row>
    <row r="448" spans="1:52">
      <c r="A448" s="12" t="e">
        <f>IF(AZ448=0,VLOOKUP(R448,Lookup!$B:$C,2,0),'Revenue Data'!AZ448)</f>
        <v>#N/A</v>
      </c>
      <c r="B448" s="12" t="e">
        <f>VLOOKUP(A448,Lookup!$C:$D,2,FALSE)</f>
        <v>#N/A</v>
      </c>
      <c r="AX448" s="14" t="e">
        <f t="shared" si="10"/>
        <v>#N/A</v>
      </c>
      <c r="AY448" s="17" t="s">
        <v>590</v>
      </c>
      <c r="AZ448" s="101">
        <f>IF(ISERROR(VLOOKUP($H448,Lookup!$F:$G,2,FALSE)),0,VLOOKUP($H448,Lookup!$F:$G,2,FALSE))</f>
        <v>0</v>
      </c>
    </row>
    <row r="449" spans="1:52">
      <c r="A449" s="12" t="e">
        <f>IF(AZ449=0,VLOOKUP(R449,Lookup!$B:$C,2,0),'Revenue Data'!AZ449)</f>
        <v>#N/A</v>
      </c>
      <c r="B449" s="12" t="e">
        <f>VLOOKUP(A449,Lookup!$C:$D,2,FALSE)</f>
        <v>#N/A</v>
      </c>
      <c r="AX449" s="14" t="e">
        <f t="shared" si="10"/>
        <v>#N/A</v>
      </c>
      <c r="AY449" s="17" t="s">
        <v>590</v>
      </c>
      <c r="AZ449" s="101">
        <f>IF(ISERROR(VLOOKUP($H449,Lookup!$F:$G,2,FALSE)),0,VLOOKUP($H449,Lookup!$F:$G,2,FALSE))</f>
        <v>0</v>
      </c>
    </row>
    <row r="450" spans="1:52">
      <c r="A450" s="12" t="e">
        <f>IF(AZ450=0,VLOOKUP(R450,Lookup!$B:$C,2,0),'Revenue Data'!AZ450)</f>
        <v>#N/A</v>
      </c>
      <c r="B450" s="12" t="e">
        <f>VLOOKUP(A450,Lookup!$C:$D,2,FALSE)</f>
        <v>#N/A</v>
      </c>
      <c r="AX450" s="14" t="e">
        <f t="shared" si="10"/>
        <v>#N/A</v>
      </c>
      <c r="AY450" s="17" t="s">
        <v>590</v>
      </c>
      <c r="AZ450" s="101">
        <f>IF(ISERROR(VLOOKUP($H450,Lookup!$F:$G,2,FALSE)),0,VLOOKUP($H450,Lookup!$F:$G,2,FALSE))</f>
        <v>0</v>
      </c>
    </row>
    <row r="451" spans="1:52">
      <c r="A451" s="12" t="e">
        <f>IF(AZ451=0,VLOOKUP(R451,Lookup!$B:$C,2,0),'Revenue Data'!AZ451)</f>
        <v>#N/A</v>
      </c>
      <c r="B451" s="12" t="e">
        <f>VLOOKUP(A451,Lookup!$C:$D,2,FALSE)</f>
        <v>#N/A</v>
      </c>
      <c r="AX451" s="14" t="e">
        <f t="shared" si="10"/>
        <v>#N/A</v>
      </c>
      <c r="AY451" s="17" t="s">
        <v>590</v>
      </c>
      <c r="AZ451" s="101">
        <f>IF(ISERROR(VLOOKUP($H451,Lookup!$F:$G,2,FALSE)),0,VLOOKUP($H451,Lookup!$F:$G,2,FALSE))</f>
        <v>0</v>
      </c>
    </row>
    <row r="452" spans="1:52">
      <c r="A452" s="12" t="e">
        <f>IF(AZ452=0,VLOOKUP(R452,Lookup!$B:$C,2,0),'Revenue Data'!AZ452)</f>
        <v>#N/A</v>
      </c>
      <c r="B452" s="12" t="e">
        <f>VLOOKUP(A452,Lookup!$C:$D,2,FALSE)</f>
        <v>#N/A</v>
      </c>
      <c r="AX452" s="14" t="e">
        <f t="shared" si="10"/>
        <v>#N/A</v>
      </c>
      <c r="AY452" s="17" t="s">
        <v>590</v>
      </c>
      <c r="AZ452" s="101">
        <f>IF(ISERROR(VLOOKUP($H452,Lookup!$F:$G,2,FALSE)),0,VLOOKUP($H452,Lookup!$F:$G,2,FALSE))</f>
        <v>0</v>
      </c>
    </row>
    <row r="453" spans="1:52">
      <c r="A453" s="12" t="e">
        <f>IF(AZ453=0,VLOOKUP(R453,Lookup!$B:$C,2,0),'Revenue Data'!AZ453)</f>
        <v>#N/A</v>
      </c>
      <c r="B453" s="12" t="e">
        <f>VLOOKUP(A453,Lookup!$C:$D,2,FALSE)</f>
        <v>#N/A</v>
      </c>
      <c r="AX453" s="14" t="e">
        <f t="shared" si="10"/>
        <v>#N/A</v>
      </c>
      <c r="AY453" s="17" t="s">
        <v>590</v>
      </c>
      <c r="AZ453" s="101">
        <f>IF(ISERROR(VLOOKUP($H453,Lookup!$F:$G,2,FALSE)),0,VLOOKUP($H453,Lookup!$F:$G,2,FALSE))</f>
        <v>0</v>
      </c>
    </row>
    <row r="454" spans="1:52">
      <c r="A454" s="12" t="e">
        <f>IF(AZ454=0,VLOOKUP(R454,Lookup!$B:$C,2,0),'Revenue Data'!AZ454)</f>
        <v>#N/A</v>
      </c>
      <c r="B454" s="12" t="e">
        <f>VLOOKUP(A454,Lookup!$C:$D,2,FALSE)</f>
        <v>#N/A</v>
      </c>
      <c r="AX454" s="14" t="e">
        <f t="shared" si="10"/>
        <v>#N/A</v>
      </c>
      <c r="AY454" s="17" t="s">
        <v>590</v>
      </c>
      <c r="AZ454" s="101">
        <f>IF(ISERROR(VLOOKUP($H454,Lookup!$F:$G,2,FALSE)),0,VLOOKUP($H454,Lookup!$F:$G,2,FALSE))</f>
        <v>0</v>
      </c>
    </row>
    <row r="455" spans="1:52">
      <c r="A455" s="12" t="e">
        <f>IF(AZ455=0,VLOOKUP(R455,Lookup!$B:$C,2,0),'Revenue Data'!AZ455)</f>
        <v>#N/A</v>
      </c>
      <c r="B455" s="12" t="e">
        <f>VLOOKUP(A455,Lookup!$C:$D,2,FALSE)</f>
        <v>#N/A</v>
      </c>
      <c r="AX455" s="14" t="e">
        <f t="shared" si="10"/>
        <v>#N/A</v>
      </c>
      <c r="AY455" s="17" t="s">
        <v>590</v>
      </c>
      <c r="AZ455" s="101">
        <f>IF(ISERROR(VLOOKUP($H455,Lookup!$F:$G,2,FALSE)),0,VLOOKUP($H455,Lookup!$F:$G,2,FALSE))</f>
        <v>0</v>
      </c>
    </row>
    <row r="456" spans="1:52">
      <c r="A456" s="12" t="e">
        <f>IF(AZ456=0,VLOOKUP(R456,Lookup!$B:$C,2,0),'Revenue Data'!AZ456)</f>
        <v>#N/A</v>
      </c>
      <c r="B456" s="12" t="e">
        <f>VLOOKUP(A456,Lookup!$C:$D,2,FALSE)</f>
        <v>#N/A</v>
      </c>
      <c r="AX456" s="14" t="e">
        <f t="shared" si="10"/>
        <v>#N/A</v>
      </c>
      <c r="AY456" s="17" t="s">
        <v>590</v>
      </c>
      <c r="AZ456" s="101">
        <f>IF(ISERROR(VLOOKUP($H456,Lookup!$F:$G,2,FALSE)),0,VLOOKUP($H456,Lookup!$F:$G,2,FALSE))</f>
        <v>0</v>
      </c>
    </row>
    <row r="457" spans="1:52">
      <c r="A457" s="12" t="e">
        <f>IF(AZ457=0,VLOOKUP(R457,Lookup!$B:$C,2,0),'Revenue Data'!AZ457)</f>
        <v>#N/A</v>
      </c>
      <c r="B457" s="12" t="e">
        <f>VLOOKUP(A457,Lookup!$C:$D,2,FALSE)</f>
        <v>#N/A</v>
      </c>
      <c r="AX457" s="14" t="e">
        <f t="shared" si="10"/>
        <v>#N/A</v>
      </c>
      <c r="AY457" s="17" t="s">
        <v>590</v>
      </c>
      <c r="AZ457" s="101">
        <f>IF(ISERROR(VLOOKUP($H457,Lookup!$F:$G,2,FALSE)),0,VLOOKUP($H457,Lookup!$F:$G,2,FALSE))</f>
        <v>0</v>
      </c>
    </row>
    <row r="458" spans="1:52">
      <c r="A458" s="12" t="e">
        <f>IF(AZ458=0,VLOOKUP(R458,Lookup!$B:$C,2,0),'Revenue Data'!AZ458)</f>
        <v>#N/A</v>
      </c>
      <c r="B458" s="12" t="e">
        <f>VLOOKUP(A458,Lookup!$C:$D,2,FALSE)</f>
        <v>#N/A</v>
      </c>
      <c r="AX458" s="14" t="e">
        <f t="shared" si="10"/>
        <v>#N/A</v>
      </c>
      <c r="AY458" s="17" t="s">
        <v>590</v>
      </c>
      <c r="AZ458" s="101">
        <f>IF(ISERROR(VLOOKUP($H458,Lookup!$F:$G,2,FALSE)),0,VLOOKUP($H458,Lookup!$F:$G,2,FALSE))</f>
        <v>0</v>
      </c>
    </row>
    <row r="459" spans="1:52">
      <c r="A459" s="12" t="e">
        <f>IF(AZ459=0,VLOOKUP(R459,Lookup!$B:$C,2,0),'Revenue Data'!AZ459)</f>
        <v>#N/A</v>
      </c>
      <c r="B459" s="12" t="e">
        <f>VLOOKUP(A459,Lookup!$C:$D,2,FALSE)</f>
        <v>#N/A</v>
      </c>
      <c r="AX459" s="14" t="e">
        <f t="shared" si="10"/>
        <v>#N/A</v>
      </c>
      <c r="AY459" s="17" t="s">
        <v>590</v>
      </c>
      <c r="AZ459" s="101">
        <f>IF(ISERROR(VLOOKUP($H459,Lookup!$F:$G,2,FALSE)),0,VLOOKUP($H459,Lookup!$F:$G,2,FALSE))</f>
        <v>0</v>
      </c>
    </row>
    <row r="460" spans="1:52">
      <c r="A460" s="12" t="e">
        <f>IF(AZ460=0,VLOOKUP(R460,Lookup!$B:$C,2,0),'Revenue Data'!AZ460)</f>
        <v>#N/A</v>
      </c>
      <c r="B460" s="12" t="e">
        <f>VLOOKUP(A460,Lookup!$C:$D,2,FALSE)</f>
        <v>#N/A</v>
      </c>
      <c r="AX460" s="14" t="e">
        <f t="shared" si="10"/>
        <v>#N/A</v>
      </c>
      <c r="AY460" s="17" t="s">
        <v>590</v>
      </c>
      <c r="AZ460" s="101">
        <f>IF(ISERROR(VLOOKUP($H460,Lookup!$F:$G,2,FALSE)),0,VLOOKUP($H460,Lookup!$F:$G,2,FALSE))</f>
        <v>0</v>
      </c>
    </row>
    <row r="461" spans="1:52">
      <c r="A461" s="12" t="e">
        <f>IF(AZ461=0,VLOOKUP(R461,Lookup!$B:$C,2,0),'Revenue Data'!AZ461)</f>
        <v>#N/A</v>
      </c>
      <c r="B461" s="12" t="e">
        <f>VLOOKUP(A461,Lookup!$C:$D,2,FALSE)</f>
        <v>#N/A</v>
      </c>
      <c r="AX461" s="14" t="e">
        <f t="shared" si="10"/>
        <v>#N/A</v>
      </c>
      <c r="AY461" s="17" t="s">
        <v>590</v>
      </c>
      <c r="AZ461" s="101">
        <f>IF(ISERROR(VLOOKUP($H461,Lookup!$F:$G,2,FALSE)),0,VLOOKUP($H461,Lookup!$F:$G,2,FALSE))</f>
        <v>0</v>
      </c>
    </row>
    <row r="462" spans="1:52">
      <c r="A462" s="12" t="e">
        <f>IF(AZ462=0,VLOOKUP(R462,Lookup!$B:$C,2,0),'Revenue Data'!AZ462)</f>
        <v>#N/A</v>
      </c>
      <c r="B462" s="12" t="e">
        <f>VLOOKUP(A462,Lookup!$C:$D,2,FALSE)</f>
        <v>#N/A</v>
      </c>
      <c r="AX462" s="14" t="e">
        <f t="shared" si="10"/>
        <v>#N/A</v>
      </c>
      <c r="AY462" s="17" t="s">
        <v>590</v>
      </c>
      <c r="AZ462" s="101">
        <f>IF(ISERROR(VLOOKUP($H462,Lookup!$F:$G,2,FALSE)),0,VLOOKUP($H462,Lookup!$F:$G,2,FALSE))</f>
        <v>0</v>
      </c>
    </row>
    <row r="463" spans="1:52">
      <c r="A463" s="12" t="e">
        <f>IF(AZ463=0,VLOOKUP(R463,Lookup!$B:$C,2,0),'Revenue Data'!AZ463)</f>
        <v>#N/A</v>
      </c>
      <c r="B463" s="12" t="e">
        <f>VLOOKUP(A463,Lookup!$C:$D,2,FALSE)</f>
        <v>#N/A</v>
      </c>
      <c r="AX463" s="14" t="e">
        <f t="shared" si="10"/>
        <v>#N/A</v>
      </c>
      <c r="AY463" s="17" t="s">
        <v>590</v>
      </c>
      <c r="AZ463" s="101">
        <f>IF(ISERROR(VLOOKUP($H463,Lookup!$F:$G,2,FALSE)),0,VLOOKUP($H463,Lookup!$F:$G,2,FALSE))</f>
        <v>0</v>
      </c>
    </row>
    <row r="464" spans="1:52">
      <c r="A464" s="12" t="e">
        <f>IF(AZ464=0,VLOOKUP(R464,Lookup!$B:$C,2,0),'Revenue Data'!AZ464)</f>
        <v>#N/A</v>
      </c>
      <c r="B464" s="12" t="e">
        <f>VLOOKUP(A464,Lookup!$C:$D,2,FALSE)</f>
        <v>#N/A</v>
      </c>
      <c r="AX464" s="14" t="e">
        <f t="shared" si="10"/>
        <v>#N/A</v>
      </c>
      <c r="AY464" s="17" t="s">
        <v>590</v>
      </c>
      <c r="AZ464" s="101">
        <f>IF(ISERROR(VLOOKUP($H464,Lookup!$F:$G,2,FALSE)),0,VLOOKUP($H464,Lookup!$F:$G,2,FALSE))</f>
        <v>0</v>
      </c>
    </row>
    <row r="465" spans="1:52">
      <c r="A465" s="12" t="e">
        <f>IF(AZ465=0,VLOOKUP(R465,Lookup!$B:$C,2,0),'Revenue Data'!AZ465)</f>
        <v>#N/A</v>
      </c>
      <c r="B465" s="12" t="e">
        <f>VLOOKUP(A465,Lookup!$C:$D,2,FALSE)</f>
        <v>#N/A</v>
      </c>
      <c r="AX465" s="14" t="e">
        <f t="shared" si="10"/>
        <v>#N/A</v>
      </c>
      <c r="AY465" s="17" t="s">
        <v>590</v>
      </c>
      <c r="AZ465" s="101">
        <f>IF(ISERROR(VLOOKUP($H465,Lookup!$F:$G,2,FALSE)),0,VLOOKUP($H465,Lookup!$F:$G,2,FALSE))</f>
        <v>0</v>
      </c>
    </row>
    <row r="466" spans="1:52">
      <c r="A466" s="12" t="e">
        <f>IF(AZ466=0,VLOOKUP(R466,Lookup!$B:$C,2,0),'Revenue Data'!AZ466)</f>
        <v>#N/A</v>
      </c>
      <c r="B466" s="12" t="e">
        <f>VLOOKUP(A466,Lookup!$C:$D,2,FALSE)</f>
        <v>#N/A</v>
      </c>
      <c r="AX466" s="14" t="e">
        <f t="shared" si="10"/>
        <v>#N/A</v>
      </c>
      <c r="AY466" s="17" t="s">
        <v>590</v>
      </c>
      <c r="AZ466" s="101">
        <f>IF(ISERROR(VLOOKUP($H466,Lookup!$F:$G,2,FALSE)),0,VLOOKUP($H466,Lookup!$F:$G,2,FALSE))</f>
        <v>0</v>
      </c>
    </row>
    <row r="467" spans="1:52">
      <c r="A467" s="12" t="e">
        <f>IF(AZ467=0,VLOOKUP(R467,Lookup!$B:$C,2,0),'Revenue Data'!AZ467)</f>
        <v>#N/A</v>
      </c>
      <c r="B467" s="12" t="e">
        <f>VLOOKUP(A467,Lookup!$C:$D,2,FALSE)</f>
        <v>#N/A</v>
      </c>
      <c r="AX467" s="14" t="e">
        <f t="shared" si="10"/>
        <v>#N/A</v>
      </c>
      <c r="AY467" s="17" t="s">
        <v>590</v>
      </c>
      <c r="AZ467" s="101">
        <f>IF(ISERROR(VLOOKUP($H467,Lookup!$F:$G,2,FALSE)),0,VLOOKUP($H467,Lookup!$F:$G,2,FALSE))</f>
        <v>0</v>
      </c>
    </row>
    <row r="468" spans="1:52">
      <c r="A468" s="12" t="e">
        <f>IF(AZ468=0,VLOOKUP(R468,Lookup!$B:$C,2,0),'Revenue Data'!AZ468)</f>
        <v>#N/A</v>
      </c>
      <c r="B468" s="12" t="e">
        <f>VLOOKUP(A468,Lookup!$C:$D,2,FALSE)</f>
        <v>#N/A</v>
      </c>
      <c r="AX468" s="14" t="e">
        <f t="shared" si="10"/>
        <v>#N/A</v>
      </c>
      <c r="AY468" s="17" t="s">
        <v>590</v>
      </c>
      <c r="AZ468" s="101">
        <f>IF(ISERROR(VLOOKUP($H468,Lookup!$F:$G,2,FALSE)),0,VLOOKUP($H468,Lookup!$F:$G,2,FALSE))</f>
        <v>0</v>
      </c>
    </row>
    <row r="469" spans="1:52">
      <c r="A469" s="12" t="e">
        <f>IF(AZ469=0,VLOOKUP(R469,Lookup!$B:$C,2,0),'Revenue Data'!AZ469)</f>
        <v>#N/A</v>
      </c>
      <c r="B469" s="12" t="e">
        <f>VLOOKUP(A469,Lookup!$C:$D,2,FALSE)</f>
        <v>#N/A</v>
      </c>
      <c r="AX469" s="14" t="e">
        <f t="shared" si="10"/>
        <v>#N/A</v>
      </c>
      <c r="AY469" s="17" t="s">
        <v>590</v>
      </c>
      <c r="AZ469" s="101">
        <f>IF(ISERROR(VLOOKUP($H469,Lookup!$F:$G,2,FALSE)),0,VLOOKUP($H469,Lookup!$F:$G,2,FALSE))</f>
        <v>0</v>
      </c>
    </row>
    <row r="470" spans="1:52">
      <c r="A470" s="12" t="e">
        <f>IF(AZ470=0,VLOOKUP(R470,Lookup!$B:$C,2,0),'Revenue Data'!AZ470)</f>
        <v>#N/A</v>
      </c>
      <c r="B470" s="12" t="e">
        <f>VLOOKUP(A470,Lookup!$C:$D,2,FALSE)</f>
        <v>#N/A</v>
      </c>
      <c r="AX470" s="14" t="e">
        <f t="shared" si="10"/>
        <v>#N/A</v>
      </c>
      <c r="AY470" s="17" t="s">
        <v>590</v>
      </c>
      <c r="AZ470" s="101">
        <f>IF(ISERROR(VLOOKUP($H470,Lookup!$F:$G,2,FALSE)),0,VLOOKUP($H470,Lookup!$F:$G,2,FALSE))</f>
        <v>0</v>
      </c>
    </row>
    <row r="471" spans="1:52">
      <c r="A471" s="12" t="e">
        <f>IF(AZ471=0,VLOOKUP(R471,Lookup!$B:$C,2,0),'Revenue Data'!AZ471)</f>
        <v>#N/A</v>
      </c>
      <c r="B471" s="12" t="e">
        <f>VLOOKUP(A471,Lookup!$C:$D,2,FALSE)</f>
        <v>#N/A</v>
      </c>
      <c r="AX471" s="14" t="e">
        <f t="shared" si="10"/>
        <v>#N/A</v>
      </c>
      <c r="AY471" s="17" t="s">
        <v>590</v>
      </c>
      <c r="AZ471" s="101">
        <f>IF(ISERROR(VLOOKUP($H471,Lookup!$F:$G,2,FALSE)),0,VLOOKUP($H471,Lookup!$F:$G,2,FALSE))</f>
        <v>0</v>
      </c>
    </row>
    <row r="472" spans="1:52">
      <c r="A472" s="12" t="e">
        <f>IF(AZ472=0,VLOOKUP(R472,Lookup!$B:$C,2,0),'Revenue Data'!AZ472)</f>
        <v>#N/A</v>
      </c>
      <c r="B472" s="12" t="e">
        <f>VLOOKUP(A472,Lookup!$C:$D,2,FALSE)</f>
        <v>#N/A</v>
      </c>
      <c r="AX472" s="14" t="e">
        <f t="shared" si="10"/>
        <v>#N/A</v>
      </c>
      <c r="AY472" s="17" t="s">
        <v>590</v>
      </c>
      <c r="AZ472" s="101">
        <f>IF(ISERROR(VLOOKUP($H472,Lookup!$F:$G,2,FALSE)),0,VLOOKUP($H472,Lookup!$F:$G,2,FALSE))</f>
        <v>0</v>
      </c>
    </row>
    <row r="473" spans="1:52">
      <c r="A473" s="12" t="e">
        <f>IF(AZ473=0,VLOOKUP(R473,Lookup!$B:$C,2,0),'Revenue Data'!AZ473)</f>
        <v>#N/A</v>
      </c>
      <c r="B473" s="12" t="e">
        <f>VLOOKUP(A473,Lookup!$C:$D,2,FALSE)</f>
        <v>#N/A</v>
      </c>
      <c r="AX473" s="14" t="e">
        <f t="shared" si="10"/>
        <v>#N/A</v>
      </c>
      <c r="AY473" s="17" t="s">
        <v>590</v>
      </c>
      <c r="AZ473" s="101">
        <f>IF(ISERROR(VLOOKUP($H473,Lookup!$F:$G,2,FALSE)),0,VLOOKUP($H473,Lookup!$F:$G,2,FALSE))</f>
        <v>0</v>
      </c>
    </row>
    <row r="474" spans="1:52">
      <c r="A474" s="12" t="e">
        <f>IF(AZ474=0,VLOOKUP(R474,Lookup!$B:$C,2,0),'Revenue Data'!AZ474)</f>
        <v>#N/A</v>
      </c>
      <c r="B474" s="12" t="e">
        <f>VLOOKUP(A474,Lookup!$C:$D,2,FALSE)</f>
        <v>#N/A</v>
      </c>
      <c r="AX474" s="14" t="e">
        <f t="shared" si="10"/>
        <v>#N/A</v>
      </c>
      <c r="AY474" s="17" t="s">
        <v>590</v>
      </c>
      <c r="AZ474" s="101">
        <f>IF(ISERROR(VLOOKUP($H474,Lookup!$F:$G,2,FALSE)),0,VLOOKUP($H474,Lookup!$F:$G,2,FALSE))</f>
        <v>0</v>
      </c>
    </row>
    <row r="475" spans="1:52">
      <c r="A475" s="12" t="e">
        <f>IF(AZ475=0,VLOOKUP(R475,Lookup!$B:$C,2,0),'Revenue Data'!AZ475)</f>
        <v>#N/A</v>
      </c>
      <c r="B475" s="12" t="e">
        <f>VLOOKUP(A475,Lookup!$C:$D,2,FALSE)</f>
        <v>#N/A</v>
      </c>
      <c r="AX475" s="14" t="e">
        <f t="shared" si="10"/>
        <v>#N/A</v>
      </c>
      <c r="AY475" s="17" t="s">
        <v>590</v>
      </c>
      <c r="AZ475" s="101">
        <f>IF(ISERROR(VLOOKUP($H475,Lookup!$F:$G,2,FALSE)),0,VLOOKUP($H475,Lookup!$F:$G,2,FALSE))</f>
        <v>0</v>
      </c>
    </row>
    <row r="476" spans="1:52">
      <c r="A476" s="12" t="e">
        <f>IF(AZ476=0,VLOOKUP(R476,Lookup!$B:$C,2,0),'Revenue Data'!AZ476)</f>
        <v>#N/A</v>
      </c>
      <c r="B476" s="12" t="e">
        <f>VLOOKUP(A476,Lookup!$C:$D,2,FALSE)</f>
        <v>#N/A</v>
      </c>
      <c r="AX476" s="14" t="e">
        <f t="shared" si="10"/>
        <v>#N/A</v>
      </c>
      <c r="AY476" s="17" t="s">
        <v>590</v>
      </c>
      <c r="AZ476" s="101">
        <f>IF(ISERROR(VLOOKUP($H476,Lookup!$F:$G,2,FALSE)),0,VLOOKUP($H476,Lookup!$F:$G,2,FALSE))</f>
        <v>0</v>
      </c>
    </row>
    <row r="477" spans="1:52">
      <c r="A477" s="12" t="e">
        <f>IF(AZ477=0,VLOOKUP(R477,Lookup!$B:$C,2,0),'Revenue Data'!AZ477)</f>
        <v>#N/A</v>
      </c>
      <c r="B477" s="12" t="e">
        <f>VLOOKUP(A477,Lookup!$C:$D,2,FALSE)</f>
        <v>#N/A</v>
      </c>
      <c r="AX477" s="14" t="e">
        <f t="shared" si="10"/>
        <v>#N/A</v>
      </c>
      <c r="AY477" s="17" t="s">
        <v>590</v>
      </c>
      <c r="AZ477" s="101">
        <f>IF(ISERROR(VLOOKUP($H477,Lookup!$F:$G,2,FALSE)),0,VLOOKUP($H477,Lookup!$F:$G,2,FALSE))</f>
        <v>0</v>
      </c>
    </row>
    <row r="478" spans="1:52">
      <c r="A478" s="12" t="e">
        <f>IF(AZ478=0,VLOOKUP(R478,Lookup!$B:$C,2,0),'Revenue Data'!AZ478)</f>
        <v>#N/A</v>
      </c>
      <c r="B478" s="12" t="e">
        <f>VLOOKUP(A478,Lookup!$C:$D,2,FALSE)</f>
        <v>#N/A</v>
      </c>
      <c r="AX478" s="14" t="e">
        <f t="shared" si="10"/>
        <v>#N/A</v>
      </c>
      <c r="AY478" s="17" t="s">
        <v>590</v>
      </c>
      <c r="AZ478" s="101">
        <f>IF(ISERROR(VLOOKUP($H478,Lookup!$F:$G,2,FALSE)),0,VLOOKUP($H478,Lookup!$F:$G,2,FALSE))</f>
        <v>0</v>
      </c>
    </row>
    <row r="479" spans="1:52">
      <c r="A479" s="12" t="e">
        <f>IF(AZ479=0,VLOOKUP(R479,Lookup!$B:$C,2,0),'Revenue Data'!AZ479)</f>
        <v>#N/A</v>
      </c>
      <c r="B479" s="12" t="e">
        <f>VLOOKUP(A479,Lookup!$C:$D,2,FALSE)</f>
        <v>#N/A</v>
      </c>
      <c r="AX479" s="14" t="e">
        <f t="shared" si="10"/>
        <v>#N/A</v>
      </c>
      <c r="AY479" s="17" t="s">
        <v>590</v>
      </c>
      <c r="AZ479" s="101">
        <f>IF(ISERROR(VLOOKUP($H479,Lookup!$F:$G,2,FALSE)),0,VLOOKUP($H479,Lookup!$F:$G,2,FALSE))</f>
        <v>0</v>
      </c>
    </row>
    <row r="480" spans="1:52">
      <c r="A480" s="12" t="e">
        <f>IF(AZ480=0,VLOOKUP(R480,Lookup!$B:$C,2,0),'Revenue Data'!AZ480)</f>
        <v>#N/A</v>
      </c>
      <c r="B480" s="12" t="e">
        <f>VLOOKUP(A480,Lookup!$C:$D,2,FALSE)</f>
        <v>#N/A</v>
      </c>
      <c r="AX480" s="14" t="e">
        <f t="shared" si="10"/>
        <v>#N/A</v>
      </c>
      <c r="AY480" s="17" t="s">
        <v>590</v>
      </c>
      <c r="AZ480" s="101">
        <f>IF(ISERROR(VLOOKUP($H480,Lookup!$F:$G,2,FALSE)),0,VLOOKUP($H480,Lookup!$F:$G,2,FALSE))</f>
        <v>0</v>
      </c>
    </row>
    <row r="481" spans="1:52">
      <c r="A481" s="12" t="e">
        <f>IF(AZ481=0,VLOOKUP(R481,Lookup!$B:$C,2,0),'Revenue Data'!AZ481)</f>
        <v>#N/A</v>
      </c>
      <c r="B481" s="12" t="e">
        <f>VLOOKUP(A481,Lookup!$C:$D,2,FALSE)</f>
        <v>#N/A</v>
      </c>
      <c r="AX481" s="14" t="e">
        <f t="shared" si="10"/>
        <v>#N/A</v>
      </c>
      <c r="AY481" s="17" t="s">
        <v>590</v>
      </c>
      <c r="AZ481" s="101">
        <f>IF(ISERROR(VLOOKUP($H481,Lookup!$F:$G,2,FALSE)),0,VLOOKUP($H481,Lookup!$F:$G,2,FALSE))</f>
        <v>0</v>
      </c>
    </row>
    <row r="482" spans="1:52">
      <c r="A482" s="12" t="e">
        <f>IF(AZ482=0,VLOOKUP(R482,Lookup!$B:$C,2,0),'Revenue Data'!AZ482)</f>
        <v>#N/A</v>
      </c>
      <c r="B482" s="12" t="e">
        <f>VLOOKUP(A482,Lookup!$C:$D,2,FALSE)</f>
        <v>#N/A</v>
      </c>
      <c r="AX482" s="14" t="e">
        <f t="shared" si="10"/>
        <v>#N/A</v>
      </c>
      <c r="AY482" s="17" t="s">
        <v>590</v>
      </c>
      <c r="AZ482" s="101">
        <f>IF(ISERROR(VLOOKUP($H482,Lookup!$F:$G,2,FALSE)),0,VLOOKUP($H482,Lookup!$F:$G,2,FALSE))</f>
        <v>0</v>
      </c>
    </row>
    <row r="483" spans="1:52">
      <c r="A483" s="12" t="e">
        <f>IF(AZ483=0,VLOOKUP(R483,Lookup!$B:$C,2,0),'Revenue Data'!AZ483)</f>
        <v>#N/A</v>
      </c>
      <c r="B483" s="12" t="e">
        <f>VLOOKUP(A483,Lookup!$C:$D,2,FALSE)</f>
        <v>#N/A</v>
      </c>
      <c r="AX483" s="14" t="e">
        <f t="shared" si="10"/>
        <v>#N/A</v>
      </c>
      <c r="AY483" s="17" t="s">
        <v>590</v>
      </c>
      <c r="AZ483" s="101">
        <f>IF(ISERROR(VLOOKUP($H483,Lookup!$F:$G,2,FALSE)),0,VLOOKUP($H483,Lookup!$F:$G,2,FALSE))</f>
        <v>0</v>
      </c>
    </row>
    <row r="484" spans="1:52">
      <c r="A484" s="12" t="e">
        <f>IF(AZ484=0,VLOOKUP(R484,Lookup!$B:$C,2,0),'Revenue Data'!AZ484)</f>
        <v>#N/A</v>
      </c>
      <c r="B484" s="12" t="e">
        <f>VLOOKUP(A484,Lookup!$C:$D,2,FALSE)</f>
        <v>#N/A</v>
      </c>
      <c r="AX484" s="14" t="e">
        <f t="shared" si="10"/>
        <v>#N/A</v>
      </c>
      <c r="AY484" s="17" t="s">
        <v>590</v>
      </c>
      <c r="AZ484" s="101">
        <f>IF(ISERROR(VLOOKUP($H484,Lookup!$F:$G,2,FALSE)),0,VLOOKUP($H484,Lookup!$F:$G,2,FALSE))</f>
        <v>0</v>
      </c>
    </row>
    <row r="485" spans="1:52">
      <c r="A485" s="12" t="e">
        <f>IF(AZ485=0,VLOOKUP(R485,Lookup!$B:$C,2,0),'Revenue Data'!AZ485)</f>
        <v>#N/A</v>
      </c>
      <c r="B485" s="12" t="e">
        <f>VLOOKUP(A485,Lookup!$C:$D,2,FALSE)</f>
        <v>#N/A</v>
      </c>
      <c r="AX485" s="14" t="e">
        <f t="shared" si="10"/>
        <v>#N/A</v>
      </c>
      <c r="AY485" s="17" t="s">
        <v>590</v>
      </c>
      <c r="AZ485" s="101">
        <f>IF(ISERROR(VLOOKUP($H485,Lookup!$F:$G,2,FALSE)),0,VLOOKUP($H485,Lookup!$F:$G,2,FALSE))</f>
        <v>0</v>
      </c>
    </row>
    <row r="486" spans="1:52">
      <c r="A486" s="12" t="e">
        <f>IF(AZ486=0,VLOOKUP(R486,Lookup!$B:$C,2,0),'Revenue Data'!AZ486)</f>
        <v>#N/A</v>
      </c>
      <c r="B486" s="12" t="e">
        <f>VLOOKUP(A486,Lookup!$C:$D,2,FALSE)</f>
        <v>#N/A</v>
      </c>
      <c r="AX486" s="14" t="e">
        <f t="shared" si="10"/>
        <v>#N/A</v>
      </c>
      <c r="AY486" s="17" t="s">
        <v>590</v>
      </c>
      <c r="AZ486" s="101">
        <f>IF(ISERROR(VLOOKUP($H486,Lookup!$F:$G,2,FALSE)),0,VLOOKUP($H486,Lookup!$F:$G,2,FALSE))</f>
        <v>0</v>
      </c>
    </row>
    <row r="487" spans="1:52">
      <c r="A487" s="12" t="e">
        <f>IF(AZ487=0,VLOOKUP(R487,Lookup!$B:$C,2,0),'Revenue Data'!AZ487)</f>
        <v>#N/A</v>
      </c>
      <c r="B487" s="12" t="e">
        <f>VLOOKUP(A487,Lookup!$C:$D,2,FALSE)</f>
        <v>#N/A</v>
      </c>
      <c r="AX487" s="14" t="e">
        <f t="shared" si="10"/>
        <v>#N/A</v>
      </c>
      <c r="AY487" s="17" t="s">
        <v>590</v>
      </c>
      <c r="AZ487" s="101">
        <f>IF(ISERROR(VLOOKUP($H487,Lookup!$F:$G,2,FALSE)),0,VLOOKUP($H487,Lookup!$F:$G,2,FALSE))</f>
        <v>0</v>
      </c>
    </row>
    <row r="488" spans="1:52">
      <c r="A488" s="12" t="e">
        <f>IF(AZ488=0,VLOOKUP(R488,Lookup!$B:$C,2,0),'Revenue Data'!AZ488)</f>
        <v>#N/A</v>
      </c>
      <c r="B488" s="12" t="e">
        <f>VLOOKUP(A488,Lookup!$C:$D,2,FALSE)</f>
        <v>#N/A</v>
      </c>
      <c r="AX488" s="14" t="e">
        <f t="shared" si="10"/>
        <v>#N/A</v>
      </c>
      <c r="AY488" s="17" t="s">
        <v>590</v>
      </c>
      <c r="AZ488" s="101">
        <f>IF(ISERROR(VLOOKUP($H488,Lookup!$F:$G,2,FALSE)),0,VLOOKUP($H488,Lookup!$F:$G,2,FALSE))</f>
        <v>0</v>
      </c>
    </row>
    <row r="489" spans="1:52">
      <c r="A489" s="12" t="e">
        <f>IF(AZ489=0,VLOOKUP(R489,Lookup!$B:$C,2,0),'Revenue Data'!AZ489)</f>
        <v>#N/A</v>
      </c>
      <c r="B489" s="12" t="e">
        <f>VLOOKUP(A489,Lookup!$C:$D,2,FALSE)</f>
        <v>#N/A</v>
      </c>
      <c r="AX489" s="14" t="e">
        <f t="shared" si="10"/>
        <v>#N/A</v>
      </c>
      <c r="AY489" s="17" t="s">
        <v>590</v>
      </c>
      <c r="AZ489" s="101">
        <f>IF(ISERROR(VLOOKUP($H489,Lookup!$F:$G,2,FALSE)),0,VLOOKUP($H489,Lookup!$F:$G,2,FALSE))</f>
        <v>0</v>
      </c>
    </row>
    <row r="490" spans="1:52">
      <c r="A490" s="12" t="e">
        <f>IF(AZ490=0,VLOOKUP(R490,Lookup!$B:$C,2,0),'Revenue Data'!AZ490)</f>
        <v>#N/A</v>
      </c>
      <c r="B490" s="12" t="e">
        <f>VLOOKUP(A490,Lookup!$C:$D,2,FALSE)</f>
        <v>#N/A</v>
      </c>
      <c r="AX490" s="14" t="e">
        <f t="shared" si="10"/>
        <v>#N/A</v>
      </c>
      <c r="AY490" s="17" t="s">
        <v>590</v>
      </c>
      <c r="AZ490" s="101">
        <f>IF(ISERROR(VLOOKUP($H490,Lookup!$F:$G,2,FALSE)),0,VLOOKUP($H490,Lookup!$F:$G,2,FALSE))</f>
        <v>0</v>
      </c>
    </row>
    <row r="491" spans="1:52">
      <c r="A491" s="12" t="e">
        <f>IF(AZ491=0,VLOOKUP(R491,Lookup!$B:$C,2,0),'Revenue Data'!AZ491)</f>
        <v>#N/A</v>
      </c>
      <c r="B491" s="12" t="e">
        <f>VLOOKUP(A491,Lookup!$C:$D,2,FALSE)</f>
        <v>#N/A</v>
      </c>
      <c r="AX491" s="14" t="e">
        <f t="shared" si="10"/>
        <v>#N/A</v>
      </c>
      <c r="AY491" s="17" t="s">
        <v>590</v>
      </c>
      <c r="AZ491" s="101">
        <f>IF(ISERROR(VLOOKUP($H491,Lookup!$F:$G,2,FALSE)),0,VLOOKUP($H491,Lookup!$F:$G,2,FALSE))</f>
        <v>0</v>
      </c>
    </row>
    <row r="492" spans="1:52">
      <c r="A492" s="12" t="e">
        <f>IF(AZ492=0,VLOOKUP(R492,Lookup!$B:$C,2,0),'Revenue Data'!AZ492)</f>
        <v>#N/A</v>
      </c>
      <c r="B492" s="12" t="e">
        <f>VLOOKUP(A492,Lookup!$C:$D,2,FALSE)</f>
        <v>#N/A</v>
      </c>
      <c r="AX492" s="14" t="e">
        <f t="shared" si="10"/>
        <v>#N/A</v>
      </c>
      <c r="AY492" s="17" t="s">
        <v>590</v>
      </c>
      <c r="AZ492" s="101">
        <f>IF(ISERROR(VLOOKUP($H492,Lookup!$F:$G,2,FALSE)),0,VLOOKUP($H492,Lookup!$F:$G,2,FALSE))</f>
        <v>0</v>
      </c>
    </row>
    <row r="493" spans="1:52">
      <c r="A493" s="12" t="e">
        <f>IF(AZ493=0,VLOOKUP(R493,Lookup!$B:$C,2,0),'Revenue Data'!AZ493)</f>
        <v>#N/A</v>
      </c>
      <c r="B493" s="12" t="e">
        <f>VLOOKUP(A493,Lookup!$C:$D,2,FALSE)</f>
        <v>#N/A</v>
      </c>
      <c r="AX493" s="14" t="e">
        <f t="shared" si="10"/>
        <v>#N/A</v>
      </c>
      <c r="AY493" s="17" t="s">
        <v>590</v>
      </c>
      <c r="AZ493" s="101">
        <f>IF(ISERROR(VLOOKUP($H493,Lookup!$F:$G,2,FALSE)),0,VLOOKUP($H493,Lookup!$F:$G,2,FALSE))</f>
        <v>0</v>
      </c>
    </row>
    <row r="494" spans="1:52">
      <c r="A494" s="12" t="e">
        <f>IF(AZ494=0,VLOOKUP(R494,Lookup!$B:$C,2,0),'Revenue Data'!AZ494)</f>
        <v>#N/A</v>
      </c>
      <c r="B494" s="12" t="e">
        <f>VLOOKUP(A494,Lookup!$C:$D,2,FALSE)</f>
        <v>#N/A</v>
      </c>
      <c r="AX494" s="14" t="e">
        <f t="shared" si="10"/>
        <v>#N/A</v>
      </c>
      <c r="AY494" s="17" t="s">
        <v>590</v>
      </c>
      <c r="AZ494" s="101">
        <f>IF(ISERROR(VLOOKUP($H494,Lookup!$F:$G,2,FALSE)),0,VLOOKUP($H494,Lookup!$F:$G,2,FALSE))</f>
        <v>0</v>
      </c>
    </row>
    <row r="495" spans="1:52">
      <c r="A495" s="12" t="e">
        <f>IF(AZ495=0,VLOOKUP(R495,Lookup!$B:$C,2,0),'Revenue Data'!AZ495)</f>
        <v>#N/A</v>
      </c>
      <c r="B495" s="12" t="e">
        <f>VLOOKUP(A495,Lookup!$C:$D,2,FALSE)</f>
        <v>#N/A</v>
      </c>
      <c r="AX495" s="14" t="e">
        <f t="shared" si="10"/>
        <v>#N/A</v>
      </c>
      <c r="AY495" s="17" t="s">
        <v>590</v>
      </c>
      <c r="AZ495" s="101">
        <f>IF(ISERROR(VLOOKUP($H495,Lookup!$F:$G,2,FALSE)),0,VLOOKUP($H495,Lookup!$F:$G,2,FALSE))</f>
        <v>0</v>
      </c>
    </row>
    <row r="496" spans="1:52">
      <c r="A496" s="12" t="e">
        <f>IF(AZ496=0,VLOOKUP(R496,Lookup!$B:$C,2,0),'Revenue Data'!AZ496)</f>
        <v>#N/A</v>
      </c>
      <c r="B496" s="12" t="e">
        <f>VLOOKUP(A496,Lookup!$C:$D,2,FALSE)</f>
        <v>#N/A</v>
      </c>
      <c r="AX496" s="14" t="e">
        <f t="shared" si="10"/>
        <v>#N/A</v>
      </c>
      <c r="AY496" s="17" t="s">
        <v>590</v>
      </c>
      <c r="AZ496" s="101">
        <f>IF(ISERROR(VLOOKUP($H496,Lookup!$F:$G,2,FALSE)),0,VLOOKUP($H496,Lookup!$F:$G,2,FALSE))</f>
        <v>0</v>
      </c>
    </row>
    <row r="497" spans="1:52">
      <c r="A497" s="12" t="e">
        <f>IF(AZ497=0,VLOOKUP(R497,Lookup!$B:$C,2,0),'Revenue Data'!AZ497)</f>
        <v>#N/A</v>
      </c>
      <c r="B497" s="12" t="e">
        <f>VLOOKUP(A497,Lookup!$C:$D,2,FALSE)</f>
        <v>#N/A</v>
      </c>
      <c r="AX497" s="14" t="e">
        <f t="shared" ref="AX497:AX560" si="11">A497&amp;AU497</f>
        <v>#N/A</v>
      </c>
      <c r="AY497" s="17" t="s">
        <v>590</v>
      </c>
      <c r="AZ497" s="101">
        <f>IF(ISERROR(VLOOKUP($H497,Lookup!$F:$G,2,FALSE)),0,VLOOKUP($H497,Lookup!$F:$G,2,FALSE))</f>
        <v>0</v>
      </c>
    </row>
    <row r="498" spans="1:52">
      <c r="A498" s="12" t="e">
        <f>IF(AZ498=0,VLOOKUP(R498,Lookup!$B:$C,2,0),'Revenue Data'!AZ498)</f>
        <v>#N/A</v>
      </c>
      <c r="B498" s="12" t="e">
        <f>VLOOKUP(A498,Lookup!$C:$D,2,FALSE)</f>
        <v>#N/A</v>
      </c>
      <c r="AX498" s="14" t="e">
        <f t="shared" si="11"/>
        <v>#N/A</v>
      </c>
      <c r="AY498" s="17" t="s">
        <v>590</v>
      </c>
      <c r="AZ498" s="101">
        <f>IF(ISERROR(VLOOKUP($H498,Lookup!$F:$G,2,FALSE)),0,VLOOKUP($H498,Lookup!$F:$G,2,FALSE))</f>
        <v>0</v>
      </c>
    </row>
    <row r="499" spans="1:52">
      <c r="A499" s="12" t="e">
        <f>IF(AZ499=0,VLOOKUP(R499,Lookup!$B:$C,2,0),'Revenue Data'!AZ499)</f>
        <v>#N/A</v>
      </c>
      <c r="B499" s="12" t="e">
        <f>VLOOKUP(A499,Lookup!$C:$D,2,FALSE)</f>
        <v>#N/A</v>
      </c>
      <c r="AX499" s="14" t="e">
        <f t="shared" si="11"/>
        <v>#N/A</v>
      </c>
      <c r="AY499" s="17" t="s">
        <v>590</v>
      </c>
      <c r="AZ499" s="101">
        <f>IF(ISERROR(VLOOKUP($H499,Lookup!$F:$G,2,FALSE)),0,VLOOKUP($H499,Lookup!$F:$G,2,FALSE))</f>
        <v>0</v>
      </c>
    </row>
    <row r="500" spans="1:52">
      <c r="A500" s="12" t="e">
        <f>IF(AZ500=0,VLOOKUP(R500,Lookup!$B:$C,2,0),'Revenue Data'!AZ500)</f>
        <v>#N/A</v>
      </c>
      <c r="B500" s="12" t="e">
        <f>VLOOKUP(A500,Lookup!$C:$D,2,FALSE)</f>
        <v>#N/A</v>
      </c>
      <c r="AX500" s="14" t="e">
        <f t="shared" si="11"/>
        <v>#N/A</v>
      </c>
      <c r="AY500" s="17" t="s">
        <v>590</v>
      </c>
      <c r="AZ500" s="101">
        <f>IF(ISERROR(VLOOKUP($H500,Lookup!$F:$G,2,FALSE)),0,VLOOKUP($H500,Lookup!$F:$G,2,FALSE))</f>
        <v>0</v>
      </c>
    </row>
    <row r="501" spans="1:52">
      <c r="A501" s="12" t="e">
        <f>IF(AZ501=0,VLOOKUP(R501,Lookup!$B:$C,2,0),'Revenue Data'!AZ501)</f>
        <v>#N/A</v>
      </c>
      <c r="B501" s="12" t="e">
        <f>VLOOKUP(A501,Lookup!$C:$D,2,FALSE)</f>
        <v>#N/A</v>
      </c>
      <c r="AX501" s="14" t="e">
        <f t="shared" si="11"/>
        <v>#N/A</v>
      </c>
      <c r="AY501" s="17" t="s">
        <v>590</v>
      </c>
      <c r="AZ501" s="101">
        <f>IF(ISERROR(VLOOKUP($H501,Lookup!$F:$G,2,FALSE)),0,VLOOKUP($H501,Lookup!$F:$G,2,FALSE))</f>
        <v>0</v>
      </c>
    </row>
    <row r="502" spans="1:52">
      <c r="A502" s="12" t="e">
        <f>IF(AZ502=0,VLOOKUP(R502,Lookup!$B:$C,2,0),'Revenue Data'!AZ502)</f>
        <v>#N/A</v>
      </c>
      <c r="B502" s="12" t="e">
        <f>VLOOKUP(A502,Lookup!$C:$D,2,FALSE)</f>
        <v>#N/A</v>
      </c>
      <c r="AX502" s="14" t="e">
        <f t="shared" si="11"/>
        <v>#N/A</v>
      </c>
      <c r="AY502" s="17" t="s">
        <v>590</v>
      </c>
      <c r="AZ502" s="101">
        <f>IF(ISERROR(VLOOKUP($H502,Lookup!$F:$G,2,FALSE)),0,VLOOKUP($H502,Lookup!$F:$G,2,FALSE))</f>
        <v>0</v>
      </c>
    </row>
    <row r="503" spans="1:52">
      <c r="A503" s="12" t="e">
        <f>IF(AZ503=0,VLOOKUP(R503,Lookup!$B:$C,2,0),'Revenue Data'!AZ503)</f>
        <v>#N/A</v>
      </c>
      <c r="B503" s="12" t="e">
        <f>VLOOKUP(A503,Lookup!$C:$D,2,FALSE)</f>
        <v>#N/A</v>
      </c>
      <c r="AX503" s="14" t="e">
        <f t="shared" si="11"/>
        <v>#N/A</v>
      </c>
      <c r="AY503" s="17" t="s">
        <v>590</v>
      </c>
      <c r="AZ503" s="101">
        <f>IF(ISERROR(VLOOKUP($H503,Lookup!$F:$G,2,FALSE)),0,VLOOKUP($H503,Lookup!$F:$G,2,FALSE))</f>
        <v>0</v>
      </c>
    </row>
    <row r="504" spans="1:52">
      <c r="A504" s="12" t="e">
        <f>IF(AZ504=0,VLOOKUP(R504,Lookup!$B:$C,2,0),'Revenue Data'!AZ504)</f>
        <v>#N/A</v>
      </c>
      <c r="B504" s="12" t="e">
        <f>VLOOKUP(A504,Lookup!$C:$D,2,FALSE)</f>
        <v>#N/A</v>
      </c>
      <c r="AX504" s="14" t="e">
        <f t="shared" si="11"/>
        <v>#N/A</v>
      </c>
      <c r="AY504" s="17" t="s">
        <v>590</v>
      </c>
      <c r="AZ504" s="101">
        <f>IF(ISERROR(VLOOKUP($H504,Lookup!$F:$G,2,FALSE)),0,VLOOKUP($H504,Lookup!$F:$G,2,FALSE))</f>
        <v>0</v>
      </c>
    </row>
    <row r="505" spans="1:52">
      <c r="A505" s="12" t="e">
        <f>IF(AZ505=0,VLOOKUP(R505,Lookup!$B:$C,2,0),'Revenue Data'!AZ505)</f>
        <v>#N/A</v>
      </c>
      <c r="B505" s="12" t="e">
        <f>VLOOKUP(A505,Lookup!$C:$D,2,FALSE)</f>
        <v>#N/A</v>
      </c>
      <c r="AX505" s="14" t="e">
        <f t="shared" si="11"/>
        <v>#N/A</v>
      </c>
      <c r="AY505" s="17" t="s">
        <v>590</v>
      </c>
      <c r="AZ505" s="101">
        <f>IF(ISERROR(VLOOKUP($H505,Lookup!$F:$G,2,FALSE)),0,VLOOKUP($H505,Lookup!$F:$G,2,FALSE))</f>
        <v>0</v>
      </c>
    </row>
    <row r="506" spans="1:52">
      <c r="A506" s="12" t="e">
        <f>IF(AZ506=0,VLOOKUP(R506,Lookup!$B:$C,2,0),'Revenue Data'!AZ506)</f>
        <v>#N/A</v>
      </c>
      <c r="B506" s="12" t="e">
        <f>VLOOKUP(A506,Lookup!$C:$D,2,FALSE)</f>
        <v>#N/A</v>
      </c>
      <c r="AX506" s="14" t="e">
        <f t="shared" si="11"/>
        <v>#N/A</v>
      </c>
      <c r="AY506" s="17" t="s">
        <v>590</v>
      </c>
      <c r="AZ506" s="101">
        <f>IF(ISERROR(VLOOKUP($H506,Lookup!$F:$G,2,FALSE)),0,VLOOKUP($H506,Lookup!$F:$G,2,FALSE))</f>
        <v>0</v>
      </c>
    </row>
    <row r="507" spans="1:52">
      <c r="A507" s="12" t="e">
        <f>IF(AZ507=0,VLOOKUP(R507,Lookup!$B:$C,2,0),'Revenue Data'!AZ507)</f>
        <v>#N/A</v>
      </c>
      <c r="B507" s="12" t="e">
        <f>VLOOKUP(A507,Lookup!$C:$D,2,FALSE)</f>
        <v>#N/A</v>
      </c>
      <c r="AX507" s="14" t="e">
        <f t="shared" si="11"/>
        <v>#N/A</v>
      </c>
      <c r="AY507" s="17" t="s">
        <v>590</v>
      </c>
      <c r="AZ507" s="101">
        <f>IF(ISERROR(VLOOKUP($H507,Lookup!$F:$G,2,FALSE)),0,VLOOKUP($H507,Lookup!$F:$G,2,FALSE))</f>
        <v>0</v>
      </c>
    </row>
    <row r="508" spans="1:52">
      <c r="A508" s="12" t="e">
        <f>IF(AZ508=0,VLOOKUP(R508,Lookup!$B:$C,2,0),'Revenue Data'!AZ508)</f>
        <v>#N/A</v>
      </c>
      <c r="B508" s="12" t="e">
        <f>VLOOKUP(A508,Lookup!$C:$D,2,FALSE)</f>
        <v>#N/A</v>
      </c>
      <c r="AX508" s="14" t="e">
        <f t="shared" si="11"/>
        <v>#N/A</v>
      </c>
      <c r="AY508" s="17" t="s">
        <v>590</v>
      </c>
      <c r="AZ508" s="101">
        <f>IF(ISERROR(VLOOKUP($H508,Lookup!$F:$G,2,FALSE)),0,VLOOKUP($H508,Lookup!$F:$G,2,FALSE))</f>
        <v>0</v>
      </c>
    </row>
    <row r="509" spans="1:52">
      <c r="A509" s="12" t="e">
        <f>IF(AZ509=0,VLOOKUP(R509,Lookup!$B:$C,2,0),'Revenue Data'!AZ509)</f>
        <v>#N/A</v>
      </c>
      <c r="B509" s="12" t="e">
        <f>VLOOKUP(A509,Lookup!$C:$D,2,FALSE)</f>
        <v>#N/A</v>
      </c>
      <c r="AX509" s="14" t="e">
        <f t="shared" si="11"/>
        <v>#N/A</v>
      </c>
      <c r="AY509" s="17" t="s">
        <v>590</v>
      </c>
      <c r="AZ509" s="101">
        <f>IF(ISERROR(VLOOKUP($H509,Lookup!$F:$G,2,FALSE)),0,VLOOKUP($H509,Lookup!$F:$G,2,FALSE))</f>
        <v>0</v>
      </c>
    </row>
    <row r="510" spans="1:52">
      <c r="A510" s="12" t="e">
        <f>IF(AZ510=0,VLOOKUP(R510,Lookup!$B:$C,2,0),'Revenue Data'!AZ510)</f>
        <v>#N/A</v>
      </c>
      <c r="B510" s="12" t="e">
        <f>VLOOKUP(A510,Lookup!$C:$D,2,FALSE)</f>
        <v>#N/A</v>
      </c>
      <c r="AX510" s="14" t="e">
        <f t="shared" si="11"/>
        <v>#N/A</v>
      </c>
      <c r="AY510" s="17" t="s">
        <v>590</v>
      </c>
      <c r="AZ510" s="101">
        <f>IF(ISERROR(VLOOKUP($H510,Lookup!$F:$G,2,FALSE)),0,VLOOKUP($H510,Lookup!$F:$G,2,FALSE))</f>
        <v>0</v>
      </c>
    </row>
    <row r="511" spans="1:52">
      <c r="A511" s="12" t="e">
        <f>IF(AZ511=0,VLOOKUP(R511,Lookup!$B:$C,2,0),'Revenue Data'!AZ511)</f>
        <v>#N/A</v>
      </c>
      <c r="B511" s="12" t="e">
        <f>VLOOKUP(A511,Lookup!$C:$D,2,FALSE)</f>
        <v>#N/A</v>
      </c>
      <c r="AX511" s="14" t="e">
        <f t="shared" si="11"/>
        <v>#N/A</v>
      </c>
      <c r="AY511" s="17" t="s">
        <v>590</v>
      </c>
      <c r="AZ511" s="101">
        <f>IF(ISERROR(VLOOKUP($H511,Lookup!$F:$G,2,FALSE)),0,VLOOKUP($H511,Lookup!$F:$G,2,FALSE))</f>
        <v>0</v>
      </c>
    </row>
    <row r="512" spans="1:52">
      <c r="A512" s="12" t="e">
        <f>IF(AZ512=0,VLOOKUP(R512,Lookup!$B:$C,2,0),'Revenue Data'!AZ512)</f>
        <v>#N/A</v>
      </c>
      <c r="B512" s="12" t="e">
        <f>VLOOKUP(A512,Lookup!$C:$D,2,FALSE)</f>
        <v>#N/A</v>
      </c>
      <c r="AX512" s="14" t="e">
        <f t="shared" si="11"/>
        <v>#N/A</v>
      </c>
      <c r="AY512" s="17" t="s">
        <v>590</v>
      </c>
      <c r="AZ512" s="101">
        <f>IF(ISERROR(VLOOKUP($H512,Lookup!$F:$G,2,FALSE)),0,VLOOKUP($H512,Lookup!$F:$G,2,FALSE))</f>
        <v>0</v>
      </c>
    </row>
    <row r="513" spans="1:52">
      <c r="A513" s="12" t="e">
        <f>IF(AZ513=0,VLOOKUP(R513,Lookup!$B:$C,2,0),'Revenue Data'!AZ513)</f>
        <v>#N/A</v>
      </c>
      <c r="B513" s="12" t="e">
        <f>VLOOKUP(A513,Lookup!$C:$D,2,FALSE)</f>
        <v>#N/A</v>
      </c>
      <c r="AX513" s="14" t="e">
        <f t="shared" si="11"/>
        <v>#N/A</v>
      </c>
      <c r="AY513" s="17" t="s">
        <v>590</v>
      </c>
      <c r="AZ513" s="101">
        <f>IF(ISERROR(VLOOKUP($H513,Lookup!$F:$G,2,FALSE)),0,VLOOKUP($H513,Lookup!$F:$G,2,FALSE))</f>
        <v>0</v>
      </c>
    </row>
    <row r="514" spans="1:52">
      <c r="A514" s="12" t="e">
        <f>IF(AZ514=0,VLOOKUP(R514,Lookup!$B:$C,2,0),'Revenue Data'!AZ514)</f>
        <v>#N/A</v>
      </c>
      <c r="B514" s="12" t="e">
        <f>VLOOKUP(A514,Lookup!$C:$D,2,FALSE)</f>
        <v>#N/A</v>
      </c>
      <c r="AX514" s="14" t="e">
        <f t="shared" si="11"/>
        <v>#N/A</v>
      </c>
      <c r="AY514" s="17" t="s">
        <v>590</v>
      </c>
      <c r="AZ514" s="101">
        <f>IF(ISERROR(VLOOKUP($H514,Lookup!$F:$G,2,FALSE)),0,VLOOKUP($H514,Lookup!$F:$G,2,FALSE))</f>
        <v>0</v>
      </c>
    </row>
    <row r="515" spans="1:52">
      <c r="A515" s="12" t="e">
        <f>IF(AZ515=0,VLOOKUP(R515,Lookup!$B:$C,2,0),'Revenue Data'!AZ515)</f>
        <v>#N/A</v>
      </c>
      <c r="B515" s="12" t="e">
        <f>VLOOKUP(A515,Lookup!$C:$D,2,FALSE)</f>
        <v>#N/A</v>
      </c>
      <c r="AX515" s="14" t="e">
        <f t="shared" si="11"/>
        <v>#N/A</v>
      </c>
      <c r="AY515" s="17" t="s">
        <v>590</v>
      </c>
      <c r="AZ515" s="101">
        <f>IF(ISERROR(VLOOKUP($H515,Lookup!$F:$G,2,FALSE)),0,VLOOKUP($H515,Lookup!$F:$G,2,FALSE))</f>
        <v>0</v>
      </c>
    </row>
    <row r="516" spans="1:52">
      <c r="A516" s="12" t="e">
        <f>IF(AZ516=0,VLOOKUP(R516,Lookup!$B:$C,2,0),'Revenue Data'!AZ516)</f>
        <v>#N/A</v>
      </c>
      <c r="B516" s="12" t="e">
        <f>VLOOKUP(A516,Lookup!$C:$D,2,FALSE)</f>
        <v>#N/A</v>
      </c>
      <c r="AX516" s="14" t="e">
        <f t="shared" si="11"/>
        <v>#N/A</v>
      </c>
      <c r="AY516" s="17" t="s">
        <v>590</v>
      </c>
      <c r="AZ516" s="101">
        <f>IF(ISERROR(VLOOKUP($H516,Lookup!$F:$G,2,FALSE)),0,VLOOKUP($H516,Lookup!$F:$G,2,FALSE))</f>
        <v>0</v>
      </c>
    </row>
    <row r="517" spans="1:52">
      <c r="A517" s="12" t="e">
        <f>IF(AZ517=0,VLOOKUP(R517,Lookup!$B:$C,2,0),'Revenue Data'!AZ517)</f>
        <v>#N/A</v>
      </c>
      <c r="B517" s="12" t="e">
        <f>VLOOKUP(A517,Lookup!$C:$D,2,FALSE)</f>
        <v>#N/A</v>
      </c>
      <c r="AX517" s="14" t="e">
        <f t="shared" si="11"/>
        <v>#N/A</v>
      </c>
      <c r="AY517" s="17" t="s">
        <v>590</v>
      </c>
      <c r="AZ517" s="101">
        <f>IF(ISERROR(VLOOKUP($H517,Lookup!$F:$G,2,FALSE)),0,VLOOKUP($H517,Lookup!$F:$G,2,FALSE))</f>
        <v>0</v>
      </c>
    </row>
    <row r="518" spans="1:52">
      <c r="A518" s="12" t="e">
        <f>IF(AZ518=0,VLOOKUP(R518,Lookup!$B:$C,2,0),'Revenue Data'!AZ518)</f>
        <v>#N/A</v>
      </c>
      <c r="B518" s="12" t="e">
        <f>VLOOKUP(A518,Lookup!$C:$D,2,FALSE)</f>
        <v>#N/A</v>
      </c>
      <c r="AX518" s="14" t="e">
        <f t="shared" si="11"/>
        <v>#N/A</v>
      </c>
      <c r="AY518" s="17" t="s">
        <v>590</v>
      </c>
      <c r="AZ518" s="101">
        <f>IF(ISERROR(VLOOKUP($H518,Lookup!$F:$G,2,FALSE)),0,VLOOKUP($H518,Lookup!$F:$G,2,FALSE))</f>
        <v>0</v>
      </c>
    </row>
    <row r="519" spans="1:52">
      <c r="A519" s="12" t="e">
        <f>IF(AZ519=0,VLOOKUP(R519,Lookup!$B:$C,2,0),'Revenue Data'!AZ519)</f>
        <v>#N/A</v>
      </c>
      <c r="B519" s="12" t="e">
        <f>VLOOKUP(A519,Lookup!$C:$D,2,FALSE)</f>
        <v>#N/A</v>
      </c>
      <c r="AX519" s="14" t="e">
        <f t="shared" si="11"/>
        <v>#N/A</v>
      </c>
      <c r="AY519" s="17" t="s">
        <v>590</v>
      </c>
      <c r="AZ519" s="101">
        <f>IF(ISERROR(VLOOKUP($H519,Lookup!$F:$G,2,FALSE)),0,VLOOKUP($H519,Lookup!$F:$G,2,FALSE))</f>
        <v>0</v>
      </c>
    </row>
    <row r="520" spans="1:52">
      <c r="A520" s="12" t="e">
        <f>IF(AZ520=0,VLOOKUP(R520,Lookup!$B:$C,2,0),'Revenue Data'!AZ520)</f>
        <v>#N/A</v>
      </c>
      <c r="B520" s="12" t="e">
        <f>VLOOKUP(A520,Lookup!$C:$D,2,FALSE)</f>
        <v>#N/A</v>
      </c>
      <c r="AX520" s="14" t="e">
        <f t="shared" si="11"/>
        <v>#N/A</v>
      </c>
      <c r="AY520" s="17" t="s">
        <v>590</v>
      </c>
      <c r="AZ520" s="101">
        <f>IF(ISERROR(VLOOKUP($H520,Lookup!$F:$G,2,FALSE)),0,VLOOKUP($H520,Lookup!$F:$G,2,FALSE))</f>
        <v>0</v>
      </c>
    </row>
    <row r="521" spans="1:52">
      <c r="A521" s="12" t="e">
        <f>IF(AZ521=0,VLOOKUP(R521,Lookup!$B:$C,2,0),'Revenue Data'!AZ521)</f>
        <v>#N/A</v>
      </c>
      <c r="B521" s="12" t="e">
        <f>VLOOKUP(A521,Lookup!$C:$D,2,FALSE)</f>
        <v>#N/A</v>
      </c>
      <c r="AX521" s="14" t="e">
        <f t="shared" si="11"/>
        <v>#N/A</v>
      </c>
      <c r="AY521" s="17" t="s">
        <v>590</v>
      </c>
      <c r="AZ521" s="101">
        <f>IF(ISERROR(VLOOKUP($H521,Lookup!$F:$G,2,FALSE)),0,VLOOKUP($H521,Lookup!$F:$G,2,FALSE))</f>
        <v>0</v>
      </c>
    </row>
    <row r="522" spans="1:52">
      <c r="A522" s="12" t="e">
        <f>IF(AZ522=0,VLOOKUP(R522,Lookup!$B:$C,2,0),'Revenue Data'!AZ522)</f>
        <v>#N/A</v>
      </c>
      <c r="B522" s="12" t="e">
        <f>VLOOKUP(A522,Lookup!$C:$D,2,FALSE)</f>
        <v>#N/A</v>
      </c>
      <c r="AX522" s="14" t="e">
        <f t="shared" si="11"/>
        <v>#N/A</v>
      </c>
      <c r="AY522" s="17" t="s">
        <v>590</v>
      </c>
      <c r="AZ522" s="101">
        <f>IF(ISERROR(VLOOKUP($H522,Lookup!$F:$G,2,FALSE)),0,VLOOKUP($H522,Lookup!$F:$G,2,FALSE))</f>
        <v>0</v>
      </c>
    </row>
    <row r="523" spans="1:52">
      <c r="A523" s="12" t="e">
        <f>IF(AZ523=0,VLOOKUP(R523,Lookup!$B:$C,2,0),'Revenue Data'!AZ523)</f>
        <v>#N/A</v>
      </c>
      <c r="B523" s="12" t="e">
        <f>VLOOKUP(A523,Lookup!$C:$D,2,FALSE)</f>
        <v>#N/A</v>
      </c>
      <c r="AX523" s="14" t="e">
        <f t="shared" si="11"/>
        <v>#N/A</v>
      </c>
      <c r="AY523" s="17" t="s">
        <v>590</v>
      </c>
      <c r="AZ523" s="101">
        <f>IF(ISERROR(VLOOKUP($H523,Lookup!$F:$G,2,FALSE)),0,VLOOKUP($H523,Lookup!$F:$G,2,FALSE))</f>
        <v>0</v>
      </c>
    </row>
    <row r="524" spans="1:52">
      <c r="A524" s="12" t="e">
        <f>IF(AZ524=0,VLOOKUP(R524,Lookup!$B:$C,2,0),'Revenue Data'!AZ524)</f>
        <v>#N/A</v>
      </c>
      <c r="B524" s="12" t="e">
        <f>VLOOKUP(A524,Lookup!$C:$D,2,FALSE)</f>
        <v>#N/A</v>
      </c>
      <c r="AX524" s="14" t="e">
        <f t="shared" si="11"/>
        <v>#N/A</v>
      </c>
      <c r="AY524" s="17" t="s">
        <v>590</v>
      </c>
      <c r="AZ524" s="101">
        <f>IF(ISERROR(VLOOKUP($H524,Lookup!$F:$G,2,FALSE)),0,VLOOKUP($H524,Lookup!$F:$G,2,FALSE))</f>
        <v>0</v>
      </c>
    </row>
    <row r="525" spans="1:52">
      <c r="A525" s="12" t="e">
        <f>IF(AZ525=0,VLOOKUP(R525,Lookup!$B:$C,2,0),'Revenue Data'!AZ525)</f>
        <v>#N/A</v>
      </c>
      <c r="B525" s="12" t="e">
        <f>VLOOKUP(A525,Lookup!$C:$D,2,FALSE)</f>
        <v>#N/A</v>
      </c>
      <c r="AX525" s="14" t="e">
        <f t="shared" si="11"/>
        <v>#N/A</v>
      </c>
      <c r="AY525" s="17" t="s">
        <v>590</v>
      </c>
      <c r="AZ525" s="101">
        <f>IF(ISERROR(VLOOKUP($H525,Lookup!$F:$G,2,FALSE)),0,VLOOKUP($H525,Lookup!$F:$G,2,FALSE))</f>
        <v>0</v>
      </c>
    </row>
    <row r="526" spans="1:52">
      <c r="A526" s="12" t="e">
        <f>IF(AZ526=0,VLOOKUP(R526,Lookup!$B:$C,2,0),'Revenue Data'!AZ526)</f>
        <v>#N/A</v>
      </c>
      <c r="B526" s="12" t="e">
        <f>VLOOKUP(A526,Lookup!$C:$D,2,FALSE)</f>
        <v>#N/A</v>
      </c>
      <c r="AX526" s="14" t="e">
        <f t="shared" si="11"/>
        <v>#N/A</v>
      </c>
      <c r="AY526" s="17" t="s">
        <v>590</v>
      </c>
      <c r="AZ526" s="101">
        <f>IF(ISERROR(VLOOKUP($H526,Lookup!$F:$G,2,FALSE)),0,VLOOKUP($H526,Lookup!$F:$G,2,FALSE))</f>
        <v>0</v>
      </c>
    </row>
    <row r="527" spans="1:52">
      <c r="A527" s="12" t="e">
        <f>IF(AZ527=0,VLOOKUP(R527,Lookup!$B:$C,2,0),'Revenue Data'!AZ527)</f>
        <v>#N/A</v>
      </c>
      <c r="B527" s="12" t="e">
        <f>VLOOKUP(A527,Lookup!$C:$D,2,FALSE)</f>
        <v>#N/A</v>
      </c>
      <c r="AX527" s="14" t="e">
        <f t="shared" si="11"/>
        <v>#N/A</v>
      </c>
      <c r="AY527" s="17" t="s">
        <v>590</v>
      </c>
      <c r="AZ527" s="101">
        <f>IF(ISERROR(VLOOKUP($H527,Lookup!$F:$G,2,FALSE)),0,VLOOKUP($H527,Lookup!$F:$G,2,FALSE))</f>
        <v>0</v>
      </c>
    </row>
    <row r="528" spans="1:52">
      <c r="A528" s="12" t="e">
        <f>IF(AZ528=0,VLOOKUP(R528,Lookup!$B:$C,2,0),'Revenue Data'!AZ528)</f>
        <v>#N/A</v>
      </c>
      <c r="B528" s="12" t="e">
        <f>VLOOKUP(A528,Lookup!$C:$D,2,FALSE)</f>
        <v>#N/A</v>
      </c>
      <c r="AX528" s="14" t="e">
        <f t="shared" si="11"/>
        <v>#N/A</v>
      </c>
      <c r="AY528" s="17" t="s">
        <v>590</v>
      </c>
      <c r="AZ528" s="101">
        <f>IF(ISERROR(VLOOKUP($H528,Lookup!$F:$G,2,FALSE)),0,VLOOKUP($H528,Lookup!$F:$G,2,FALSE))</f>
        <v>0</v>
      </c>
    </row>
    <row r="529" spans="1:52">
      <c r="A529" s="12" t="e">
        <f>IF(AZ529=0,VLOOKUP(R529,Lookup!$B:$C,2,0),'Revenue Data'!AZ529)</f>
        <v>#N/A</v>
      </c>
      <c r="B529" s="12" t="e">
        <f>VLOOKUP(A529,Lookup!$C:$D,2,FALSE)</f>
        <v>#N/A</v>
      </c>
      <c r="AX529" s="14" t="e">
        <f t="shared" si="11"/>
        <v>#N/A</v>
      </c>
      <c r="AY529" s="17" t="s">
        <v>590</v>
      </c>
      <c r="AZ529" s="101">
        <f>IF(ISERROR(VLOOKUP($H529,Lookup!$F:$G,2,FALSE)),0,VLOOKUP($H529,Lookup!$F:$G,2,FALSE))</f>
        <v>0</v>
      </c>
    </row>
    <row r="530" spans="1:52">
      <c r="A530" s="12" t="e">
        <f>IF(AZ530=0,VLOOKUP(R530,Lookup!$B:$C,2,0),'Revenue Data'!AZ530)</f>
        <v>#N/A</v>
      </c>
      <c r="B530" s="12" t="e">
        <f>VLOOKUP(A530,Lookup!$C:$D,2,FALSE)</f>
        <v>#N/A</v>
      </c>
      <c r="AX530" s="14" t="e">
        <f t="shared" si="11"/>
        <v>#N/A</v>
      </c>
      <c r="AY530" s="17" t="s">
        <v>590</v>
      </c>
      <c r="AZ530" s="101">
        <f>IF(ISERROR(VLOOKUP($H530,Lookup!$F:$G,2,FALSE)),0,VLOOKUP($H530,Lookup!$F:$G,2,FALSE))</f>
        <v>0</v>
      </c>
    </row>
    <row r="531" spans="1:52">
      <c r="A531" s="12" t="e">
        <f>IF(AZ531=0,VLOOKUP(R531,Lookup!$B:$C,2,0),'Revenue Data'!AZ531)</f>
        <v>#N/A</v>
      </c>
      <c r="B531" s="12" t="e">
        <f>VLOOKUP(A531,Lookup!$C:$D,2,FALSE)</f>
        <v>#N/A</v>
      </c>
      <c r="AX531" s="14" t="e">
        <f t="shared" si="11"/>
        <v>#N/A</v>
      </c>
      <c r="AY531" s="17" t="s">
        <v>590</v>
      </c>
      <c r="AZ531" s="101">
        <f>IF(ISERROR(VLOOKUP($H531,Lookup!$F:$G,2,FALSE)),0,VLOOKUP($H531,Lookup!$F:$G,2,FALSE))</f>
        <v>0</v>
      </c>
    </row>
    <row r="532" spans="1:52">
      <c r="A532" s="12" t="e">
        <f>IF(AZ532=0,VLOOKUP(R532,Lookup!$B:$C,2,0),'Revenue Data'!AZ532)</f>
        <v>#N/A</v>
      </c>
      <c r="B532" s="12" t="e">
        <f>VLOOKUP(A532,Lookup!$C:$D,2,FALSE)</f>
        <v>#N/A</v>
      </c>
      <c r="AX532" s="14" t="e">
        <f t="shared" si="11"/>
        <v>#N/A</v>
      </c>
      <c r="AY532" s="17" t="s">
        <v>590</v>
      </c>
      <c r="AZ532" s="101">
        <f>IF(ISERROR(VLOOKUP($H532,Lookup!$F:$G,2,FALSE)),0,VLOOKUP($H532,Lookup!$F:$G,2,FALSE))</f>
        <v>0</v>
      </c>
    </row>
    <row r="533" spans="1:52">
      <c r="A533" s="12" t="e">
        <f>IF(AZ533=0,VLOOKUP(R533,Lookup!$B:$C,2,0),'Revenue Data'!AZ533)</f>
        <v>#N/A</v>
      </c>
      <c r="B533" s="12" t="e">
        <f>VLOOKUP(A533,Lookup!$C:$D,2,FALSE)</f>
        <v>#N/A</v>
      </c>
      <c r="AX533" s="14" t="e">
        <f t="shared" si="11"/>
        <v>#N/A</v>
      </c>
      <c r="AY533" s="17" t="s">
        <v>590</v>
      </c>
      <c r="AZ533" s="101">
        <f>IF(ISERROR(VLOOKUP($H533,Lookup!$F:$G,2,FALSE)),0,VLOOKUP($H533,Lookup!$F:$G,2,FALSE))</f>
        <v>0</v>
      </c>
    </row>
    <row r="534" spans="1:52">
      <c r="A534" s="12" t="e">
        <f>IF(AZ534=0,VLOOKUP(R534,Lookup!$B:$C,2,0),'Revenue Data'!AZ534)</f>
        <v>#N/A</v>
      </c>
      <c r="B534" s="12" t="e">
        <f>VLOOKUP(A534,Lookup!$C:$D,2,FALSE)</f>
        <v>#N/A</v>
      </c>
      <c r="AX534" s="14" t="e">
        <f t="shared" si="11"/>
        <v>#N/A</v>
      </c>
      <c r="AY534" s="17" t="s">
        <v>590</v>
      </c>
      <c r="AZ534" s="101">
        <f>IF(ISERROR(VLOOKUP($H534,Lookup!$F:$G,2,FALSE)),0,VLOOKUP($H534,Lookup!$F:$G,2,FALSE))</f>
        <v>0</v>
      </c>
    </row>
    <row r="535" spans="1:52">
      <c r="A535" s="12" t="e">
        <f>IF(AZ535=0,VLOOKUP(R535,Lookup!$B:$C,2,0),'Revenue Data'!AZ535)</f>
        <v>#N/A</v>
      </c>
      <c r="B535" s="12" t="e">
        <f>VLOOKUP(A535,Lookup!$C:$D,2,FALSE)</f>
        <v>#N/A</v>
      </c>
      <c r="AX535" s="14" t="e">
        <f t="shared" si="11"/>
        <v>#N/A</v>
      </c>
      <c r="AY535" s="17" t="s">
        <v>590</v>
      </c>
      <c r="AZ535" s="101">
        <f>IF(ISERROR(VLOOKUP($H535,Lookup!$F:$G,2,FALSE)),0,VLOOKUP($H535,Lookup!$F:$G,2,FALSE))</f>
        <v>0</v>
      </c>
    </row>
    <row r="536" spans="1:52">
      <c r="A536" s="12" t="e">
        <f>IF(AZ536=0,VLOOKUP(R536,Lookup!$B:$C,2,0),'Revenue Data'!AZ536)</f>
        <v>#N/A</v>
      </c>
      <c r="B536" s="12" t="e">
        <f>VLOOKUP(A536,Lookup!$C:$D,2,FALSE)</f>
        <v>#N/A</v>
      </c>
      <c r="AX536" s="14" t="e">
        <f t="shared" si="11"/>
        <v>#N/A</v>
      </c>
      <c r="AY536" s="17" t="s">
        <v>590</v>
      </c>
      <c r="AZ536" s="101">
        <f>IF(ISERROR(VLOOKUP($H536,Lookup!$F:$G,2,FALSE)),0,VLOOKUP($H536,Lookup!$F:$G,2,FALSE))</f>
        <v>0</v>
      </c>
    </row>
    <row r="537" spans="1:52">
      <c r="A537" s="12" t="e">
        <f>IF(AZ537=0,VLOOKUP(R537,Lookup!$B:$C,2,0),'Revenue Data'!AZ537)</f>
        <v>#N/A</v>
      </c>
      <c r="B537" s="12" t="e">
        <f>VLOOKUP(A537,Lookup!$C:$D,2,FALSE)</f>
        <v>#N/A</v>
      </c>
      <c r="AX537" s="14" t="e">
        <f t="shared" si="11"/>
        <v>#N/A</v>
      </c>
      <c r="AY537" s="17" t="s">
        <v>590</v>
      </c>
      <c r="AZ537" s="101">
        <f>IF(ISERROR(VLOOKUP($H537,Lookup!$F:$G,2,FALSE)),0,VLOOKUP($H537,Lookup!$F:$G,2,FALSE))</f>
        <v>0</v>
      </c>
    </row>
    <row r="538" spans="1:52">
      <c r="A538" s="12" t="e">
        <f>IF(AZ538=0,VLOOKUP(R538,Lookup!$B:$C,2,0),'Revenue Data'!AZ538)</f>
        <v>#N/A</v>
      </c>
      <c r="B538" s="12" t="e">
        <f>VLOOKUP(A538,Lookup!$C:$D,2,FALSE)</f>
        <v>#N/A</v>
      </c>
      <c r="AX538" s="14" t="e">
        <f t="shared" si="11"/>
        <v>#N/A</v>
      </c>
      <c r="AY538" s="17" t="s">
        <v>590</v>
      </c>
      <c r="AZ538" s="101">
        <f>IF(ISERROR(VLOOKUP($H538,Lookup!$F:$G,2,FALSE)),0,VLOOKUP($H538,Lookup!$F:$G,2,FALSE))</f>
        <v>0</v>
      </c>
    </row>
    <row r="539" spans="1:52">
      <c r="A539" s="12" t="e">
        <f>IF(AZ539=0,VLOOKUP(R539,Lookup!$B:$C,2,0),'Revenue Data'!AZ539)</f>
        <v>#N/A</v>
      </c>
      <c r="B539" s="12" t="e">
        <f>VLOOKUP(A539,Lookup!$C:$D,2,FALSE)</f>
        <v>#N/A</v>
      </c>
      <c r="AX539" s="14" t="e">
        <f t="shared" si="11"/>
        <v>#N/A</v>
      </c>
      <c r="AY539" s="17" t="s">
        <v>590</v>
      </c>
      <c r="AZ539" s="101">
        <f>IF(ISERROR(VLOOKUP($H539,Lookup!$F:$G,2,FALSE)),0,VLOOKUP($H539,Lookup!$F:$G,2,FALSE))</f>
        <v>0</v>
      </c>
    </row>
    <row r="540" spans="1:52">
      <c r="A540" s="12" t="e">
        <f>IF(AZ540=0,VLOOKUP(R540,Lookup!$B:$C,2,0),'Revenue Data'!AZ540)</f>
        <v>#N/A</v>
      </c>
      <c r="B540" s="12" t="e">
        <f>VLOOKUP(A540,Lookup!$C:$D,2,FALSE)</f>
        <v>#N/A</v>
      </c>
      <c r="AX540" s="14" t="e">
        <f t="shared" si="11"/>
        <v>#N/A</v>
      </c>
      <c r="AY540" s="17" t="s">
        <v>590</v>
      </c>
      <c r="AZ540" s="101">
        <f>IF(ISERROR(VLOOKUP($H540,Lookup!$F:$G,2,FALSE)),0,VLOOKUP($H540,Lookup!$F:$G,2,FALSE))</f>
        <v>0</v>
      </c>
    </row>
    <row r="541" spans="1:52">
      <c r="A541" s="12" t="e">
        <f>IF(AZ541=0,VLOOKUP(R541,Lookup!$B:$C,2,0),'Revenue Data'!AZ541)</f>
        <v>#N/A</v>
      </c>
      <c r="B541" s="12" t="e">
        <f>VLOOKUP(A541,Lookup!$C:$D,2,FALSE)</f>
        <v>#N/A</v>
      </c>
      <c r="AX541" s="14" t="e">
        <f t="shared" si="11"/>
        <v>#N/A</v>
      </c>
      <c r="AY541" s="17" t="s">
        <v>590</v>
      </c>
      <c r="AZ541" s="101">
        <f>IF(ISERROR(VLOOKUP($H541,Lookup!$F:$G,2,FALSE)),0,VLOOKUP($H541,Lookup!$F:$G,2,FALSE))</f>
        <v>0</v>
      </c>
    </row>
    <row r="542" spans="1:52">
      <c r="A542" s="12" t="e">
        <f>IF(AZ542=0,VLOOKUP(R542,Lookup!$B:$C,2,0),'Revenue Data'!AZ542)</f>
        <v>#N/A</v>
      </c>
      <c r="B542" s="12" t="e">
        <f>VLOOKUP(A542,Lookup!$C:$D,2,FALSE)</f>
        <v>#N/A</v>
      </c>
      <c r="AX542" s="14" t="e">
        <f t="shared" si="11"/>
        <v>#N/A</v>
      </c>
      <c r="AY542" s="17" t="s">
        <v>590</v>
      </c>
      <c r="AZ542" s="101">
        <f>IF(ISERROR(VLOOKUP($H542,Lookup!$F:$G,2,FALSE)),0,VLOOKUP($H542,Lookup!$F:$G,2,FALSE))</f>
        <v>0</v>
      </c>
    </row>
    <row r="543" spans="1:52">
      <c r="A543" s="12" t="e">
        <f>IF(AZ543=0,VLOOKUP(R543,Lookup!$B:$C,2,0),'Revenue Data'!AZ543)</f>
        <v>#N/A</v>
      </c>
      <c r="B543" s="12" t="e">
        <f>VLOOKUP(A543,Lookup!$C:$D,2,FALSE)</f>
        <v>#N/A</v>
      </c>
      <c r="AX543" s="14" t="e">
        <f t="shared" si="11"/>
        <v>#N/A</v>
      </c>
      <c r="AY543" s="17" t="s">
        <v>590</v>
      </c>
      <c r="AZ543" s="101">
        <f>IF(ISERROR(VLOOKUP($H543,Lookup!$F:$G,2,FALSE)),0,VLOOKUP($H543,Lookup!$F:$G,2,FALSE))</f>
        <v>0</v>
      </c>
    </row>
    <row r="544" spans="1:52">
      <c r="A544" s="12" t="e">
        <f>IF(AZ544=0,VLOOKUP(R544,Lookup!$B:$C,2,0),'Revenue Data'!AZ544)</f>
        <v>#N/A</v>
      </c>
      <c r="B544" s="12" t="e">
        <f>VLOOKUP(A544,Lookup!$C:$D,2,FALSE)</f>
        <v>#N/A</v>
      </c>
      <c r="AX544" s="14" t="e">
        <f t="shared" si="11"/>
        <v>#N/A</v>
      </c>
      <c r="AY544" s="17" t="s">
        <v>590</v>
      </c>
      <c r="AZ544" s="101">
        <f>IF(ISERROR(VLOOKUP($H544,Lookup!$F:$G,2,FALSE)),0,VLOOKUP($H544,Lookup!$F:$G,2,FALSE))</f>
        <v>0</v>
      </c>
    </row>
    <row r="545" spans="1:52">
      <c r="A545" s="12" t="e">
        <f>IF(AZ545=0,VLOOKUP(R545,Lookup!$B:$C,2,0),'Revenue Data'!AZ545)</f>
        <v>#N/A</v>
      </c>
      <c r="B545" s="12" t="e">
        <f>VLOOKUP(A545,Lookup!$C:$D,2,FALSE)</f>
        <v>#N/A</v>
      </c>
      <c r="AX545" s="14" t="e">
        <f t="shared" si="11"/>
        <v>#N/A</v>
      </c>
      <c r="AY545" s="17" t="s">
        <v>590</v>
      </c>
      <c r="AZ545" s="101">
        <f>IF(ISERROR(VLOOKUP($H545,Lookup!$F:$G,2,FALSE)),0,VLOOKUP($H545,Lookup!$F:$G,2,FALSE))</f>
        <v>0</v>
      </c>
    </row>
    <row r="546" spans="1:52">
      <c r="A546" s="12" t="e">
        <f>IF(AZ546=0,VLOOKUP(R546,Lookup!$B:$C,2,0),'Revenue Data'!AZ546)</f>
        <v>#N/A</v>
      </c>
      <c r="B546" s="12" t="e">
        <f>VLOOKUP(A546,Lookup!$C:$D,2,FALSE)</f>
        <v>#N/A</v>
      </c>
      <c r="AX546" s="14" t="e">
        <f t="shared" si="11"/>
        <v>#N/A</v>
      </c>
      <c r="AY546" s="17" t="s">
        <v>590</v>
      </c>
      <c r="AZ546" s="101">
        <f>IF(ISERROR(VLOOKUP($H546,Lookup!$F:$G,2,FALSE)),0,VLOOKUP($H546,Lookup!$F:$G,2,FALSE))</f>
        <v>0</v>
      </c>
    </row>
    <row r="547" spans="1:52">
      <c r="A547" s="12" t="e">
        <f>IF(AZ547=0,VLOOKUP(R547,Lookup!$B:$C,2,0),'Revenue Data'!AZ547)</f>
        <v>#N/A</v>
      </c>
      <c r="B547" s="12" t="e">
        <f>VLOOKUP(A547,Lookup!$C:$D,2,FALSE)</f>
        <v>#N/A</v>
      </c>
      <c r="AX547" s="14" t="e">
        <f t="shared" si="11"/>
        <v>#N/A</v>
      </c>
      <c r="AY547" s="17" t="s">
        <v>590</v>
      </c>
      <c r="AZ547" s="101">
        <f>IF(ISERROR(VLOOKUP($H547,Lookup!$F:$G,2,FALSE)),0,VLOOKUP($H547,Lookup!$F:$G,2,FALSE))</f>
        <v>0</v>
      </c>
    </row>
    <row r="548" spans="1:52">
      <c r="A548" s="12" t="e">
        <f>IF(AZ548=0,VLOOKUP(R548,Lookup!$B:$C,2,0),'Revenue Data'!AZ548)</f>
        <v>#N/A</v>
      </c>
      <c r="B548" s="12" t="e">
        <f>VLOOKUP(A548,Lookup!$C:$D,2,FALSE)</f>
        <v>#N/A</v>
      </c>
      <c r="AX548" s="14" t="e">
        <f t="shared" si="11"/>
        <v>#N/A</v>
      </c>
      <c r="AY548" s="17" t="s">
        <v>590</v>
      </c>
      <c r="AZ548" s="101">
        <f>IF(ISERROR(VLOOKUP($H548,Lookup!$F:$G,2,FALSE)),0,VLOOKUP($H548,Lookup!$F:$G,2,FALSE))</f>
        <v>0</v>
      </c>
    </row>
    <row r="549" spans="1:52">
      <c r="A549" s="12" t="e">
        <f>IF(AZ549=0,VLOOKUP(R549,Lookup!$B:$C,2,0),'Revenue Data'!AZ549)</f>
        <v>#N/A</v>
      </c>
      <c r="B549" s="12" t="e">
        <f>VLOOKUP(A549,Lookup!$C:$D,2,FALSE)</f>
        <v>#N/A</v>
      </c>
      <c r="AX549" s="14" t="e">
        <f t="shared" si="11"/>
        <v>#N/A</v>
      </c>
      <c r="AY549" s="17" t="s">
        <v>590</v>
      </c>
      <c r="AZ549" s="101">
        <f>IF(ISERROR(VLOOKUP($H549,Lookup!$F:$G,2,FALSE)),0,VLOOKUP($H549,Lookup!$F:$G,2,FALSE))</f>
        <v>0</v>
      </c>
    </row>
    <row r="550" spans="1:52">
      <c r="A550" s="12" t="e">
        <f>IF(AZ550=0,VLOOKUP(R550,Lookup!$B:$C,2,0),'Revenue Data'!AZ550)</f>
        <v>#N/A</v>
      </c>
      <c r="B550" s="12" t="e">
        <f>VLOOKUP(A550,Lookup!$C:$D,2,FALSE)</f>
        <v>#N/A</v>
      </c>
      <c r="AX550" s="14" t="e">
        <f t="shared" si="11"/>
        <v>#N/A</v>
      </c>
      <c r="AY550" s="17" t="s">
        <v>590</v>
      </c>
      <c r="AZ550" s="101">
        <f>IF(ISERROR(VLOOKUP($H550,Lookup!$F:$G,2,FALSE)),0,VLOOKUP($H550,Lookup!$F:$G,2,FALSE))</f>
        <v>0</v>
      </c>
    </row>
    <row r="551" spans="1:52">
      <c r="A551" s="12" t="e">
        <f>IF(AZ551=0,VLOOKUP(R551,Lookup!$B:$C,2,0),'Revenue Data'!AZ551)</f>
        <v>#N/A</v>
      </c>
      <c r="B551" s="12" t="e">
        <f>VLOOKUP(A551,Lookup!$C:$D,2,FALSE)</f>
        <v>#N/A</v>
      </c>
      <c r="AX551" s="14" t="e">
        <f t="shared" si="11"/>
        <v>#N/A</v>
      </c>
      <c r="AY551" s="17" t="s">
        <v>590</v>
      </c>
      <c r="AZ551" s="101">
        <f>IF(ISERROR(VLOOKUP($H551,Lookup!$F:$G,2,FALSE)),0,VLOOKUP($H551,Lookup!$F:$G,2,FALSE))</f>
        <v>0</v>
      </c>
    </row>
    <row r="552" spans="1:52">
      <c r="A552" s="12" t="e">
        <f>IF(AZ552=0,VLOOKUP(R552,Lookup!$B:$C,2,0),'Revenue Data'!AZ552)</f>
        <v>#N/A</v>
      </c>
      <c r="B552" s="12" t="e">
        <f>VLOOKUP(A552,Lookup!$C:$D,2,FALSE)</f>
        <v>#N/A</v>
      </c>
      <c r="AX552" s="14" t="e">
        <f t="shared" si="11"/>
        <v>#N/A</v>
      </c>
      <c r="AY552" s="17" t="s">
        <v>590</v>
      </c>
      <c r="AZ552" s="101">
        <f>IF(ISERROR(VLOOKUP($H552,Lookup!$F:$G,2,FALSE)),0,VLOOKUP($H552,Lookup!$F:$G,2,FALSE))</f>
        <v>0</v>
      </c>
    </row>
    <row r="553" spans="1:52">
      <c r="A553" s="12" t="e">
        <f>IF(AZ553=0,VLOOKUP(R553,Lookup!$B:$C,2,0),'Revenue Data'!AZ553)</f>
        <v>#N/A</v>
      </c>
      <c r="B553" s="12" t="e">
        <f>VLOOKUP(A553,Lookup!$C:$D,2,FALSE)</f>
        <v>#N/A</v>
      </c>
      <c r="AX553" s="14" t="e">
        <f t="shared" si="11"/>
        <v>#N/A</v>
      </c>
      <c r="AY553" s="17" t="s">
        <v>590</v>
      </c>
      <c r="AZ553" s="101">
        <f>IF(ISERROR(VLOOKUP($H553,Lookup!$F:$G,2,FALSE)),0,VLOOKUP($H553,Lookup!$F:$G,2,FALSE))</f>
        <v>0</v>
      </c>
    </row>
    <row r="554" spans="1:52">
      <c r="A554" s="12" t="e">
        <f>IF(AZ554=0,VLOOKUP(R554,Lookup!$B:$C,2,0),'Revenue Data'!AZ554)</f>
        <v>#N/A</v>
      </c>
      <c r="B554" s="12" t="e">
        <f>VLOOKUP(A554,Lookup!$C:$D,2,FALSE)</f>
        <v>#N/A</v>
      </c>
      <c r="AX554" s="14" t="e">
        <f t="shared" si="11"/>
        <v>#N/A</v>
      </c>
      <c r="AY554" s="17" t="s">
        <v>590</v>
      </c>
      <c r="AZ554" s="101">
        <f>IF(ISERROR(VLOOKUP($H554,Lookup!$F:$G,2,FALSE)),0,VLOOKUP($H554,Lookup!$F:$G,2,FALSE))</f>
        <v>0</v>
      </c>
    </row>
    <row r="555" spans="1:52">
      <c r="A555" s="12" t="e">
        <f>IF(AZ555=0,VLOOKUP(R555,Lookup!$B:$C,2,0),'Revenue Data'!AZ555)</f>
        <v>#N/A</v>
      </c>
      <c r="B555" s="12" t="e">
        <f>VLOOKUP(A555,Lookup!$C:$D,2,FALSE)</f>
        <v>#N/A</v>
      </c>
      <c r="AX555" s="14" t="e">
        <f t="shared" si="11"/>
        <v>#N/A</v>
      </c>
      <c r="AY555" s="17" t="s">
        <v>590</v>
      </c>
      <c r="AZ555" s="101">
        <f>IF(ISERROR(VLOOKUP($H555,Lookup!$F:$G,2,FALSE)),0,VLOOKUP($H555,Lookup!$F:$G,2,FALSE))</f>
        <v>0</v>
      </c>
    </row>
    <row r="556" spans="1:52">
      <c r="A556" s="12" t="e">
        <f>IF(AZ556=0,VLOOKUP(R556,Lookup!$B:$C,2,0),'Revenue Data'!AZ556)</f>
        <v>#N/A</v>
      </c>
      <c r="B556" s="12" t="e">
        <f>VLOOKUP(A556,Lookup!$C:$D,2,FALSE)</f>
        <v>#N/A</v>
      </c>
      <c r="AX556" s="14" t="e">
        <f t="shared" si="11"/>
        <v>#N/A</v>
      </c>
      <c r="AY556" s="17" t="s">
        <v>590</v>
      </c>
      <c r="AZ556" s="101">
        <f>IF(ISERROR(VLOOKUP($H556,Lookup!$F:$G,2,FALSE)),0,VLOOKUP($H556,Lookup!$F:$G,2,FALSE))</f>
        <v>0</v>
      </c>
    </row>
    <row r="557" spans="1:52">
      <c r="A557" s="12" t="e">
        <f>IF(AZ557=0,VLOOKUP(R557,Lookup!$B:$C,2,0),'Revenue Data'!AZ557)</f>
        <v>#N/A</v>
      </c>
      <c r="B557" s="12" t="e">
        <f>VLOOKUP(A557,Lookup!$C:$D,2,FALSE)</f>
        <v>#N/A</v>
      </c>
      <c r="AX557" s="14" t="e">
        <f t="shared" si="11"/>
        <v>#N/A</v>
      </c>
      <c r="AY557" s="17" t="s">
        <v>590</v>
      </c>
      <c r="AZ557" s="101">
        <f>IF(ISERROR(VLOOKUP($H557,Lookup!$F:$G,2,FALSE)),0,VLOOKUP($H557,Lookup!$F:$G,2,FALSE))</f>
        <v>0</v>
      </c>
    </row>
    <row r="558" spans="1:52">
      <c r="A558" s="12" t="e">
        <f>IF(AZ558=0,VLOOKUP(R558,Lookup!$B:$C,2,0),'Revenue Data'!AZ558)</f>
        <v>#N/A</v>
      </c>
      <c r="B558" s="12" t="e">
        <f>VLOOKUP(A558,Lookup!$C:$D,2,FALSE)</f>
        <v>#N/A</v>
      </c>
      <c r="AX558" s="14" t="e">
        <f t="shared" si="11"/>
        <v>#N/A</v>
      </c>
      <c r="AY558" s="17" t="s">
        <v>590</v>
      </c>
      <c r="AZ558" s="101">
        <f>IF(ISERROR(VLOOKUP($H558,Lookup!$F:$G,2,FALSE)),0,VLOOKUP($H558,Lookup!$F:$G,2,FALSE))</f>
        <v>0</v>
      </c>
    </row>
    <row r="559" spans="1:52">
      <c r="A559" s="12" t="e">
        <f>IF(AZ559=0,VLOOKUP(R559,Lookup!$B:$C,2,0),'Revenue Data'!AZ559)</f>
        <v>#N/A</v>
      </c>
      <c r="B559" s="12" t="e">
        <f>VLOOKUP(A559,Lookup!$C:$D,2,FALSE)</f>
        <v>#N/A</v>
      </c>
      <c r="AX559" s="14" t="e">
        <f t="shared" si="11"/>
        <v>#N/A</v>
      </c>
      <c r="AY559" s="17" t="s">
        <v>590</v>
      </c>
      <c r="AZ559" s="101">
        <f>IF(ISERROR(VLOOKUP($H559,Lookup!$F:$G,2,FALSE)),0,VLOOKUP($H559,Lookup!$F:$G,2,FALSE))</f>
        <v>0</v>
      </c>
    </row>
    <row r="560" spans="1:52">
      <c r="A560" s="12" t="e">
        <f>IF(AZ560=0,VLOOKUP(R560,Lookup!$B:$C,2,0),'Revenue Data'!AZ560)</f>
        <v>#N/A</v>
      </c>
      <c r="B560" s="12" t="e">
        <f>VLOOKUP(A560,Lookup!$C:$D,2,FALSE)</f>
        <v>#N/A</v>
      </c>
      <c r="AX560" s="14" t="e">
        <f t="shared" si="11"/>
        <v>#N/A</v>
      </c>
      <c r="AY560" s="17" t="s">
        <v>590</v>
      </c>
      <c r="AZ560" s="101">
        <f>IF(ISERROR(VLOOKUP($H560,Lookup!$F:$G,2,FALSE)),0,VLOOKUP($H560,Lookup!$F:$G,2,FALSE))</f>
        <v>0</v>
      </c>
    </row>
    <row r="561" spans="1:52">
      <c r="A561" s="12" t="e">
        <f>IF(AZ561=0,VLOOKUP(R561,Lookup!$B:$C,2,0),'Revenue Data'!AZ561)</f>
        <v>#N/A</v>
      </c>
      <c r="B561" s="12" t="e">
        <f>VLOOKUP(A561,Lookup!$C:$D,2,FALSE)</f>
        <v>#N/A</v>
      </c>
      <c r="AX561" s="14" t="e">
        <f t="shared" ref="AX561:AX624" si="12">A561&amp;AU561</f>
        <v>#N/A</v>
      </c>
      <c r="AY561" s="17" t="s">
        <v>590</v>
      </c>
      <c r="AZ561" s="101">
        <f>IF(ISERROR(VLOOKUP($H561,Lookup!$F:$G,2,FALSE)),0,VLOOKUP($H561,Lookup!$F:$G,2,FALSE))</f>
        <v>0</v>
      </c>
    </row>
    <row r="562" spans="1:52">
      <c r="A562" s="12" t="e">
        <f>IF(AZ562=0,VLOOKUP(R562,Lookup!$B:$C,2,0),'Revenue Data'!AZ562)</f>
        <v>#N/A</v>
      </c>
      <c r="B562" s="12" t="e">
        <f>VLOOKUP(A562,Lookup!$C:$D,2,FALSE)</f>
        <v>#N/A</v>
      </c>
      <c r="AX562" s="14" t="e">
        <f t="shared" si="12"/>
        <v>#N/A</v>
      </c>
      <c r="AY562" s="17" t="s">
        <v>590</v>
      </c>
      <c r="AZ562" s="101">
        <f>IF(ISERROR(VLOOKUP($H562,Lookup!$F:$G,2,FALSE)),0,VLOOKUP($H562,Lookup!$F:$G,2,FALSE))</f>
        <v>0</v>
      </c>
    </row>
    <row r="563" spans="1:52">
      <c r="A563" s="12" t="e">
        <f>IF(AZ563=0,VLOOKUP(R563,Lookup!$B:$C,2,0),'Revenue Data'!AZ563)</f>
        <v>#N/A</v>
      </c>
      <c r="B563" s="12" t="e">
        <f>VLOOKUP(A563,Lookup!$C:$D,2,FALSE)</f>
        <v>#N/A</v>
      </c>
      <c r="AX563" s="14" t="e">
        <f t="shared" si="12"/>
        <v>#N/A</v>
      </c>
      <c r="AY563" s="17" t="s">
        <v>590</v>
      </c>
      <c r="AZ563" s="101">
        <f>IF(ISERROR(VLOOKUP($H563,Lookup!$F:$G,2,FALSE)),0,VLOOKUP($H563,Lookup!$F:$G,2,FALSE))</f>
        <v>0</v>
      </c>
    </row>
    <row r="564" spans="1:52">
      <c r="A564" s="12" t="e">
        <f>IF(AZ564=0,VLOOKUP(R564,Lookup!$B:$C,2,0),'Revenue Data'!AZ564)</f>
        <v>#N/A</v>
      </c>
      <c r="B564" s="12" t="e">
        <f>VLOOKUP(A564,Lookup!$C:$D,2,FALSE)</f>
        <v>#N/A</v>
      </c>
      <c r="AX564" s="14" t="e">
        <f t="shared" si="12"/>
        <v>#N/A</v>
      </c>
      <c r="AY564" s="17" t="s">
        <v>590</v>
      </c>
      <c r="AZ564" s="101">
        <f>IF(ISERROR(VLOOKUP($H564,Lookup!$F:$G,2,FALSE)),0,VLOOKUP($H564,Lookup!$F:$G,2,FALSE))</f>
        <v>0</v>
      </c>
    </row>
    <row r="565" spans="1:52">
      <c r="A565" s="12" t="e">
        <f>IF(AZ565=0,VLOOKUP(R565,Lookup!$B:$C,2,0),'Revenue Data'!AZ565)</f>
        <v>#N/A</v>
      </c>
      <c r="B565" s="12" t="e">
        <f>VLOOKUP(A565,Lookup!$C:$D,2,FALSE)</f>
        <v>#N/A</v>
      </c>
      <c r="AX565" s="14" t="e">
        <f t="shared" si="12"/>
        <v>#N/A</v>
      </c>
      <c r="AY565" s="17" t="s">
        <v>590</v>
      </c>
      <c r="AZ565" s="101">
        <f>IF(ISERROR(VLOOKUP($H565,Lookup!$F:$G,2,FALSE)),0,VLOOKUP($H565,Lookup!$F:$G,2,FALSE))</f>
        <v>0</v>
      </c>
    </row>
    <row r="566" spans="1:52">
      <c r="A566" s="12" t="e">
        <f>IF(AZ566=0,VLOOKUP(R566,Lookup!$B:$C,2,0),'Revenue Data'!AZ566)</f>
        <v>#N/A</v>
      </c>
      <c r="B566" s="12" t="e">
        <f>VLOOKUP(A566,Lookup!$C:$D,2,FALSE)</f>
        <v>#N/A</v>
      </c>
      <c r="AX566" s="14" t="e">
        <f t="shared" si="12"/>
        <v>#N/A</v>
      </c>
      <c r="AY566" s="17" t="s">
        <v>590</v>
      </c>
      <c r="AZ566" s="101">
        <f>IF(ISERROR(VLOOKUP($H566,Lookup!$F:$G,2,FALSE)),0,VLOOKUP($H566,Lookup!$F:$G,2,FALSE))</f>
        <v>0</v>
      </c>
    </row>
    <row r="567" spans="1:52">
      <c r="A567" s="12" t="e">
        <f>IF(AZ567=0,VLOOKUP(R567,Lookup!$B:$C,2,0),'Revenue Data'!AZ567)</f>
        <v>#N/A</v>
      </c>
      <c r="B567" s="12" t="e">
        <f>VLOOKUP(A567,Lookup!$C:$D,2,FALSE)</f>
        <v>#N/A</v>
      </c>
      <c r="AX567" s="14" t="e">
        <f t="shared" si="12"/>
        <v>#N/A</v>
      </c>
      <c r="AY567" s="17" t="s">
        <v>590</v>
      </c>
      <c r="AZ567" s="101">
        <f>IF(ISERROR(VLOOKUP($H567,Lookup!$F:$G,2,FALSE)),0,VLOOKUP($H567,Lookup!$F:$G,2,FALSE))</f>
        <v>0</v>
      </c>
    </row>
    <row r="568" spans="1:52">
      <c r="A568" s="12" t="e">
        <f>IF(AZ568=0,VLOOKUP(R568,Lookup!$B:$C,2,0),'Revenue Data'!AZ568)</f>
        <v>#N/A</v>
      </c>
      <c r="B568" s="12" t="e">
        <f>VLOOKUP(A568,Lookup!$C:$D,2,FALSE)</f>
        <v>#N/A</v>
      </c>
      <c r="AX568" s="14" t="e">
        <f t="shared" si="12"/>
        <v>#N/A</v>
      </c>
      <c r="AY568" s="17" t="s">
        <v>590</v>
      </c>
      <c r="AZ568" s="101">
        <f>IF(ISERROR(VLOOKUP($H568,Lookup!$F:$G,2,FALSE)),0,VLOOKUP($H568,Lookup!$F:$G,2,FALSE))</f>
        <v>0</v>
      </c>
    </row>
    <row r="569" spans="1:52">
      <c r="A569" s="12" t="e">
        <f>IF(AZ569=0,VLOOKUP(R569,Lookup!$B:$C,2,0),'Revenue Data'!AZ569)</f>
        <v>#N/A</v>
      </c>
      <c r="B569" s="12" t="e">
        <f>VLOOKUP(A569,Lookup!$C:$D,2,FALSE)</f>
        <v>#N/A</v>
      </c>
      <c r="AX569" s="14" t="e">
        <f t="shared" si="12"/>
        <v>#N/A</v>
      </c>
      <c r="AY569" s="17" t="s">
        <v>590</v>
      </c>
      <c r="AZ569" s="101">
        <f>IF(ISERROR(VLOOKUP($H569,Lookup!$F:$G,2,FALSE)),0,VLOOKUP($H569,Lookup!$F:$G,2,FALSE))</f>
        <v>0</v>
      </c>
    </row>
    <row r="570" spans="1:52">
      <c r="A570" s="12" t="e">
        <f>IF(AZ570=0,VLOOKUP(R570,Lookup!$B:$C,2,0),'Revenue Data'!AZ570)</f>
        <v>#N/A</v>
      </c>
      <c r="B570" s="12" t="e">
        <f>VLOOKUP(A570,Lookup!$C:$D,2,FALSE)</f>
        <v>#N/A</v>
      </c>
      <c r="AX570" s="14" t="e">
        <f t="shared" si="12"/>
        <v>#N/A</v>
      </c>
      <c r="AY570" s="17" t="s">
        <v>590</v>
      </c>
      <c r="AZ570" s="101">
        <f>IF(ISERROR(VLOOKUP($H570,Lookup!$F:$G,2,FALSE)),0,VLOOKUP($H570,Lookup!$F:$G,2,FALSE))</f>
        <v>0</v>
      </c>
    </row>
    <row r="571" spans="1:52">
      <c r="A571" s="12" t="e">
        <f>IF(AZ571=0,VLOOKUP(R571,Lookup!$B:$C,2,0),'Revenue Data'!AZ571)</f>
        <v>#N/A</v>
      </c>
      <c r="B571" s="12" t="e">
        <f>VLOOKUP(A571,Lookup!$C:$D,2,FALSE)</f>
        <v>#N/A</v>
      </c>
      <c r="AX571" s="14" t="e">
        <f t="shared" si="12"/>
        <v>#N/A</v>
      </c>
      <c r="AY571" s="17" t="s">
        <v>590</v>
      </c>
      <c r="AZ571" s="101">
        <f>IF(ISERROR(VLOOKUP($H571,Lookup!$F:$G,2,FALSE)),0,VLOOKUP($H571,Lookup!$F:$G,2,FALSE))</f>
        <v>0</v>
      </c>
    </row>
    <row r="572" spans="1:52">
      <c r="A572" s="12" t="e">
        <f>IF(AZ572=0,VLOOKUP(R572,Lookup!$B:$C,2,0),'Revenue Data'!AZ572)</f>
        <v>#N/A</v>
      </c>
      <c r="B572" s="12" t="e">
        <f>VLOOKUP(A572,Lookup!$C:$D,2,FALSE)</f>
        <v>#N/A</v>
      </c>
      <c r="AX572" s="14" t="e">
        <f t="shared" si="12"/>
        <v>#N/A</v>
      </c>
      <c r="AY572" s="17" t="s">
        <v>590</v>
      </c>
      <c r="AZ572" s="101">
        <f>IF(ISERROR(VLOOKUP($H572,Lookup!$F:$G,2,FALSE)),0,VLOOKUP($H572,Lookup!$F:$G,2,FALSE))</f>
        <v>0</v>
      </c>
    </row>
    <row r="573" spans="1:52">
      <c r="A573" s="12" t="e">
        <f>IF(AZ573=0,VLOOKUP(R573,Lookup!$B:$C,2,0),'Revenue Data'!AZ573)</f>
        <v>#N/A</v>
      </c>
      <c r="B573" s="12" t="e">
        <f>VLOOKUP(A573,Lookup!$C:$D,2,FALSE)</f>
        <v>#N/A</v>
      </c>
      <c r="AX573" s="14" t="e">
        <f t="shared" si="12"/>
        <v>#N/A</v>
      </c>
      <c r="AY573" s="17" t="s">
        <v>590</v>
      </c>
      <c r="AZ573" s="101">
        <f>IF(ISERROR(VLOOKUP($H573,Lookup!$F:$G,2,FALSE)),0,VLOOKUP($H573,Lookup!$F:$G,2,FALSE))</f>
        <v>0</v>
      </c>
    </row>
    <row r="574" spans="1:52">
      <c r="A574" s="12" t="e">
        <f>IF(AZ574=0,VLOOKUP(R574,Lookup!$B:$C,2,0),'Revenue Data'!AZ574)</f>
        <v>#N/A</v>
      </c>
      <c r="B574" s="12" t="e">
        <f>VLOOKUP(A574,Lookup!$C:$D,2,FALSE)</f>
        <v>#N/A</v>
      </c>
      <c r="AX574" s="14" t="e">
        <f t="shared" si="12"/>
        <v>#N/A</v>
      </c>
      <c r="AY574" s="17" t="s">
        <v>590</v>
      </c>
      <c r="AZ574" s="101">
        <f>IF(ISERROR(VLOOKUP($H574,Lookup!$F:$G,2,FALSE)),0,VLOOKUP($H574,Lookup!$F:$G,2,FALSE))</f>
        <v>0</v>
      </c>
    </row>
    <row r="575" spans="1:52">
      <c r="A575" s="12" t="e">
        <f>IF(AZ575=0,VLOOKUP(R575,Lookup!$B:$C,2,0),'Revenue Data'!AZ575)</f>
        <v>#N/A</v>
      </c>
      <c r="B575" s="12" t="e">
        <f>VLOOKUP(A575,Lookup!$C:$D,2,FALSE)</f>
        <v>#N/A</v>
      </c>
      <c r="AX575" s="14" t="e">
        <f t="shared" si="12"/>
        <v>#N/A</v>
      </c>
      <c r="AY575" s="17" t="s">
        <v>590</v>
      </c>
      <c r="AZ575" s="101">
        <f>IF(ISERROR(VLOOKUP($H575,Lookup!$F:$G,2,FALSE)),0,VLOOKUP($H575,Lookup!$F:$G,2,FALSE))</f>
        <v>0</v>
      </c>
    </row>
    <row r="576" spans="1:52">
      <c r="A576" s="12" t="e">
        <f>IF(AZ576=0,VLOOKUP(R576,Lookup!$B:$C,2,0),'Revenue Data'!AZ576)</f>
        <v>#N/A</v>
      </c>
      <c r="B576" s="12" t="e">
        <f>VLOOKUP(A576,Lookup!$C:$D,2,FALSE)</f>
        <v>#N/A</v>
      </c>
      <c r="AX576" s="14" t="e">
        <f t="shared" si="12"/>
        <v>#N/A</v>
      </c>
      <c r="AY576" s="17" t="s">
        <v>590</v>
      </c>
      <c r="AZ576" s="101">
        <f>IF(ISERROR(VLOOKUP($H576,Lookup!$F:$G,2,FALSE)),0,VLOOKUP($H576,Lookup!$F:$G,2,FALSE))</f>
        <v>0</v>
      </c>
    </row>
    <row r="577" spans="1:52">
      <c r="A577" s="12" t="e">
        <f>IF(AZ577=0,VLOOKUP(R577,Lookup!$B:$C,2,0),'Revenue Data'!AZ577)</f>
        <v>#N/A</v>
      </c>
      <c r="B577" s="12" t="e">
        <f>VLOOKUP(A577,Lookup!$C:$D,2,FALSE)</f>
        <v>#N/A</v>
      </c>
      <c r="AX577" s="14" t="e">
        <f t="shared" si="12"/>
        <v>#N/A</v>
      </c>
      <c r="AY577" s="17" t="s">
        <v>590</v>
      </c>
      <c r="AZ577" s="101">
        <f>IF(ISERROR(VLOOKUP($H577,Lookup!$F:$G,2,FALSE)),0,VLOOKUP($H577,Lookup!$F:$G,2,FALSE))</f>
        <v>0</v>
      </c>
    </row>
    <row r="578" spans="1:52">
      <c r="A578" s="12" t="e">
        <f>IF(AZ578=0,VLOOKUP(R578,Lookup!$B:$C,2,0),'Revenue Data'!AZ578)</f>
        <v>#N/A</v>
      </c>
      <c r="B578" s="12" t="e">
        <f>VLOOKUP(A578,Lookup!$C:$D,2,FALSE)</f>
        <v>#N/A</v>
      </c>
      <c r="AX578" s="14" t="e">
        <f t="shared" si="12"/>
        <v>#N/A</v>
      </c>
      <c r="AY578" s="17" t="s">
        <v>590</v>
      </c>
      <c r="AZ578" s="101">
        <f>IF(ISERROR(VLOOKUP($H578,Lookup!$F:$G,2,FALSE)),0,VLOOKUP($H578,Lookup!$F:$G,2,FALSE))</f>
        <v>0</v>
      </c>
    </row>
    <row r="579" spans="1:52">
      <c r="A579" s="12" t="e">
        <f>IF(AZ579=0,VLOOKUP(R579,Lookup!$B:$C,2,0),'Revenue Data'!AZ579)</f>
        <v>#N/A</v>
      </c>
      <c r="B579" s="12" t="e">
        <f>VLOOKUP(A579,Lookup!$C:$D,2,FALSE)</f>
        <v>#N/A</v>
      </c>
      <c r="AX579" s="14" t="e">
        <f t="shared" si="12"/>
        <v>#N/A</v>
      </c>
      <c r="AY579" s="17" t="s">
        <v>590</v>
      </c>
      <c r="AZ579" s="101">
        <f>IF(ISERROR(VLOOKUP($H579,Lookup!$F:$G,2,FALSE)),0,VLOOKUP($H579,Lookup!$F:$G,2,FALSE))</f>
        <v>0</v>
      </c>
    </row>
    <row r="580" spans="1:52">
      <c r="A580" s="12" t="e">
        <f>IF(AZ580=0,VLOOKUP(R580,Lookup!$B:$C,2,0),'Revenue Data'!AZ580)</f>
        <v>#N/A</v>
      </c>
      <c r="B580" s="12" t="e">
        <f>VLOOKUP(A580,Lookup!$C:$D,2,FALSE)</f>
        <v>#N/A</v>
      </c>
      <c r="AX580" s="14" t="e">
        <f t="shared" si="12"/>
        <v>#N/A</v>
      </c>
      <c r="AY580" s="17" t="s">
        <v>590</v>
      </c>
      <c r="AZ580" s="101">
        <f>IF(ISERROR(VLOOKUP($H580,Lookup!$F:$G,2,FALSE)),0,VLOOKUP($H580,Lookup!$F:$G,2,FALSE))</f>
        <v>0</v>
      </c>
    </row>
    <row r="581" spans="1:52">
      <c r="A581" s="12" t="e">
        <f>IF(AZ581=0,VLOOKUP(R581,Lookup!$B:$C,2,0),'Revenue Data'!AZ581)</f>
        <v>#N/A</v>
      </c>
      <c r="B581" s="12" t="e">
        <f>VLOOKUP(A581,Lookup!$C:$D,2,FALSE)</f>
        <v>#N/A</v>
      </c>
      <c r="AX581" s="14" t="e">
        <f t="shared" si="12"/>
        <v>#N/A</v>
      </c>
      <c r="AY581" s="17" t="s">
        <v>590</v>
      </c>
      <c r="AZ581" s="101">
        <f>IF(ISERROR(VLOOKUP($H581,Lookup!$F:$G,2,FALSE)),0,VLOOKUP($H581,Lookup!$F:$G,2,FALSE))</f>
        <v>0</v>
      </c>
    </row>
    <row r="582" spans="1:52">
      <c r="A582" s="12" t="e">
        <f>IF(AZ582=0,VLOOKUP(R582,Lookup!$B:$C,2,0),'Revenue Data'!AZ582)</f>
        <v>#N/A</v>
      </c>
      <c r="B582" s="12" t="e">
        <f>VLOOKUP(A582,Lookup!$C:$D,2,FALSE)</f>
        <v>#N/A</v>
      </c>
      <c r="AX582" s="14" t="e">
        <f t="shared" si="12"/>
        <v>#N/A</v>
      </c>
      <c r="AY582" s="17" t="s">
        <v>590</v>
      </c>
      <c r="AZ582" s="101">
        <f>IF(ISERROR(VLOOKUP($H582,Lookup!$F:$G,2,FALSE)),0,VLOOKUP($H582,Lookup!$F:$G,2,FALSE))</f>
        <v>0</v>
      </c>
    </row>
    <row r="583" spans="1:52">
      <c r="A583" s="12" t="e">
        <f>IF(AZ583=0,VLOOKUP(R583,Lookup!$B:$C,2,0),'Revenue Data'!AZ583)</f>
        <v>#N/A</v>
      </c>
      <c r="B583" s="12" t="e">
        <f>VLOOKUP(A583,Lookup!$C:$D,2,FALSE)</f>
        <v>#N/A</v>
      </c>
      <c r="AX583" s="14" t="e">
        <f t="shared" si="12"/>
        <v>#N/A</v>
      </c>
      <c r="AY583" s="17" t="s">
        <v>590</v>
      </c>
      <c r="AZ583" s="101">
        <f>IF(ISERROR(VLOOKUP($H583,Lookup!$F:$G,2,FALSE)),0,VLOOKUP($H583,Lookup!$F:$G,2,FALSE))</f>
        <v>0</v>
      </c>
    </row>
    <row r="584" spans="1:52">
      <c r="A584" s="12" t="e">
        <f>IF(AZ584=0,VLOOKUP(R584,Lookup!$B:$C,2,0),'Revenue Data'!AZ584)</f>
        <v>#N/A</v>
      </c>
      <c r="B584" s="12" t="e">
        <f>VLOOKUP(A584,Lookup!$C:$D,2,FALSE)</f>
        <v>#N/A</v>
      </c>
      <c r="AX584" s="14" t="e">
        <f t="shared" si="12"/>
        <v>#N/A</v>
      </c>
      <c r="AY584" s="17" t="s">
        <v>590</v>
      </c>
      <c r="AZ584" s="101">
        <f>IF(ISERROR(VLOOKUP($H584,Lookup!$F:$G,2,FALSE)),0,VLOOKUP($H584,Lookup!$F:$G,2,FALSE))</f>
        <v>0</v>
      </c>
    </row>
    <row r="585" spans="1:52">
      <c r="A585" s="12" t="e">
        <f>IF(AZ585=0,VLOOKUP(R585,Lookup!$B:$C,2,0),'Revenue Data'!AZ585)</f>
        <v>#N/A</v>
      </c>
      <c r="B585" s="12" t="e">
        <f>VLOOKUP(A585,Lookup!$C:$D,2,FALSE)</f>
        <v>#N/A</v>
      </c>
      <c r="AX585" s="14" t="e">
        <f t="shared" si="12"/>
        <v>#N/A</v>
      </c>
      <c r="AY585" s="17" t="s">
        <v>590</v>
      </c>
      <c r="AZ585" s="101">
        <f>IF(ISERROR(VLOOKUP($H585,Lookup!$F:$G,2,FALSE)),0,VLOOKUP($H585,Lookup!$F:$G,2,FALSE))</f>
        <v>0</v>
      </c>
    </row>
    <row r="586" spans="1:52">
      <c r="A586" s="12" t="e">
        <f>IF(AZ586=0,VLOOKUP(R586,Lookup!$B:$C,2,0),'Revenue Data'!AZ586)</f>
        <v>#N/A</v>
      </c>
      <c r="B586" s="12" t="e">
        <f>VLOOKUP(A586,Lookup!$C:$D,2,FALSE)</f>
        <v>#N/A</v>
      </c>
      <c r="AX586" s="14" t="e">
        <f t="shared" si="12"/>
        <v>#N/A</v>
      </c>
      <c r="AY586" s="17" t="s">
        <v>590</v>
      </c>
      <c r="AZ586" s="101">
        <f>IF(ISERROR(VLOOKUP($H586,Lookup!$F:$G,2,FALSE)),0,VLOOKUP($H586,Lookup!$F:$G,2,FALSE))</f>
        <v>0</v>
      </c>
    </row>
    <row r="587" spans="1:52">
      <c r="A587" s="12" t="e">
        <f>IF(AZ587=0,VLOOKUP(R587,Lookup!$B:$C,2,0),'Revenue Data'!AZ587)</f>
        <v>#N/A</v>
      </c>
      <c r="B587" s="12" t="e">
        <f>VLOOKUP(A587,Lookup!$C:$D,2,FALSE)</f>
        <v>#N/A</v>
      </c>
      <c r="AX587" s="14" t="e">
        <f t="shared" si="12"/>
        <v>#N/A</v>
      </c>
      <c r="AY587" s="17" t="s">
        <v>590</v>
      </c>
      <c r="AZ587" s="101">
        <f>IF(ISERROR(VLOOKUP($H587,Lookup!$F:$G,2,FALSE)),0,VLOOKUP($H587,Lookup!$F:$G,2,FALSE))</f>
        <v>0</v>
      </c>
    </row>
    <row r="588" spans="1:52">
      <c r="A588" s="12" t="e">
        <f>IF(AZ588=0,VLOOKUP(R588,Lookup!$B:$C,2,0),'Revenue Data'!AZ588)</f>
        <v>#N/A</v>
      </c>
      <c r="B588" s="12" t="e">
        <f>VLOOKUP(A588,Lookup!$C:$D,2,FALSE)</f>
        <v>#N/A</v>
      </c>
      <c r="AX588" s="14" t="e">
        <f t="shared" si="12"/>
        <v>#N/A</v>
      </c>
      <c r="AY588" s="17" t="s">
        <v>590</v>
      </c>
      <c r="AZ588" s="101">
        <f>IF(ISERROR(VLOOKUP($H588,Lookup!$F:$G,2,FALSE)),0,VLOOKUP($H588,Lookup!$F:$G,2,FALSE))</f>
        <v>0</v>
      </c>
    </row>
    <row r="589" spans="1:52">
      <c r="A589" s="12" t="e">
        <f>IF(AZ589=0,VLOOKUP(R589,Lookup!$B:$C,2,0),'Revenue Data'!AZ589)</f>
        <v>#N/A</v>
      </c>
      <c r="B589" s="12" t="e">
        <f>VLOOKUP(A589,Lookup!$C:$D,2,FALSE)</f>
        <v>#N/A</v>
      </c>
      <c r="AX589" s="14" t="e">
        <f t="shared" si="12"/>
        <v>#N/A</v>
      </c>
      <c r="AY589" s="17" t="s">
        <v>590</v>
      </c>
      <c r="AZ589" s="101">
        <f>IF(ISERROR(VLOOKUP($H589,Lookup!$F:$G,2,FALSE)),0,VLOOKUP($H589,Lookup!$F:$G,2,FALSE))</f>
        <v>0</v>
      </c>
    </row>
    <row r="590" spans="1:52">
      <c r="A590" s="12" t="e">
        <f>IF(AZ590=0,VLOOKUP(R590,Lookup!$B:$C,2,0),'Revenue Data'!AZ590)</f>
        <v>#N/A</v>
      </c>
      <c r="B590" s="12" t="e">
        <f>VLOOKUP(A590,Lookup!$C:$D,2,FALSE)</f>
        <v>#N/A</v>
      </c>
      <c r="AX590" s="14" t="e">
        <f t="shared" si="12"/>
        <v>#N/A</v>
      </c>
      <c r="AY590" s="17" t="s">
        <v>590</v>
      </c>
      <c r="AZ590" s="101">
        <f>IF(ISERROR(VLOOKUP($H590,Lookup!$F:$G,2,FALSE)),0,VLOOKUP($H590,Lookup!$F:$G,2,FALSE))</f>
        <v>0</v>
      </c>
    </row>
    <row r="591" spans="1:52">
      <c r="A591" s="12" t="e">
        <f>IF(AZ591=0,VLOOKUP(R591,Lookup!$B:$C,2,0),'Revenue Data'!AZ591)</f>
        <v>#N/A</v>
      </c>
      <c r="B591" s="12" t="e">
        <f>VLOOKUP(A591,Lookup!$C:$D,2,FALSE)</f>
        <v>#N/A</v>
      </c>
      <c r="AX591" s="14" t="e">
        <f t="shared" si="12"/>
        <v>#N/A</v>
      </c>
      <c r="AY591" s="17" t="s">
        <v>590</v>
      </c>
      <c r="AZ591" s="101">
        <f>IF(ISERROR(VLOOKUP($H591,Lookup!$F:$G,2,FALSE)),0,VLOOKUP($H591,Lookup!$F:$G,2,FALSE))</f>
        <v>0</v>
      </c>
    </row>
    <row r="592" spans="1:52">
      <c r="A592" s="12" t="e">
        <f>IF(AZ592=0,VLOOKUP(R592,Lookup!$B:$C,2,0),'Revenue Data'!AZ592)</f>
        <v>#N/A</v>
      </c>
      <c r="B592" s="12" t="e">
        <f>VLOOKUP(A592,Lookup!$C:$D,2,FALSE)</f>
        <v>#N/A</v>
      </c>
      <c r="AX592" s="14" t="e">
        <f t="shared" si="12"/>
        <v>#N/A</v>
      </c>
      <c r="AY592" s="17" t="s">
        <v>590</v>
      </c>
      <c r="AZ592" s="101">
        <f>IF(ISERROR(VLOOKUP($H592,Lookup!$F:$G,2,FALSE)),0,VLOOKUP($H592,Lookup!$F:$G,2,FALSE))</f>
        <v>0</v>
      </c>
    </row>
    <row r="593" spans="1:52">
      <c r="A593" s="12" t="e">
        <f>IF(AZ593=0,VLOOKUP(R593,Lookup!$B:$C,2,0),'Revenue Data'!AZ593)</f>
        <v>#N/A</v>
      </c>
      <c r="B593" s="12" t="e">
        <f>VLOOKUP(A593,Lookup!$C:$D,2,FALSE)</f>
        <v>#N/A</v>
      </c>
      <c r="AX593" s="14" t="e">
        <f t="shared" si="12"/>
        <v>#N/A</v>
      </c>
      <c r="AY593" s="17" t="s">
        <v>590</v>
      </c>
      <c r="AZ593" s="101">
        <f>IF(ISERROR(VLOOKUP($H593,Lookup!$F:$G,2,FALSE)),0,VLOOKUP($H593,Lookup!$F:$G,2,FALSE))</f>
        <v>0</v>
      </c>
    </row>
    <row r="594" spans="1:52">
      <c r="A594" s="12" t="e">
        <f>IF(AZ594=0,VLOOKUP(R594,Lookup!$B:$C,2,0),'Revenue Data'!AZ594)</f>
        <v>#N/A</v>
      </c>
      <c r="B594" s="12" t="e">
        <f>VLOOKUP(A594,Lookup!$C:$D,2,FALSE)</f>
        <v>#N/A</v>
      </c>
      <c r="AX594" s="14" t="e">
        <f t="shared" si="12"/>
        <v>#N/A</v>
      </c>
      <c r="AY594" s="17" t="s">
        <v>590</v>
      </c>
      <c r="AZ594" s="101">
        <f>IF(ISERROR(VLOOKUP($H594,Lookup!$F:$G,2,FALSE)),0,VLOOKUP($H594,Lookup!$F:$G,2,FALSE))</f>
        <v>0</v>
      </c>
    </row>
    <row r="595" spans="1:52">
      <c r="A595" s="12" t="e">
        <f>IF(AZ595=0,VLOOKUP(R595,Lookup!$B:$C,2,0),'Revenue Data'!AZ595)</f>
        <v>#N/A</v>
      </c>
      <c r="B595" s="12" t="e">
        <f>VLOOKUP(A595,Lookup!$C:$D,2,FALSE)</f>
        <v>#N/A</v>
      </c>
      <c r="AX595" s="14" t="e">
        <f t="shared" si="12"/>
        <v>#N/A</v>
      </c>
      <c r="AY595" s="17" t="s">
        <v>590</v>
      </c>
      <c r="AZ595" s="101">
        <f>IF(ISERROR(VLOOKUP($H595,Lookup!$F:$G,2,FALSE)),0,VLOOKUP($H595,Lookup!$F:$G,2,FALSE))</f>
        <v>0</v>
      </c>
    </row>
    <row r="596" spans="1:52">
      <c r="A596" s="12" t="e">
        <f>IF(AZ596=0,VLOOKUP(R596,Lookup!$B:$C,2,0),'Revenue Data'!AZ596)</f>
        <v>#N/A</v>
      </c>
      <c r="B596" s="12" t="e">
        <f>VLOOKUP(A596,Lookup!$C:$D,2,FALSE)</f>
        <v>#N/A</v>
      </c>
      <c r="AX596" s="14" t="e">
        <f t="shared" si="12"/>
        <v>#N/A</v>
      </c>
      <c r="AY596" s="17" t="s">
        <v>590</v>
      </c>
      <c r="AZ596" s="101">
        <f>IF(ISERROR(VLOOKUP($H596,Lookup!$F:$G,2,FALSE)),0,VLOOKUP($H596,Lookup!$F:$G,2,FALSE))</f>
        <v>0</v>
      </c>
    </row>
    <row r="597" spans="1:52">
      <c r="A597" s="12" t="e">
        <f>IF(AZ597=0,VLOOKUP(R597,Lookup!$B:$C,2,0),'Revenue Data'!AZ597)</f>
        <v>#N/A</v>
      </c>
      <c r="B597" s="12" t="e">
        <f>VLOOKUP(A597,Lookup!$C:$D,2,FALSE)</f>
        <v>#N/A</v>
      </c>
      <c r="AX597" s="14" t="e">
        <f t="shared" si="12"/>
        <v>#N/A</v>
      </c>
      <c r="AY597" s="17" t="s">
        <v>590</v>
      </c>
      <c r="AZ597" s="101">
        <f>IF(ISERROR(VLOOKUP($H597,Lookup!$F:$G,2,FALSE)),0,VLOOKUP($H597,Lookup!$F:$G,2,FALSE))</f>
        <v>0</v>
      </c>
    </row>
    <row r="598" spans="1:52">
      <c r="A598" s="12" t="e">
        <f>IF(AZ598=0,VLOOKUP(R598,Lookup!$B:$C,2,0),'Revenue Data'!AZ598)</f>
        <v>#N/A</v>
      </c>
      <c r="B598" s="12" t="e">
        <f>VLOOKUP(A598,Lookup!$C:$D,2,FALSE)</f>
        <v>#N/A</v>
      </c>
      <c r="AX598" s="14" t="e">
        <f t="shared" si="12"/>
        <v>#N/A</v>
      </c>
      <c r="AY598" s="17" t="s">
        <v>590</v>
      </c>
      <c r="AZ598" s="101">
        <f>IF(ISERROR(VLOOKUP($H598,Lookup!$F:$G,2,FALSE)),0,VLOOKUP($H598,Lookup!$F:$G,2,FALSE))</f>
        <v>0</v>
      </c>
    </row>
    <row r="599" spans="1:52">
      <c r="A599" s="12" t="e">
        <f>IF(AZ599=0,VLOOKUP(R599,Lookup!$B:$C,2,0),'Revenue Data'!AZ599)</f>
        <v>#N/A</v>
      </c>
      <c r="B599" s="12" t="e">
        <f>VLOOKUP(A599,Lookup!$C:$D,2,FALSE)</f>
        <v>#N/A</v>
      </c>
      <c r="AX599" s="14" t="e">
        <f t="shared" si="12"/>
        <v>#N/A</v>
      </c>
      <c r="AY599" s="17" t="s">
        <v>590</v>
      </c>
      <c r="AZ599" s="101">
        <f>IF(ISERROR(VLOOKUP($H599,Lookup!$F:$G,2,FALSE)),0,VLOOKUP($H599,Lookup!$F:$G,2,FALSE))</f>
        <v>0</v>
      </c>
    </row>
    <row r="600" spans="1:52">
      <c r="A600" s="12" t="e">
        <f>IF(AZ600=0,VLOOKUP(R600,Lookup!$B:$C,2,0),'Revenue Data'!AZ600)</f>
        <v>#N/A</v>
      </c>
      <c r="B600" s="12" t="e">
        <f>VLOOKUP(A600,Lookup!$C:$D,2,FALSE)</f>
        <v>#N/A</v>
      </c>
      <c r="AX600" s="14" t="e">
        <f t="shared" si="12"/>
        <v>#N/A</v>
      </c>
      <c r="AY600" s="17" t="s">
        <v>590</v>
      </c>
      <c r="AZ600" s="101">
        <f>IF(ISERROR(VLOOKUP($H600,Lookup!$F:$G,2,FALSE)),0,VLOOKUP($H600,Lookup!$F:$G,2,FALSE))</f>
        <v>0</v>
      </c>
    </row>
    <row r="601" spans="1:52">
      <c r="A601" s="12" t="e">
        <f>IF(AZ601=0,VLOOKUP(R601,Lookup!$B:$C,2,0),'Revenue Data'!AZ601)</f>
        <v>#N/A</v>
      </c>
      <c r="B601" s="12" t="e">
        <f>VLOOKUP(A601,Lookup!$C:$D,2,FALSE)</f>
        <v>#N/A</v>
      </c>
      <c r="AX601" s="14" t="e">
        <f t="shared" si="12"/>
        <v>#N/A</v>
      </c>
      <c r="AY601" s="17" t="s">
        <v>590</v>
      </c>
      <c r="AZ601" s="101">
        <f>IF(ISERROR(VLOOKUP($H601,Lookup!$F:$G,2,FALSE)),0,VLOOKUP($H601,Lookup!$F:$G,2,FALSE))</f>
        <v>0</v>
      </c>
    </row>
    <row r="602" spans="1:52">
      <c r="A602" s="12" t="e">
        <f>IF(AZ602=0,VLOOKUP(R602,Lookup!$B:$C,2,0),'Revenue Data'!AZ602)</f>
        <v>#N/A</v>
      </c>
      <c r="B602" s="12" t="e">
        <f>VLOOKUP(A602,Lookup!$C:$D,2,FALSE)</f>
        <v>#N/A</v>
      </c>
      <c r="AX602" s="14" t="e">
        <f t="shared" si="12"/>
        <v>#N/A</v>
      </c>
      <c r="AY602" s="17" t="s">
        <v>590</v>
      </c>
      <c r="AZ602" s="101">
        <f>IF(ISERROR(VLOOKUP($H602,Lookup!$F:$G,2,FALSE)),0,VLOOKUP($H602,Lookup!$F:$G,2,FALSE))</f>
        <v>0</v>
      </c>
    </row>
    <row r="603" spans="1:52">
      <c r="A603" s="12" t="e">
        <f>IF(AZ603=0,VLOOKUP(R603,Lookup!$B:$C,2,0),'Revenue Data'!AZ603)</f>
        <v>#N/A</v>
      </c>
      <c r="B603" s="12" t="e">
        <f>VLOOKUP(A603,Lookup!$C:$D,2,FALSE)</f>
        <v>#N/A</v>
      </c>
      <c r="AX603" s="14" t="e">
        <f t="shared" si="12"/>
        <v>#N/A</v>
      </c>
      <c r="AY603" s="17" t="s">
        <v>590</v>
      </c>
      <c r="AZ603" s="101">
        <f>IF(ISERROR(VLOOKUP($H603,Lookup!$F:$G,2,FALSE)),0,VLOOKUP($H603,Lookup!$F:$G,2,FALSE))</f>
        <v>0</v>
      </c>
    </row>
    <row r="604" spans="1:52">
      <c r="A604" s="12" t="e">
        <f>IF(AZ604=0,VLOOKUP(R604,Lookup!$B:$C,2,0),'Revenue Data'!AZ604)</f>
        <v>#N/A</v>
      </c>
      <c r="B604" s="12" t="e">
        <f>VLOOKUP(A604,Lookup!$C:$D,2,FALSE)</f>
        <v>#N/A</v>
      </c>
      <c r="AX604" s="14" t="e">
        <f t="shared" si="12"/>
        <v>#N/A</v>
      </c>
      <c r="AY604" s="17" t="s">
        <v>590</v>
      </c>
      <c r="AZ604" s="101">
        <f>IF(ISERROR(VLOOKUP($H604,Lookup!$F:$G,2,FALSE)),0,VLOOKUP($H604,Lookup!$F:$G,2,FALSE))</f>
        <v>0</v>
      </c>
    </row>
    <row r="605" spans="1:52">
      <c r="A605" s="12" t="e">
        <f>IF(AZ605=0,VLOOKUP(R605,Lookup!$B:$C,2,0),'Revenue Data'!AZ605)</f>
        <v>#N/A</v>
      </c>
      <c r="B605" s="12" t="e">
        <f>VLOOKUP(A605,Lookup!$C:$D,2,FALSE)</f>
        <v>#N/A</v>
      </c>
      <c r="AX605" s="14" t="e">
        <f t="shared" si="12"/>
        <v>#N/A</v>
      </c>
      <c r="AY605" s="17" t="s">
        <v>590</v>
      </c>
      <c r="AZ605" s="101">
        <f>IF(ISERROR(VLOOKUP($H605,Lookup!$F:$G,2,FALSE)),0,VLOOKUP($H605,Lookup!$F:$G,2,FALSE))</f>
        <v>0</v>
      </c>
    </row>
    <row r="606" spans="1:52">
      <c r="A606" s="12" t="e">
        <f>IF(AZ606=0,VLOOKUP(R606,Lookup!$B:$C,2,0),'Revenue Data'!AZ606)</f>
        <v>#N/A</v>
      </c>
      <c r="B606" s="12" t="e">
        <f>VLOOKUP(A606,Lookup!$C:$D,2,FALSE)</f>
        <v>#N/A</v>
      </c>
      <c r="AX606" s="14" t="e">
        <f t="shared" si="12"/>
        <v>#N/A</v>
      </c>
      <c r="AY606" s="17" t="s">
        <v>590</v>
      </c>
      <c r="AZ606" s="101">
        <f>IF(ISERROR(VLOOKUP($H606,Lookup!$F:$G,2,FALSE)),0,VLOOKUP($H606,Lookup!$F:$G,2,FALSE))</f>
        <v>0</v>
      </c>
    </row>
    <row r="607" spans="1:52">
      <c r="A607" s="12" t="e">
        <f>IF(AZ607=0,VLOOKUP(R607,Lookup!$B:$C,2,0),'Revenue Data'!AZ607)</f>
        <v>#N/A</v>
      </c>
      <c r="B607" s="12" t="e">
        <f>VLOOKUP(A607,Lookup!$C:$D,2,FALSE)</f>
        <v>#N/A</v>
      </c>
      <c r="AX607" s="14" t="e">
        <f t="shared" si="12"/>
        <v>#N/A</v>
      </c>
      <c r="AY607" s="17" t="s">
        <v>590</v>
      </c>
      <c r="AZ607" s="101">
        <f>IF(ISERROR(VLOOKUP($H607,Lookup!$F:$G,2,FALSE)),0,VLOOKUP($H607,Lookup!$F:$G,2,FALSE))</f>
        <v>0</v>
      </c>
    </row>
    <row r="608" spans="1:52">
      <c r="A608" s="12" t="e">
        <f>IF(AZ608=0,VLOOKUP(R608,Lookup!$B:$C,2,0),'Revenue Data'!AZ608)</f>
        <v>#N/A</v>
      </c>
      <c r="B608" s="12" t="e">
        <f>VLOOKUP(A608,Lookup!$C:$D,2,FALSE)</f>
        <v>#N/A</v>
      </c>
      <c r="AX608" s="14" t="e">
        <f t="shared" si="12"/>
        <v>#N/A</v>
      </c>
      <c r="AY608" s="17" t="s">
        <v>590</v>
      </c>
      <c r="AZ608" s="101">
        <f>IF(ISERROR(VLOOKUP($H608,Lookup!$F:$G,2,FALSE)),0,VLOOKUP($H608,Lookup!$F:$G,2,FALSE))</f>
        <v>0</v>
      </c>
    </row>
    <row r="609" spans="1:52">
      <c r="A609" s="12" t="e">
        <f>IF(AZ609=0,VLOOKUP(R609,Lookup!$B:$C,2,0),'Revenue Data'!AZ609)</f>
        <v>#N/A</v>
      </c>
      <c r="B609" s="12" t="e">
        <f>VLOOKUP(A609,Lookup!$C:$D,2,FALSE)</f>
        <v>#N/A</v>
      </c>
      <c r="AX609" s="14" t="e">
        <f t="shared" si="12"/>
        <v>#N/A</v>
      </c>
      <c r="AY609" s="17" t="s">
        <v>590</v>
      </c>
      <c r="AZ609" s="101">
        <f>IF(ISERROR(VLOOKUP($H609,Lookup!$F:$G,2,FALSE)),0,VLOOKUP($H609,Lookup!$F:$G,2,FALSE))</f>
        <v>0</v>
      </c>
    </row>
    <row r="610" spans="1:52">
      <c r="A610" s="12" t="e">
        <f>IF(AZ610=0,VLOOKUP(R610,Lookup!$B:$C,2,0),'Revenue Data'!AZ610)</f>
        <v>#N/A</v>
      </c>
      <c r="B610" s="12" t="e">
        <f>VLOOKUP(A610,Lookup!$C:$D,2,FALSE)</f>
        <v>#N/A</v>
      </c>
      <c r="AX610" s="14" t="e">
        <f t="shared" si="12"/>
        <v>#N/A</v>
      </c>
      <c r="AY610" s="17" t="s">
        <v>590</v>
      </c>
      <c r="AZ610" s="101">
        <f>IF(ISERROR(VLOOKUP($H610,Lookup!$F:$G,2,FALSE)),0,VLOOKUP($H610,Lookup!$F:$G,2,FALSE))</f>
        <v>0</v>
      </c>
    </row>
    <row r="611" spans="1:52">
      <c r="A611" s="12" t="e">
        <f>IF(AZ611=0,VLOOKUP(R611,Lookup!$B:$C,2,0),'Revenue Data'!AZ611)</f>
        <v>#N/A</v>
      </c>
      <c r="B611" s="12" t="e">
        <f>VLOOKUP(A611,Lookup!$C:$D,2,FALSE)</f>
        <v>#N/A</v>
      </c>
      <c r="AX611" s="14" t="e">
        <f t="shared" si="12"/>
        <v>#N/A</v>
      </c>
      <c r="AY611" s="17" t="s">
        <v>590</v>
      </c>
      <c r="AZ611" s="101">
        <f>IF(ISERROR(VLOOKUP($H611,Lookup!$F:$G,2,FALSE)),0,VLOOKUP($H611,Lookup!$F:$G,2,FALSE))</f>
        <v>0</v>
      </c>
    </row>
    <row r="612" spans="1:52">
      <c r="A612" s="12" t="e">
        <f>IF(AZ612=0,VLOOKUP(R612,Lookup!$B:$C,2,0),'Revenue Data'!AZ612)</f>
        <v>#N/A</v>
      </c>
      <c r="B612" s="12" t="e">
        <f>VLOOKUP(A612,Lookup!$C:$D,2,FALSE)</f>
        <v>#N/A</v>
      </c>
      <c r="AX612" s="14" t="e">
        <f t="shared" si="12"/>
        <v>#N/A</v>
      </c>
      <c r="AY612" s="17" t="s">
        <v>590</v>
      </c>
      <c r="AZ612" s="101">
        <f>IF(ISERROR(VLOOKUP($H612,Lookup!$F:$G,2,FALSE)),0,VLOOKUP($H612,Lookup!$F:$G,2,FALSE))</f>
        <v>0</v>
      </c>
    </row>
    <row r="613" spans="1:52">
      <c r="A613" s="12" t="e">
        <f>IF(AZ613=0,VLOOKUP(R613,Lookup!$B:$C,2,0),'Revenue Data'!AZ613)</f>
        <v>#N/A</v>
      </c>
      <c r="B613" s="12" t="e">
        <f>VLOOKUP(A613,Lookup!$C:$D,2,FALSE)</f>
        <v>#N/A</v>
      </c>
      <c r="AX613" s="14" t="e">
        <f t="shared" si="12"/>
        <v>#N/A</v>
      </c>
      <c r="AY613" s="17" t="s">
        <v>590</v>
      </c>
      <c r="AZ613" s="101">
        <f>IF(ISERROR(VLOOKUP($H613,Lookup!$F:$G,2,FALSE)),0,VLOOKUP($H613,Lookup!$F:$G,2,FALSE))</f>
        <v>0</v>
      </c>
    </row>
    <row r="614" spans="1:52">
      <c r="A614" s="12" t="e">
        <f>IF(AZ614=0,VLOOKUP(R614,Lookup!$B:$C,2,0),'Revenue Data'!AZ614)</f>
        <v>#N/A</v>
      </c>
      <c r="B614" s="12" t="e">
        <f>VLOOKUP(A614,Lookup!$C:$D,2,FALSE)</f>
        <v>#N/A</v>
      </c>
      <c r="AX614" s="14" t="e">
        <f t="shared" si="12"/>
        <v>#N/A</v>
      </c>
      <c r="AY614" s="17" t="s">
        <v>590</v>
      </c>
      <c r="AZ614" s="101">
        <f>IF(ISERROR(VLOOKUP($H614,Lookup!$F:$G,2,FALSE)),0,VLOOKUP($H614,Lookup!$F:$G,2,FALSE))</f>
        <v>0</v>
      </c>
    </row>
    <row r="615" spans="1:52">
      <c r="A615" s="12" t="e">
        <f>IF(AZ615=0,VLOOKUP(R615,Lookup!$B:$C,2,0),'Revenue Data'!AZ615)</f>
        <v>#N/A</v>
      </c>
      <c r="B615" s="12" t="e">
        <f>VLOOKUP(A615,Lookup!$C:$D,2,FALSE)</f>
        <v>#N/A</v>
      </c>
      <c r="AX615" s="14" t="e">
        <f t="shared" si="12"/>
        <v>#N/A</v>
      </c>
      <c r="AY615" s="17" t="s">
        <v>590</v>
      </c>
      <c r="AZ615" s="101">
        <f>IF(ISERROR(VLOOKUP($H615,Lookup!$F:$G,2,FALSE)),0,VLOOKUP($H615,Lookup!$F:$G,2,FALSE))</f>
        <v>0</v>
      </c>
    </row>
    <row r="616" spans="1:52">
      <c r="A616" s="12" t="e">
        <f>IF(AZ616=0,VLOOKUP(R616,Lookup!$B:$C,2,0),'Revenue Data'!AZ616)</f>
        <v>#N/A</v>
      </c>
      <c r="B616" s="12" t="e">
        <f>VLOOKUP(A616,Lookup!$C:$D,2,FALSE)</f>
        <v>#N/A</v>
      </c>
      <c r="AX616" s="14" t="e">
        <f t="shared" si="12"/>
        <v>#N/A</v>
      </c>
      <c r="AY616" s="17" t="s">
        <v>590</v>
      </c>
      <c r="AZ616" s="101">
        <f>IF(ISERROR(VLOOKUP($H616,Lookup!$F:$G,2,FALSE)),0,VLOOKUP($H616,Lookup!$F:$G,2,FALSE))</f>
        <v>0</v>
      </c>
    </row>
    <row r="617" spans="1:52">
      <c r="A617" s="12" t="e">
        <f>IF(AZ617=0,VLOOKUP(R617,Lookup!$B:$C,2,0),'Revenue Data'!AZ617)</f>
        <v>#N/A</v>
      </c>
      <c r="B617" s="12" t="e">
        <f>VLOOKUP(A617,Lookup!$C:$D,2,FALSE)</f>
        <v>#N/A</v>
      </c>
      <c r="AX617" s="14" t="e">
        <f t="shared" si="12"/>
        <v>#N/A</v>
      </c>
      <c r="AY617" s="17" t="s">
        <v>590</v>
      </c>
      <c r="AZ617" s="101">
        <f>IF(ISERROR(VLOOKUP($H617,Lookup!$F:$G,2,FALSE)),0,VLOOKUP($H617,Lookup!$F:$G,2,FALSE))</f>
        <v>0</v>
      </c>
    </row>
    <row r="618" spans="1:52">
      <c r="A618" s="12" t="e">
        <f>IF(AZ618=0,VLOOKUP(R618,Lookup!$B:$C,2,0),'Revenue Data'!AZ618)</f>
        <v>#N/A</v>
      </c>
      <c r="B618" s="12" t="e">
        <f>VLOOKUP(A618,Lookup!$C:$D,2,FALSE)</f>
        <v>#N/A</v>
      </c>
      <c r="AX618" s="14" t="e">
        <f t="shared" si="12"/>
        <v>#N/A</v>
      </c>
      <c r="AY618" s="17" t="s">
        <v>590</v>
      </c>
      <c r="AZ618" s="101">
        <f>IF(ISERROR(VLOOKUP($H618,Lookup!$F:$G,2,FALSE)),0,VLOOKUP($H618,Lookup!$F:$G,2,FALSE))</f>
        <v>0</v>
      </c>
    </row>
    <row r="619" spans="1:52">
      <c r="A619" s="12" t="e">
        <f>IF(AZ619=0,VLOOKUP(R619,Lookup!$B:$C,2,0),'Revenue Data'!AZ619)</f>
        <v>#N/A</v>
      </c>
      <c r="B619" s="12" t="e">
        <f>VLOOKUP(A619,Lookup!$C:$D,2,FALSE)</f>
        <v>#N/A</v>
      </c>
      <c r="AX619" s="14" t="e">
        <f t="shared" si="12"/>
        <v>#N/A</v>
      </c>
      <c r="AY619" s="17" t="s">
        <v>590</v>
      </c>
      <c r="AZ619" s="101">
        <f>IF(ISERROR(VLOOKUP($H619,Lookup!$F:$G,2,FALSE)),0,VLOOKUP($H619,Lookup!$F:$G,2,FALSE))</f>
        <v>0</v>
      </c>
    </row>
    <row r="620" spans="1:52">
      <c r="A620" s="12" t="e">
        <f>IF(AZ620=0,VLOOKUP(R620,Lookup!$B:$C,2,0),'Revenue Data'!AZ620)</f>
        <v>#N/A</v>
      </c>
      <c r="B620" s="12" t="e">
        <f>VLOOKUP(A620,Lookup!$C:$D,2,FALSE)</f>
        <v>#N/A</v>
      </c>
      <c r="AX620" s="14" t="e">
        <f t="shared" si="12"/>
        <v>#N/A</v>
      </c>
      <c r="AY620" s="17" t="s">
        <v>590</v>
      </c>
      <c r="AZ620" s="101">
        <f>IF(ISERROR(VLOOKUP($H620,Lookup!$F:$G,2,FALSE)),0,VLOOKUP($H620,Lookup!$F:$G,2,FALSE))</f>
        <v>0</v>
      </c>
    </row>
    <row r="621" spans="1:52">
      <c r="A621" s="12" t="e">
        <f>IF(AZ621=0,VLOOKUP(R621,Lookup!$B:$C,2,0),'Revenue Data'!AZ621)</f>
        <v>#N/A</v>
      </c>
      <c r="B621" s="12" t="e">
        <f>VLOOKUP(A621,Lookup!$C:$D,2,FALSE)</f>
        <v>#N/A</v>
      </c>
      <c r="AX621" s="14" t="e">
        <f t="shared" si="12"/>
        <v>#N/A</v>
      </c>
      <c r="AY621" s="17" t="s">
        <v>590</v>
      </c>
      <c r="AZ621" s="101">
        <f>IF(ISERROR(VLOOKUP($H621,Lookup!$F:$G,2,FALSE)),0,VLOOKUP($H621,Lookup!$F:$G,2,FALSE))</f>
        <v>0</v>
      </c>
    </row>
    <row r="622" spans="1:52">
      <c r="A622" s="12" t="e">
        <f>IF(AZ622=0,VLOOKUP(R622,Lookup!$B:$C,2,0),'Revenue Data'!AZ622)</f>
        <v>#N/A</v>
      </c>
      <c r="B622" s="12" t="e">
        <f>VLOOKUP(A622,Lookup!$C:$D,2,FALSE)</f>
        <v>#N/A</v>
      </c>
      <c r="AX622" s="14" t="e">
        <f t="shared" si="12"/>
        <v>#N/A</v>
      </c>
      <c r="AY622" s="17" t="s">
        <v>590</v>
      </c>
      <c r="AZ622" s="101">
        <f>IF(ISERROR(VLOOKUP($H622,Lookup!$F:$G,2,FALSE)),0,VLOOKUP($H622,Lookup!$F:$G,2,FALSE))</f>
        <v>0</v>
      </c>
    </row>
    <row r="623" spans="1:52">
      <c r="A623" s="12" t="e">
        <f>IF(AZ623=0,VLOOKUP(R623,Lookup!$B:$C,2,0),'Revenue Data'!AZ623)</f>
        <v>#N/A</v>
      </c>
      <c r="B623" s="12" t="e">
        <f>VLOOKUP(A623,Lookup!$C:$D,2,FALSE)</f>
        <v>#N/A</v>
      </c>
      <c r="AX623" s="14" t="e">
        <f t="shared" si="12"/>
        <v>#N/A</v>
      </c>
      <c r="AY623" s="17" t="s">
        <v>590</v>
      </c>
      <c r="AZ623" s="101">
        <f>IF(ISERROR(VLOOKUP($H623,Lookup!$F:$G,2,FALSE)),0,VLOOKUP($H623,Lookup!$F:$G,2,FALSE))</f>
        <v>0</v>
      </c>
    </row>
    <row r="624" spans="1:52">
      <c r="A624" s="12" t="e">
        <f>IF(AZ624=0,VLOOKUP(R624,Lookup!$B:$C,2,0),'Revenue Data'!AZ624)</f>
        <v>#N/A</v>
      </c>
      <c r="B624" s="12" t="e">
        <f>VLOOKUP(A624,Lookup!$C:$D,2,FALSE)</f>
        <v>#N/A</v>
      </c>
      <c r="AX624" s="14" t="e">
        <f t="shared" si="12"/>
        <v>#N/A</v>
      </c>
      <c r="AY624" s="17" t="s">
        <v>590</v>
      </c>
      <c r="AZ624" s="101">
        <f>IF(ISERROR(VLOOKUP($H624,Lookup!$F:$G,2,FALSE)),0,VLOOKUP($H624,Lookup!$F:$G,2,FALSE))</f>
        <v>0</v>
      </c>
    </row>
    <row r="625" spans="1:52">
      <c r="A625" s="12" t="e">
        <f>IF(AZ625=0,VLOOKUP(R625,Lookup!$B:$C,2,0),'Revenue Data'!AZ625)</f>
        <v>#N/A</v>
      </c>
      <c r="B625" s="12" t="e">
        <f>VLOOKUP(A625,Lookup!$C:$D,2,FALSE)</f>
        <v>#N/A</v>
      </c>
      <c r="AX625" s="14" t="e">
        <f t="shared" ref="AX625:AX688" si="13">A625&amp;AU625</f>
        <v>#N/A</v>
      </c>
      <c r="AY625" s="17" t="s">
        <v>590</v>
      </c>
      <c r="AZ625" s="101">
        <f>IF(ISERROR(VLOOKUP($H625,Lookup!$F:$G,2,FALSE)),0,VLOOKUP($H625,Lookup!$F:$G,2,FALSE))</f>
        <v>0</v>
      </c>
    </row>
    <row r="626" spans="1:52">
      <c r="A626" s="12" t="e">
        <f>IF(AZ626=0,VLOOKUP(R626,Lookup!$B:$C,2,0),'Revenue Data'!AZ626)</f>
        <v>#N/A</v>
      </c>
      <c r="B626" s="12" t="e">
        <f>VLOOKUP(A626,Lookup!$C:$D,2,FALSE)</f>
        <v>#N/A</v>
      </c>
      <c r="AX626" s="14" t="e">
        <f t="shared" si="13"/>
        <v>#N/A</v>
      </c>
      <c r="AY626" s="17" t="s">
        <v>590</v>
      </c>
      <c r="AZ626" s="101">
        <f>IF(ISERROR(VLOOKUP($H626,Lookup!$F:$G,2,FALSE)),0,VLOOKUP($H626,Lookup!$F:$G,2,FALSE))</f>
        <v>0</v>
      </c>
    </row>
    <row r="627" spans="1:52">
      <c r="A627" s="12" t="e">
        <f>IF(AZ627=0,VLOOKUP(R627,Lookup!$B:$C,2,0),'Revenue Data'!AZ627)</f>
        <v>#N/A</v>
      </c>
      <c r="B627" s="12" t="e">
        <f>VLOOKUP(A627,Lookup!$C:$D,2,FALSE)</f>
        <v>#N/A</v>
      </c>
      <c r="AX627" s="14" t="e">
        <f t="shared" si="13"/>
        <v>#N/A</v>
      </c>
      <c r="AY627" s="17" t="s">
        <v>590</v>
      </c>
      <c r="AZ627" s="101">
        <f>IF(ISERROR(VLOOKUP($H627,Lookup!$F:$G,2,FALSE)),0,VLOOKUP($H627,Lookup!$F:$G,2,FALSE))</f>
        <v>0</v>
      </c>
    </row>
    <row r="628" spans="1:52">
      <c r="A628" s="12" t="e">
        <f>IF(AZ628=0,VLOOKUP(R628,Lookup!$B:$C,2,0),'Revenue Data'!AZ628)</f>
        <v>#N/A</v>
      </c>
      <c r="B628" s="12" t="e">
        <f>VLOOKUP(A628,Lookup!$C:$D,2,FALSE)</f>
        <v>#N/A</v>
      </c>
      <c r="AX628" s="14" t="e">
        <f t="shared" si="13"/>
        <v>#N/A</v>
      </c>
      <c r="AY628" s="17" t="s">
        <v>590</v>
      </c>
      <c r="AZ628" s="101">
        <f>IF(ISERROR(VLOOKUP($H628,Lookup!$F:$G,2,FALSE)),0,VLOOKUP($H628,Lookup!$F:$G,2,FALSE))</f>
        <v>0</v>
      </c>
    </row>
    <row r="629" spans="1:52">
      <c r="A629" s="12" t="e">
        <f>IF(AZ629=0,VLOOKUP(R629,Lookup!$B:$C,2,0),'Revenue Data'!AZ629)</f>
        <v>#N/A</v>
      </c>
      <c r="B629" s="12" t="e">
        <f>VLOOKUP(A629,Lookup!$C:$D,2,FALSE)</f>
        <v>#N/A</v>
      </c>
      <c r="AX629" s="14" t="e">
        <f t="shared" si="13"/>
        <v>#N/A</v>
      </c>
      <c r="AY629" s="17" t="s">
        <v>590</v>
      </c>
      <c r="AZ629" s="101">
        <f>IF(ISERROR(VLOOKUP($H629,Lookup!$F:$G,2,FALSE)),0,VLOOKUP($H629,Lookup!$F:$G,2,FALSE))</f>
        <v>0</v>
      </c>
    </row>
    <row r="630" spans="1:52">
      <c r="A630" s="12" t="e">
        <f>IF(AZ630=0,VLOOKUP(R630,Lookup!$B:$C,2,0),'Revenue Data'!AZ630)</f>
        <v>#N/A</v>
      </c>
      <c r="B630" s="12" t="e">
        <f>VLOOKUP(A630,Lookup!$C:$D,2,FALSE)</f>
        <v>#N/A</v>
      </c>
      <c r="AX630" s="14" t="e">
        <f t="shared" si="13"/>
        <v>#N/A</v>
      </c>
      <c r="AY630" s="17" t="s">
        <v>590</v>
      </c>
      <c r="AZ630" s="101">
        <f>IF(ISERROR(VLOOKUP($H630,Lookup!$F:$G,2,FALSE)),0,VLOOKUP($H630,Lookup!$F:$G,2,FALSE))</f>
        <v>0</v>
      </c>
    </row>
    <row r="631" spans="1:52">
      <c r="A631" s="12" t="e">
        <f>IF(AZ631=0,VLOOKUP(R631,Lookup!$B:$C,2,0),'Revenue Data'!AZ631)</f>
        <v>#N/A</v>
      </c>
      <c r="B631" s="12" t="e">
        <f>VLOOKUP(A631,Lookup!$C:$D,2,FALSE)</f>
        <v>#N/A</v>
      </c>
      <c r="AX631" s="14" t="e">
        <f t="shared" si="13"/>
        <v>#N/A</v>
      </c>
      <c r="AY631" s="17" t="s">
        <v>590</v>
      </c>
      <c r="AZ631" s="101">
        <f>IF(ISERROR(VLOOKUP($H631,Lookup!$F:$G,2,FALSE)),0,VLOOKUP($H631,Lookup!$F:$G,2,FALSE))</f>
        <v>0</v>
      </c>
    </row>
    <row r="632" spans="1:52">
      <c r="A632" s="12" t="e">
        <f>IF(AZ632=0,VLOOKUP(R632,Lookup!$B:$C,2,0),'Revenue Data'!AZ632)</f>
        <v>#N/A</v>
      </c>
      <c r="B632" s="12" t="e">
        <f>VLOOKUP(A632,Lookup!$C:$D,2,FALSE)</f>
        <v>#N/A</v>
      </c>
      <c r="AX632" s="14" t="e">
        <f t="shared" si="13"/>
        <v>#N/A</v>
      </c>
      <c r="AY632" s="17" t="s">
        <v>590</v>
      </c>
      <c r="AZ632" s="101">
        <f>IF(ISERROR(VLOOKUP($H632,Lookup!$F:$G,2,FALSE)),0,VLOOKUP($H632,Lookup!$F:$G,2,FALSE))</f>
        <v>0</v>
      </c>
    </row>
    <row r="633" spans="1:52">
      <c r="A633" s="12" t="e">
        <f>IF(AZ633=0,VLOOKUP(R633,Lookup!$B:$C,2,0),'Revenue Data'!AZ633)</f>
        <v>#N/A</v>
      </c>
      <c r="B633" s="12" t="e">
        <f>VLOOKUP(A633,Lookup!$C:$D,2,FALSE)</f>
        <v>#N/A</v>
      </c>
      <c r="AX633" s="14" t="e">
        <f t="shared" si="13"/>
        <v>#N/A</v>
      </c>
      <c r="AY633" s="17" t="s">
        <v>590</v>
      </c>
      <c r="AZ633" s="101">
        <f>IF(ISERROR(VLOOKUP($H633,Lookup!$F:$G,2,FALSE)),0,VLOOKUP($H633,Lookup!$F:$G,2,FALSE))</f>
        <v>0</v>
      </c>
    </row>
    <row r="634" spans="1:52">
      <c r="A634" s="12" t="e">
        <f>IF(AZ634=0,VLOOKUP(R634,Lookup!$B:$C,2,0),'Revenue Data'!AZ634)</f>
        <v>#N/A</v>
      </c>
      <c r="B634" s="12" t="e">
        <f>VLOOKUP(A634,Lookup!$C:$D,2,FALSE)</f>
        <v>#N/A</v>
      </c>
      <c r="AX634" s="14" t="e">
        <f t="shared" si="13"/>
        <v>#N/A</v>
      </c>
      <c r="AY634" s="17" t="s">
        <v>590</v>
      </c>
      <c r="AZ634" s="101">
        <f>IF(ISERROR(VLOOKUP($H634,Lookup!$F:$G,2,FALSE)),0,VLOOKUP($H634,Lookup!$F:$G,2,FALSE))</f>
        <v>0</v>
      </c>
    </row>
    <row r="635" spans="1:52">
      <c r="A635" s="12" t="e">
        <f>IF(AZ635=0,VLOOKUP(R635,Lookup!$B:$C,2,0),'Revenue Data'!AZ635)</f>
        <v>#N/A</v>
      </c>
      <c r="B635" s="12" t="e">
        <f>VLOOKUP(A635,Lookup!$C:$D,2,FALSE)</f>
        <v>#N/A</v>
      </c>
      <c r="AX635" s="14" t="e">
        <f t="shared" si="13"/>
        <v>#N/A</v>
      </c>
      <c r="AY635" s="17" t="s">
        <v>590</v>
      </c>
      <c r="AZ635" s="101">
        <f>IF(ISERROR(VLOOKUP($H635,Lookup!$F:$G,2,FALSE)),0,VLOOKUP($H635,Lookup!$F:$G,2,FALSE))</f>
        <v>0</v>
      </c>
    </row>
    <row r="636" spans="1:52">
      <c r="A636" s="12" t="e">
        <f>IF(AZ636=0,VLOOKUP(R636,Lookup!$B:$C,2,0),'Revenue Data'!AZ636)</f>
        <v>#N/A</v>
      </c>
      <c r="B636" s="12" t="e">
        <f>VLOOKUP(A636,Lookup!$C:$D,2,FALSE)</f>
        <v>#N/A</v>
      </c>
      <c r="AX636" s="14" t="e">
        <f t="shared" si="13"/>
        <v>#N/A</v>
      </c>
      <c r="AY636" s="17" t="s">
        <v>590</v>
      </c>
      <c r="AZ636" s="101">
        <f>IF(ISERROR(VLOOKUP($H636,Lookup!$F:$G,2,FALSE)),0,VLOOKUP($H636,Lookup!$F:$G,2,FALSE))</f>
        <v>0</v>
      </c>
    </row>
    <row r="637" spans="1:52">
      <c r="A637" s="12" t="e">
        <f>IF(AZ637=0,VLOOKUP(R637,Lookup!$B:$C,2,0),'Revenue Data'!AZ637)</f>
        <v>#N/A</v>
      </c>
      <c r="B637" s="12" t="e">
        <f>VLOOKUP(A637,Lookup!$C:$D,2,FALSE)</f>
        <v>#N/A</v>
      </c>
      <c r="AX637" s="14" t="e">
        <f t="shared" si="13"/>
        <v>#N/A</v>
      </c>
      <c r="AY637" s="17" t="s">
        <v>590</v>
      </c>
      <c r="AZ637" s="101">
        <f>IF(ISERROR(VLOOKUP($H637,Lookup!$F:$G,2,FALSE)),0,VLOOKUP($H637,Lookup!$F:$G,2,FALSE))</f>
        <v>0</v>
      </c>
    </row>
    <row r="638" spans="1:52">
      <c r="A638" s="12" t="e">
        <f>IF(AZ638=0,VLOOKUP(R638,Lookup!$B:$C,2,0),'Revenue Data'!AZ638)</f>
        <v>#N/A</v>
      </c>
      <c r="B638" s="12" t="e">
        <f>VLOOKUP(A638,Lookup!$C:$D,2,FALSE)</f>
        <v>#N/A</v>
      </c>
      <c r="AX638" s="14" t="e">
        <f t="shared" si="13"/>
        <v>#N/A</v>
      </c>
      <c r="AY638" s="17" t="s">
        <v>590</v>
      </c>
      <c r="AZ638" s="101">
        <f>IF(ISERROR(VLOOKUP($H638,Lookup!$F:$G,2,FALSE)),0,VLOOKUP($H638,Lookup!$F:$G,2,FALSE))</f>
        <v>0</v>
      </c>
    </row>
    <row r="639" spans="1:52">
      <c r="A639" s="12" t="e">
        <f>IF(AZ639=0,VLOOKUP(R639,Lookup!$B:$C,2,0),'Revenue Data'!AZ639)</f>
        <v>#N/A</v>
      </c>
      <c r="B639" s="12" t="e">
        <f>VLOOKUP(A639,Lookup!$C:$D,2,FALSE)</f>
        <v>#N/A</v>
      </c>
      <c r="AX639" s="14" t="e">
        <f t="shared" si="13"/>
        <v>#N/A</v>
      </c>
      <c r="AY639" s="17" t="s">
        <v>590</v>
      </c>
      <c r="AZ639" s="101">
        <f>IF(ISERROR(VLOOKUP($H639,Lookup!$F:$G,2,FALSE)),0,VLOOKUP($H639,Lookup!$F:$G,2,FALSE))</f>
        <v>0</v>
      </c>
    </row>
    <row r="640" spans="1:52">
      <c r="A640" s="12" t="e">
        <f>IF(AZ640=0,VLOOKUP(R640,Lookup!$B:$C,2,0),'Revenue Data'!AZ640)</f>
        <v>#N/A</v>
      </c>
      <c r="B640" s="12" t="e">
        <f>VLOOKUP(A640,Lookup!$C:$D,2,FALSE)</f>
        <v>#N/A</v>
      </c>
      <c r="AX640" s="14" t="e">
        <f t="shared" si="13"/>
        <v>#N/A</v>
      </c>
      <c r="AY640" s="17" t="s">
        <v>590</v>
      </c>
      <c r="AZ640" s="101">
        <f>IF(ISERROR(VLOOKUP($H640,Lookup!$F:$G,2,FALSE)),0,VLOOKUP($H640,Lookup!$F:$G,2,FALSE))</f>
        <v>0</v>
      </c>
    </row>
    <row r="641" spans="1:52">
      <c r="A641" s="12" t="e">
        <f>IF(AZ641=0,VLOOKUP(R641,Lookup!$B:$C,2,0),'Revenue Data'!AZ641)</f>
        <v>#N/A</v>
      </c>
      <c r="B641" s="12" t="e">
        <f>VLOOKUP(A641,Lookup!$C:$D,2,FALSE)</f>
        <v>#N/A</v>
      </c>
      <c r="AX641" s="14" t="e">
        <f t="shared" si="13"/>
        <v>#N/A</v>
      </c>
      <c r="AY641" s="17" t="s">
        <v>590</v>
      </c>
      <c r="AZ641" s="101">
        <f>IF(ISERROR(VLOOKUP($H641,Lookup!$F:$G,2,FALSE)),0,VLOOKUP($H641,Lookup!$F:$G,2,FALSE))</f>
        <v>0</v>
      </c>
    </row>
    <row r="642" spans="1:52">
      <c r="A642" s="12" t="e">
        <f>IF(AZ642=0,VLOOKUP(R642,Lookup!$B:$C,2,0),'Revenue Data'!AZ642)</f>
        <v>#N/A</v>
      </c>
      <c r="B642" s="12" t="e">
        <f>VLOOKUP(A642,Lookup!$C:$D,2,FALSE)</f>
        <v>#N/A</v>
      </c>
      <c r="AX642" s="14" t="e">
        <f t="shared" si="13"/>
        <v>#N/A</v>
      </c>
      <c r="AY642" s="17" t="s">
        <v>590</v>
      </c>
      <c r="AZ642" s="101">
        <f>IF(ISERROR(VLOOKUP($H642,Lookup!$F:$G,2,FALSE)),0,VLOOKUP($H642,Lookup!$F:$G,2,FALSE))</f>
        <v>0</v>
      </c>
    </row>
    <row r="643" spans="1:52">
      <c r="A643" s="12" t="e">
        <f>IF(AZ643=0,VLOOKUP(R643,Lookup!$B:$C,2,0),'Revenue Data'!AZ643)</f>
        <v>#N/A</v>
      </c>
      <c r="B643" s="12" t="e">
        <f>VLOOKUP(A643,Lookup!$C:$D,2,FALSE)</f>
        <v>#N/A</v>
      </c>
      <c r="AX643" s="14" t="e">
        <f t="shared" si="13"/>
        <v>#N/A</v>
      </c>
      <c r="AY643" s="17" t="s">
        <v>590</v>
      </c>
      <c r="AZ643" s="101">
        <f>IF(ISERROR(VLOOKUP($H643,Lookup!$F:$G,2,FALSE)),0,VLOOKUP($H643,Lookup!$F:$G,2,FALSE))</f>
        <v>0</v>
      </c>
    </row>
    <row r="644" spans="1:52">
      <c r="A644" s="12" t="e">
        <f>IF(AZ644=0,VLOOKUP(R644,Lookup!$B:$C,2,0),'Revenue Data'!AZ644)</f>
        <v>#N/A</v>
      </c>
      <c r="B644" s="12" t="e">
        <f>VLOOKUP(A644,Lookup!$C:$D,2,FALSE)</f>
        <v>#N/A</v>
      </c>
      <c r="AX644" s="14" t="e">
        <f t="shared" si="13"/>
        <v>#N/A</v>
      </c>
      <c r="AY644" s="17" t="s">
        <v>590</v>
      </c>
      <c r="AZ644" s="101">
        <f>IF(ISERROR(VLOOKUP($H644,Lookup!$F:$G,2,FALSE)),0,VLOOKUP($H644,Lookup!$F:$G,2,FALSE))</f>
        <v>0</v>
      </c>
    </row>
    <row r="645" spans="1:52">
      <c r="A645" s="12" t="e">
        <f>IF(AZ645=0,VLOOKUP(R645,Lookup!$B:$C,2,0),'Revenue Data'!AZ645)</f>
        <v>#N/A</v>
      </c>
      <c r="B645" s="12" t="e">
        <f>VLOOKUP(A645,Lookup!$C:$D,2,FALSE)</f>
        <v>#N/A</v>
      </c>
      <c r="AX645" s="14" t="e">
        <f t="shared" si="13"/>
        <v>#N/A</v>
      </c>
      <c r="AY645" s="17" t="s">
        <v>590</v>
      </c>
      <c r="AZ645" s="101">
        <f>IF(ISERROR(VLOOKUP($H645,Lookup!$F:$G,2,FALSE)),0,VLOOKUP($H645,Lookup!$F:$G,2,FALSE))</f>
        <v>0</v>
      </c>
    </row>
    <row r="646" spans="1:52">
      <c r="A646" s="12" t="e">
        <f>IF(AZ646=0,VLOOKUP(R646,Lookup!$B:$C,2,0),'Revenue Data'!AZ646)</f>
        <v>#N/A</v>
      </c>
      <c r="B646" s="12" t="e">
        <f>VLOOKUP(A646,Lookup!$C:$D,2,FALSE)</f>
        <v>#N/A</v>
      </c>
      <c r="AX646" s="14" t="e">
        <f t="shared" si="13"/>
        <v>#N/A</v>
      </c>
      <c r="AY646" s="17" t="s">
        <v>590</v>
      </c>
      <c r="AZ646" s="101">
        <f>IF(ISERROR(VLOOKUP($H646,Lookup!$F:$G,2,FALSE)),0,VLOOKUP($H646,Lookup!$F:$G,2,FALSE))</f>
        <v>0</v>
      </c>
    </row>
    <row r="647" spans="1:52">
      <c r="A647" s="12" t="e">
        <f>IF(AZ647=0,VLOOKUP(R647,Lookup!$B:$C,2,0),'Revenue Data'!AZ647)</f>
        <v>#N/A</v>
      </c>
      <c r="B647" s="12" t="e">
        <f>VLOOKUP(A647,Lookup!$C:$D,2,FALSE)</f>
        <v>#N/A</v>
      </c>
      <c r="AX647" s="14" t="e">
        <f t="shared" si="13"/>
        <v>#N/A</v>
      </c>
      <c r="AY647" s="17" t="s">
        <v>590</v>
      </c>
      <c r="AZ647" s="101">
        <f>IF(ISERROR(VLOOKUP($H647,Lookup!$F:$G,2,FALSE)),0,VLOOKUP($H647,Lookup!$F:$G,2,FALSE))</f>
        <v>0</v>
      </c>
    </row>
    <row r="648" spans="1:52">
      <c r="A648" s="12" t="e">
        <f>IF(AZ648=0,VLOOKUP(R648,Lookup!$B:$C,2,0),'Revenue Data'!AZ648)</f>
        <v>#N/A</v>
      </c>
      <c r="B648" s="12" t="e">
        <f>VLOOKUP(A648,Lookup!$C:$D,2,FALSE)</f>
        <v>#N/A</v>
      </c>
      <c r="AX648" s="14" t="e">
        <f t="shared" si="13"/>
        <v>#N/A</v>
      </c>
      <c r="AY648" s="17" t="s">
        <v>590</v>
      </c>
      <c r="AZ648" s="101">
        <f>IF(ISERROR(VLOOKUP($H648,Lookup!$F:$G,2,FALSE)),0,VLOOKUP($H648,Lookup!$F:$G,2,FALSE))</f>
        <v>0</v>
      </c>
    </row>
    <row r="649" spans="1:52">
      <c r="A649" s="12" t="e">
        <f>IF(AZ649=0,VLOOKUP(R649,Lookup!$B:$C,2,0),'Revenue Data'!AZ649)</f>
        <v>#N/A</v>
      </c>
      <c r="B649" s="12" t="e">
        <f>VLOOKUP(A649,Lookup!$C:$D,2,FALSE)</f>
        <v>#N/A</v>
      </c>
      <c r="AX649" s="14" t="e">
        <f t="shared" si="13"/>
        <v>#N/A</v>
      </c>
      <c r="AY649" s="17" t="s">
        <v>590</v>
      </c>
      <c r="AZ649" s="101">
        <f>IF(ISERROR(VLOOKUP($H649,Lookup!$F:$G,2,FALSE)),0,VLOOKUP($H649,Lookup!$F:$G,2,FALSE))</f>
        <v>0</v>
      </c>
    </row>
    <row r="650" spans="1:52">
      <c r="A650" s="12" t="e">
        <f>IF(AZ650=0,VLOOKUP(R650,Lookup!$B:$C,2,0),'Revenue Data'!AZ650)</f>
        <v>#N/A</v>
      </c>
      <c r="B650" s="12" t="e">
        <f>VLOOKUP(A650,Lookup!$C:$D,2,FALSE)</f>
        <v>#N/A</v>
      </c>
      <c r="AX650" s="14" t="e">
        <f t="shared" si="13"/>
        <v>#N/A</v>
      </c>
      <c r="AY650" s="17" t="s">
        <v>590</v>
      </c>
      <c r="AZ650" s="101">
        <f>IF(ISERROR(VLOOKUP($H650,Lookup!$F:$G,2,FALSE)),0,VLOOKUP($H650,Lookup!$F:$G,2,FALSE))</f>
        <v>0</v>
      </c>
    </row>
    <row r="651" spans="1:52">
      <c r="A651" s="12" t="e">
        <f>IF(AZ651=0,VLOOKUP(R651,Lookup!$B:$C,2,0),'Revenue Data'!AZ651)</f>
        <v>#N/A</v>
      </c>
      <c r="B651" s="12" t="e">
        <f>VLOOKUP(A651,Lookup!$C:$D,2,FALSE)</f>
        <v>#N/A</v>
      </c>
      <c r="AX651" s="14" t="e">
        <f t="shared" si="13"/>
        <v>#N/A</v>
      </c>
      <c r="AY651" s="17" t="s">
        <v>590</v>
      </c>
      <c r="AZ651" s="101">
        <f>IF(ISERROR(VLOOKUP($H651,Lookup!$F:$G,2,FALSE)),0,VLOOKUP($H651,Lookup!$F:$G,2,FALSE))</f>
        <v>0</v>
      </c>
    </row>
    <row r="652" spans="1:52">
      <c r="A652" s="12" t="e">
        <f>IF(AZ652=0,VLOOKUP(R652,Lookup!$B:$C,2,0),'Revenue Data'!AZ652)</f>
        <v>#N/A</v>
      </c>
      <c r="B652" s="12" t="e">
        <f>VLOOKUP(A652,Lookup!$C:$D,2,FALSE)</f>
        <v>#N/A</v>
      </c>
      <c r="AX652" s="14" t="e">
        <f t="shared" si="13"/>
        <v>#N/A</v>
      </c>
      <c r="AY652" s="17" t="s">
        <v>590</v>
      </c>
      <c r="AZ652" s="101">
        <f>IF(ISERROR(VLOOKUP($H652,Lookup!$F:$G,2,FALSE)),0,VLOOKUP($H652,Lookup!$F:$G,2,FALSE))</f>
        <v>0</v>
      </c>
    </row>
    <row r="653" spans="1:52">
      <c r="A653" s="12" t="e">
        <f>IF(AZ653=0,VLOOKUP(R653,Lookup!$B:$C,2,0),'Revenue Data'!AZ653)</f>
        <v>#N/A</v>
      </c>
      <c r="B653" s="12" t="e">
        <f>VLOOKUP(A653,Lookup!$C:$D,2,FALSE)</f>
        <v>#N/A</v>
      </c>
      <c r="AX653" s="14" t="e">
        <f t="shared" si="13"/>
        <v>#N/A</v>
      </c>
      <c r="AY653" s="17" t="s">
        <v>590</v>
      </c>
      <c r="AZ653" s="101">
        <f>IF(ISERROR(VLOOKUP($H653,Lookup!$F:$G,2,FALSE)),0,VLOOKUP($H653,Lookup!$F:$G,2,FALSE))</f>
        <v>0</v>
      </c>
    </row>
    <row r="654" spans="1:52">
      <c r="A654" s="12" t="e">
        <f>IF(AZ654=0,VLOOKUP(R654,Lookup!$B:$C,2,0),'Revenue Data'!AZ654)</f>
        <v>#N/A</v>
      </c>
      <c r="B654" s="12" t="e">
        <f>VLOOKUP(A654,Lookup!$C:$D,2,FALSE)</f>
        <v>#N/A</v>
      </c>
      <c r="AX654" s="14" t="e">
        <f t="shared" si="13"/>
        <v>#N/A</v>
      </c>
      <c r="AY654" s="17" t="s">
        <v>590</v>
      </c>
      <c r="AZ654" s="101">
        <f>IF(ISERROR(VLOOKUP($H654,Lookup!$F:$G,2,FALSE)),0,VLOOKUP($H654,Lookup!$F:$G,2,FALSE))</f>
        <v>0</v>
      </c>
    </row>
    <row r="655" spans="1:52">
      <c r="A655" s="12" t="e">
        <f>IF(AZ655=0,VLOOKUP(R655,Lookup!$B:$C,2,0),'Revenue Data'!AZ655)</f>
        <v>#N/A</v>
      </c>
      <c r="B655" s="12" t="e">
        <f>VLOOKUP(A655,Lookup!$C:$D,2,FALSE)</f>
        <v>#N/A</v>
      </c>
      <c r="AX655" s="14" t="e">
        <f t="shared" si="13"/>
        <v>#N/A</v>
      </c>
      <c r="AY655" s="17" t="s">
        <v>590</v>
      </c>
      <c r="AZ655" s="101">
        <f>IF(ISERROR(VLOOKUP($H655,Lookup!$F:$G,2,FALSE)),0,VLOOKUP($H655,Lookup!$F:$G,2,FALSE))</f>
        <v>0</v>
      </c>
    </row>
    <row r="656" spans="1:52">
      <c r="A656" s="12" t="e">
        <f>IF(AZ656=0,VLOOKUP(R656,Lookup!$B:$C,2,0),'Revenue Data'!AZ656)</f>
        <v>#N/A</v>
      </c>
      <c r="B656" s="12" t="e">
        <f>VLOOKUP(A656,Lookup!$C:$D,2,FALSE)</f>
        <v>#N/A</v>
      </c>
      <c r="AX656" s="14" t="e">
        <f t="shared" si="13"/>
        <v>#N/A</v>
      </c>
      <c r="AY656" s="17" t="s">
        <v>590</v>
      </c>
      <c r="AZ656" s="101">
        <f>IF(ISERROR(VLOOKUP($H656,Lookup!$F:$G,2,FALSE)),0,VLOOKUP($H656,Lookup!$F:$G,2,FALSE))</f>
        <v>0</v>
      </c>
    </row>
    <row r="657" spans="1:52">
      <c r="A657" s="12" t="e">
        <f>IF(AZ657=0,VLOOKUP(R657,Lookup!$B:$C,2,0),'Revenue Data'!AZ657)</f>
        <v>#N/A</v>
      </c>
      <c r="B657" s="12" t="e">
        <f>VLOOKUP(A657,Lookup!$C:$D,2,FALSE)</f>
        <v>#N/A</v>
      </c>
      <c r="AX657" s="14" t="e">
        <f t="shared" si="13"/>
        <v>#N/A</v>
      </c>
      <c r="AY657" s="17" t="s">
        <v>590</v>
      </c>
      <c r="AZ657" s="101">
        <f>IF(ISERROR(VLOOKUP($H657,Lookup!$F:$G,2,FALSE)),0,VLOOKUP($H657,Lookup!$F:$G,2,FALSE))</f>
        <v>0</v>
      </c>
    </row>
    <row r="658" spans="1:52">
      <c r="A658" s="12" t="e">
        <f>IF(AZ658=0,VLOOKUP(R658,Lookup!$B:$C,2,0),'Revenue Data'!AZ658)</f>
        <v>#N/A</v>
      </c>
      <c r="B658" s="12" t="e">
        <f>VLOOKUP(A658,Lookup!$C:$D,2,FALSE)</f>
        <v>#N/A</v>
      </c>
      <c r="AX658" s="14" t="e">
        <f t="shared" si="13"/>
        <v>#N/A</v>
      </c>
      <c r="AY658" s="17" t="s">
        <v>590</v>
      </c>
      <c r="AZ658" s="101">
        <f>IF(ISERROR(VLOOKUP($H658,Lookup!$F:$G,2,FALSE)),0,VLOOKUP($H658,Lookup!$F:$G,2,FALSE))</f>
        <v>0</v>
      </c>
    </row>
    <row r="659" spans="1:52">
      <c r="A659" s="12" t="e">
        <f>IF(AZ659=0,VLOOKUP(R659,Lookup!$B:$C,2,0),'Revenue Data'!AZ659)</f>
        <v>#N/A</v>
      </c>
      <c r="B659" s="12" t="e">
        <f>VLOOKUP(A659,Lookup!$C:$D,2,FALSE)</f>
        <v>#N/A</v>
      </c>
      <c r="AX659" s="14" t="e">
        <f t="shared" si="13"/>
        <v>#N/A</v>
      </c>
      <c r="AY659" s="17" t="s">
        <v>590</v>
      </c>
      <c r="AZ659" s="101">
        <f>IF(ISERROR(VLOOKUP($H659,Lookup!$F:$G,2,FALSE)),0,VLOOKUP($H659,Lookup!$F:$G,2,FALSE))</f>
        <v>0</v>
      </c>
    </row>
    <row r="660" spans="1:52">
      <c r="A660" s="12" t="e">
        <f>IF(AZ660=0,VLOOKUP(R660,Lookup!$B:$C,2,0),'Revenue Data'!AZ660)</f>
        <v>#N/A</v>
      </c>
      <c r="B660" s="12" t="e">
        <f>VLOOKUP(A660,Lookup!$C:$D,2,FALSE)</f>
        <v>#N/A</v>
      </c>
      <c r="AX660" s="14" t="e">
        <f t="shared" si="13"/>
        <v>#N/A</v>
      </c>
      <c r="AY660" s="17" t="s">
        <v>590</v>
      </c>
      <c r="AZ660" s="101">
        <f>IF(ISERROR(VLOOKUP($H660,Lookup!$F:$G,2,FALSE)),0,VLOOKUP($H660,Lookup!$F:$G,2,FALSE))</f>
        <v>0</v>
      </c>
    </row>
    <row r="661" spans="1:52">
      <c r="A661" s="12" t="e">
        <f>IF(AZ661=0,VLOOKUP(R661,Lookup!$B:$C,2,0),'Revenue Data'!AZ661)</f>
        <v>#N/A</v>
      </c>
      <c r="B661" s="12" t="e">
        <f>VLOOKUP(A661,Lookup!$C:$D,2,FALSE)</f>
        <v>#N/A</v>
      </c>
      <c r="AX661" s="14" t="e">
        <f t="shared" si="13"/>
        <v>#N/A</v>
      </c>
      <c r="AY661" s="17" t="s">
        <v>590</v>
      </c>
      <c r="AZ661" s="101">
        <f>IF(ISERROR(VLOOKUP($H661,Lookup!$F:$G,2,FALSE)),0,VLOOKUP($H661,Lookup!$F:$G,2,FALSE))</f>
        <v>0</v>
      </c>
    </row>
    <row r="662" spans="1:52">
      <c r="A662" s="12" t="e">
        <f>IF(AZ662=0,VLOOKUP(R662,Lookup!$B:$C,2,0),'Revenue Data'!AZ662)</f>
        <v>#N/A</v>
      </c>
      <c r="B662" s="12" t="e">
        <f>VLOOKUP(A662,Lookup!$C:$D,2,FALSE)</f>
        <v>#N/A</v>
      </c>
      <c r="AX662" s="14" t="e">
        <f t="shared" si="13"/>
        <v>#N/A</v>
      </c>
      <c r="AY662" s="17" t="s">
        <v>590</v>
      </c>
      <c r="AZ662" s="101">
        <f>IF(ISERROR(VLOOKUP($H662,Lookup!$F:$G,2,FALSE)),0,VLOOKUP($H662,Lookup!$F:$G,2,FALSE))</f>
        <v>0</v>
      </c>
    </row>
    <row r="663" spans="1:52">
      <c r="A663" s="12" t="e">
        <f>IF(AZ663=0,VLOOKUP(R663,Lookup!$B:$C,2,0),'Revenue Data'!AZ663)</f>
        <v>#N/A</v>
      </c>
      <c r="B663" s="12" t="e">
        <f>VLOOKUP(A663,Lookup!$C:$D,2,FALSE)</f>
        <v>#N/A</v>
      </c>
      <c r="AX663" s="14" t="e">
        <f t="shared" si="13"/>
        <v>#N/A</v>
      </c>
      <c r="AY663" s="17" t="s">
        <v>590</v>
      </c>
      <c r="AZ663" s="101">
        <f>IF(ISERROR(VLOOKUP($H663,Lookup!$F:$G,2,FALSE)),0,VLOOKUP($H663,Lookup!$F:$G,2,FALSE))</f>
        <v>0</v>
      </c>
    </row>
    <row r="664" spans="1:52">
      <c r="A664" s="12" t="e">
        <f>IF(AZ664=0,VLOOKUP(R664,Lookup!$B:$C,2,0),'Revenue Data'!AZ664)</f>
        <v>#N/A</v>
      </c>
      <c r="B664" s="12" t="e">
        <f>VLOOKUP(A664,Lookup!$C:$D,2,FALSE)</f>
        <v>#N/A</v>
      </c>
      <c r="AX664" s="14" t="e">
        <f t="shared" si="13"/>
        <v>#N/A</v>
      </c>
      <c r="AY664" s="17" t="s">
        <v>590</v>
      </c>
      <c r="AZ664" s="101">
        <f>IF(ISERROR(VLOOKUP($H664,Lookup!$F:$G,2,FALSE)),0,VLOOKUP($H664,Lookup!$F:$G,2,FALSE))</f>
        <v>0</v>
      </c>
    </row>
    <row r="665" spans="1:52">
      <c r="A665" s="12" t="e">
        <f>IF(AZ665=0,VLOOKUP(R665,Lookup!$B:$C,2,0),'Revenue Data'!AZ665)</f>
        <v>#N/A</v>
      </c>
      <c r="B665" s="12" t="e">
        <f>VLOOKUP(A665,Lookup!$C:$D,2,FALSE)</f>
        <v>#N/A</v>
      </c>
      <c r="AX665" s="14" t="e">
        <f t="shared" si="13"/>
        <v>#N/A</v>
      </c>
      <c r="AY665" s="17" t="s">
        <v>590</v>
      </c>
      <c r="AZ665" s="101">
        <f>IF(ISERROR(VLOOKUP($H665,Lookup!$F:$G,2,FALSE)),0,VLOOKUP($H665,Lookup!$F:$G,2,FALSE))</f>
        <v>0</v>
      </c>
    </row>
    <row r="666" spans="1:52">
      <c r="A666" s="12" t="e">
        <f>IF(AZ666=0,VLOOKUP(R666,Lookup!$B:$C,2,0),'Revenue Data'!AZ666)</f>
        <v>#N/A</v>
      </c>
      <c r="B666" s="12" t="e">
        <f>VLOOKUP(A666,Lookup!$C:$D,2,FALSE)</f>
        <v>#N/A</v>
      </c>
      <c r="AX666" s="14" t="e">
        <f t="shared" si="13"/>
        <v>#N/A</v>
      </c>
      <c r="AY666" s="17" t="s">
        <v>590</v>
      </c>
      <c r="AZ666" s="101">
        <f>IF(ISERROR(VLOOKUP($H666,Lookup!$F:$G,2,FALSE)),0,VLOOKUP($H666,Lookup!$F:$G,2,FALSE))</f>
        <v>0</v>
      </c>
    </row>
    <row r="667" spans="1:52">
      <c r="A667" s="12" t="e">
        <f>IF(AZ667=0,VLOOKUP(R667,Lookup!$B:$C,2,0),'Revenue Data'!AZ667)</f>
        <v>#N/A</v>
      </c>
      <c r="B667" s="12" t="e">
        <f>VLOOKUP(A667,Lookup!$C:$D,2,FALSE)</f>
        <v>#N/A</v>
      </c>
      <c r="AX667" s="14" t="e">
        <f t="shared" si="13"/>
        <v>#N/A</v>
      </c>
      <c r="AY667" s="17" t="s">
        <v>590</v>
      </c>
      <c r="AZ667" s="101">
        <f>IF(ISERROR(VLOOKUP($H667,Lookup!$F:$G,2,FALSE)),0,VLOOKUP($H667,Lookup!$F:$G,2,FALSE))</f>
        <v>0</v>
      </c>
    </row>
    <row r="668" spans="1:52">
      <c r="A668" s="12" t="e">
        <f>IF(AZ668=0,VLOOKUP(R668,Lookup!$B:$C,2,0),'Revenue Data'!AZ668)</f>
        <v>#N/A</v>
      </c>
      <c r="B668" s="12" t="e">
        <f>VLOOKUP(A668,Lookup!$C:$D,2,FALSE)</f>
        <v>#N/A</v>
      </c>
      <c r="AX668" s="14" t="e">
        <f t="shared" si="13"/>
        <v>#N/A</v>
      </c>
      <c r="AY668" s="17" t="s">
        <v>590</v>
      </c>
      <c r="AZ668" s="101">
        <f>IF(ISERROR(VLOOKUP($H668,Lookup!$F:$G,2,FALSE)),0,VLOOKUP($H668,Lookup!$F:$G,2,FALSE))</f>
        <v>0</v>
      </c>
    </row>
    <row r="669" spans="1:52">
      <c r="A669" s="12" t="e">
        <f>IF(AZ669=0,VLOOKUP(R669,Lookup!$B:$C,2,0),'Revenue Data'!AZ669)</f>
        <v>#N/A</v>
      </c>
      <c r="B669" s="12" t="e">
        <f>VLOOKUP(A669,Lookup!$C:$D,2,FALSE)</f>
        <v>#N/A</v>
      </c>
      <c r="AX669" s="14" t="e">
        <f t="shared" si="13"/>
        <v>#N/A</v>
      </c>
      <c r="AY669" s="17" t="s">
        <v>590</v>
      </c>
      <c r="AZ669" s="101">
        <f>IF(ISERROR(VLOOKUP($H669,Lookup!$F:$G,2,FALSE)),0,VLOOKUP($H669,Lookup!$F:$G,2,FALSE))</f>
        <v>0</v>
      </c>
    </row>
    <row r="670" spans="1:52">
      <c r="A670" s="12" t="e">
        <f>IF(AZ670=0,VLOOKUP(R670,Lookup!$B:$C,2,0),'Revenue Data'!AZ670)</f>
        <v>#N/A</v>
      </c>
      <c r="B670" s="12" t="e">
        <f>VLOOKUP(A670,Lookup!$C:$D,2,FALSE)</f>
        <v>#N/A</v>
      </c>
      <c r="AX670" s="14" t="e">
        <f t="shared" si="13"/>
        <v>#N/A</v>
      </c>
      <c r="AY670" s="17" t="s">
        <v>590</v>
      </c>
      <c r="AZ670" s="101">
        <f>IF(ISERROR(VLOOKUP($H670,Lookup!$F:$G,2,FALSE)),0,VLOOKUP($H670,Lookup!$F:$G,2,FALSE))</f>
        <v>0</v>
      </c>
    </row>
    <row r="671" spans="1:52">
      <c r="A671" s="12" t="e">
        <f>IF(AZ671=0,VLOOKUP(R671,Lookup!$B:$C,2,0),'Revenue Data'!AZ671)</f>
        <v>#N/A</v>
      </c>
      <c r="B671" s="12" t="e">
        <f>VLOOKUP(A671,Lookup!$C:$D,2,FALSE)</f>
        <v>#N/A</v>
      </c>
      <c r="AX671" s="14" t="e">
        <f t="shared" si="13"/>
        <v>#N/A</v>
      </c>
      <c r="AY671" s="17" t="s">
        <v>590</v>
      </c>
      <c r="AZ671" s="101">
        <f>IF(ISERROR(VLOOKUP($H671,Lookup!$F:$G,2,FALSE)),0,VLOOKUP($H671,Lookup!$F:$G,2,FALSE))</f>
        <v>0</v>
      </c>
    </row>
    <row r="672" spans="1:52">
      <c r="A672" s="12" t="e">
        <f>IF(AZ672=0,VLOOKUP(R672,Lookup!$B:$C,2,0),'Revenue Data'!AZ672)</f>
        <v>#N/A</v>
      </c>
      <c r="B672" s="12" t="e">
        <f>VLOOKUP(A672,Lookup!$C:$D,2,FALSE)</f>
        <v>#N/A</v>
      </c>
      <c r="AX672" s="14" t="e">
        <f t="shared" si="13"/>
        <v>#N/A</v>
      </c>
      <c r="AY672" s="17" t="s">
        <v>590</v>
      </c>
      <c r="AZ672" s="101">
        <f>IF(ISERROR(VLOOKUP($H672,Lookup!$F:$G,2,FALSE)),0,VLOOKUP($H672,Lookup!$F:$G,2,FALSE))</f>
        <v>0</v>
      </c>
    </row>
    <row r="673" spans="1:52">
      <c r="A673" s="12" t="e">
        <f>IF(AZ673=0,VLOOKUP(R673,Lookup!$B:$C,2,0),'Revenue Data'!AZ673)</f>
        <v>#N/A</v>
      </c>
      <c r="B673" s="12" t="e">
        <f>VLOOKUP(A673,Lookup!$C:$D,2,FALSE)</f>
        <v>#N/A</v>
      </c>
      <c r="AX673" s="14" t="e">
        <f t="shared" si="13"/>
        <v>#N/A</v>
      </c>
      <c r="AY673" s="17" t="s">
        <v>590</v>
      </c>
      <c r="AZ673" s="101">
        <f>IF(ISERROR(VLOOKUP($H673,Lookup!$F:$G,2,FALSE)),0,VLOOKUP($H673,Lookup!$F:$G,2,FALSE))</f>
        <v>0</v>
      </c>
    </row>
    <row r="674" spans="1:52">
      <c r="A674" s="12" t="e">
        <f>IF(AZ674=0,VLOOKUP(R674,Lookup!$B:$C,2,0),'Revenue Data'!AZ674)</f>
        <v>#N/A</v>
      </c>
      <c r="B674" s="12" t="e">
        <f>VLOOKUP(A674,Lookup!$C:$D,2,FALSE)</f>
        <v>#N/A</v>
      </c>
      <c r="AX674" s="14" t="e">
        <f t="shared" si="13"/>
        <v>#N/A</v>
      </c>
      <c r="AY674" s="17" t="s">
        <v>590</v>
      </c>
      <c r="AZ674" s="101">
        <f>IF(ISERROR(VLOOKUP($H674,Lookup!$F:$G,2,FALSE)),0,VLOOKUP($H674,Lookup!$F:$G,2,FALSE))</f>
        <v>0</v>
      </c>
    </row>
    <row r="675" spans="1:52">
      <c r="A675" s="12" t="e">
        <f>IF(AZ675=0,VLOOKUP(R675,Lookup!$B:$C,2,0),'Revenue Data'!AZ675)</f>
        <v>#N/A</v>
      </c>
      <c r="B675" s="12" t="e">
        <f>VLOOKUP(A675,Lookup!$C:$D,2,FALSE)</f>
        <v>#N/A</v>
      </c>
      <c r="AX675" s="14" t="e">
        <f t="shared" si="13"/>
        <v>#N/A</v>
      </c>
      <c r="AY675" s="17" t="s">
        <v>590</v>
      </c>
      <c r="AZ675" s="101">
        <f>IF(ISERROR(VLOOKUP($H675,Lookup!$F:$G,2,FALSE)),0,VLOOKUP($H675,Lookup!$F:$G,2,FALSE))</f>
        <v>0</v>
      </c>
    </row>
    <row r="676" spans="1:52">
      <c r="A676" s="12" t="e">
        <f>IF(AZ676=0,VLOOKUP(R676,Lookup!$B:$C,2,0),'Revenue Data'!AZ676)</f>
        <v>#N/A</v>
      </c>
      <c r="B676" s="12" t="e">
        <f>VLOOKUP(A676,Lookup!$C:$D,2,FALSE)</f>
        <v>#N/A</v>
      </c>
      <c r="AX676" s="14" t="e">
        <f t="shared" si="13"/>
        <v>#N/A</v>
      </c>
      <c r="AY676" s="17" t="s">
        <v>590</v>
      </c>
      <c r="AZ676" s="101">
        <f>IF(ISERROR(VLOOKUP($H676,Lookup!$F:$G,2,FALSE)),0,VLOOKUP($H676,Lookup!$F:$G,2,FALSE))</f>
        <v>0</v>
      </c>
    </row>
    <row r="677" spans="1:52">
      <c r="A677" s="12" t="e">
        <f>IF(AZ677=0,VLOOKUP(R677,Lookup!$B:$C,2,0),'Revenue Data'!AZ677)</f>
        <v>#N/A</v>
      </c>
      <c r="B677" s="12" t="e">
        <f>VLOOKUP(A677,Lookup!$C:$D,2,FALSE)</f>
        <v>#N/A</v>
      </c>
      <c r="AX677" s="14" t="e">
        <f t="shared" si="13"/>
        <v>#N/A</v>
      </c>
      <c r="AY677" s="17" t="s">
        <v>590</v>
      </c>
      <c r="AZ677" s="101">
        <f>IF(ISERROR(VLOOKUP($H677,Lookup!$F:$G,2,FALSE)),0,VLOOKUP($H677,Lookup!$F:$G,2,FALSE))</f>
        <v>0</v>
      </c>
    </row>
    <row r="678" spans="1:52">
      <c r="A678" s="12" t="e">
        <f>IF(AZ678=0,VLOOKUP(R678,Lookup!$B:$C,2,0),'Revenue Data'!AZ678)</f>
        <v>#N/A</v>
      </c>
      <c r="B678" s="12" t="e">
        <f>VLOOKUP(A678,Lookup!$C:$D,2,FALSE)</f>
        <v>#N/A</v>
      </c>
      <c r="AX678" s="14" t="e">
        <f t="shared" si="13"/>
        <v>#N/A</v>
      </c>
      <c r="AY678" s="17" t="s">
        <v>590</v>
      </c>
      <c r="AZ678" s="101">
        <f>IF(ISERROR(VLOOKUP($H678,Lookup!$F:$G,2,FALSE)),0,VLOOKUP($H678,Lookup!$F:$G,2,FALSE))</f>
        <v>0</v>
      </c>
    </row>
    <row r="679" spans="1:52">
      <c r="A679" s="12" t="e">
        <f>IF(AZ679=0,VLOOKUP(R679,Lookup!$B:$C,2,0),'Revenue Data'!AZ679)</f>
        <v>#N/A</v>
      </c>
      <c r="B679" s="12" t="e">
        <f>VLOOKUP(A679,Lookup!$C:$D,2,FALSE)</f>
        <v>#N/A</v>
      </c>
      <c r="AX679" s="14" t="e">
        <f t="shared" si="13"/>
        <v>#N/A</v>
      </c>
      <c r="AY679" s="17" t="s">
        <v>590</v>
      </c>
      <c r="AZ679" s="101">
        <f>IF(ISERROR(VLOOKUP($H679,Lookup!$F:$G,2,FALSE)),0,VLOOKUP($H679,Lookup!$F:$G,2,FALSE))</f>
        <v>0</v>
      </c>
    </row>
    <row r="680" spans="1:52">
      <c r="A680" s="12" t="e">
        <f>IF(AZ680=0,VLOOKUP(R680,Lookup!$B:$C,2,0),'Revenue Data'!AZ680)</f>
        <v>#N/A</v>
      </c>
      <c r="B680" s="12" t="e">
        <f>VLOOKUP(A680,Lookup!$C:$D,2,FALSE)</f>
        <v>#N/A</v>
      </c>
      <c r="AX680" s="14" t="e">
        <f t="shared" si="13"/>
        <v>#N/A</v>
      </c>
      <c r="AY680" s="17" t="s">
        <v>590</v>
      </c>
      <c r="AZ680" s="101">
        <f>IF(ISERROR(VLOOKUP($H680,Lookup!$F:$G,2,FALSE)),0,VLOOKUP($H680,Lookup!$F:$G,2,FALSE))</f>
        <v>0</v>
      </c>
    </row>
    <row r="681" spans="1:52">
      <c r="A681" s="12" t="e">
        <f>IF(AZ681=0,VLOOKUP(R681,Lookup!$B:$C,2,0),'Revenue Data'!AZ681)</f>
        <v>#N/A</v>
      </c>
      <c r="B681" s="12" t="e">
        <f>VLOOKUP(A681,Lookup!$C:$D,2,FALSE)</f>
        <v>#N/A</v>
      </c>
      <c r="AX681" s="14" t="e">
        <f t="shared" si="13"/>
        <v>#N/A</v>
      </c>
      <c r="AY681" s="17" t="s">
        <v>590</v>
      </c>
      <c r="AZ681" s="101">
        <f>IF(ISERROR(VLOOKUP($H681,Lookup!$F:$G,2,FALSE)),0,VLOOKUP($H681,Lookup!$F:$G,2,FALSE))</f>
        <v>0</v>
      </c>
    </row>
    <row r="682" spans="1:52">
      <c r="A682" s="12" t="e">
        <f>IF(AZ682=0,VLOOKUP(R682,Lookup!$B:$C,2,0),'Revenue Data'!AZ682)</f>
        <v>#N/A</v>
      </c>
      <c r="B682" s="12" t="e">
        <f>VLOOKUP(A682,Lookup!$C:$D,2,FALSE)</f>
        <v>#N/A</v>
      </c>
      <c r="AX682" s="14" t="e">
        <f t="shared" si="13"/>
        <v>#N/A</v>
      </c>
      <c r="AY682" s="17" t="s">
        <v>590</v>
      </c>
      <c r="AZ682" s="101">
        <f>IF(ISERROR(VLOOKUP($H682,Lookup!$F:$G,2,FALSE)),0,VLOOKUP($H682,Lookup!$F:$G,2,FALSE))</f>
        <v>0</v>
      </c>
    </row>
    <row r="683" spans="1:52">
      <c r="A683" s="12" t="e">
        <f>IF(AZ683=0,VLOOKUP(R683,Lookup!$B:$C,2,0),'Revenue Data'!AZ683)</f>
        <v>#N/A</v>
      </c>
      <c r="B683" s="12" t="e">
        <f>VLOOKUP(A683,Lookup!$C:$D,2,FALSE)</f>
        <v>#N/A</v>
      </c>
      <c r="AX683" s="14" t="e">
        <f t="shared" si="13"/>
        <v>#N/A</v>
      </c>
      <c r="AY683" s="17" t="s">
        <v>590</v>
      </c>
      <c r="AZ683" s="101">
        <f>IF(ISERROR(VLOOKUP($H683,Lookup!$F:$G,2,FALSE)),0,VLOOKUP($H683,Lookup!$F:$G,2,FALSE))</f>
        <v>0</v>
      </c>
    </row>
    <row r="684" spans="1:52">
      <c r="A684" s="12" t="e">
        <f>IF(AZ684=0,VLOOKUP(R684,Lookup!$B:$C,2,0),'Revenue Data'!AZ684)</f>
        <v>#N/A</v>
      </c>
      <c r="B684" s="12" t="e">
        <f>VLOOKUP(A684,Lookup!$C:$D,2,FALSE)</f>
        <v>#N/A</v>
      </c>
      <c r="AX684" s="14" t="e">
        <f t="shared" si="13"/>
        <v>#N/A</v>
      </c>
      <c r="AY684" s="17" t="s">
        <v>590</v>
      </c>
      <c r="AZ684" s="101">
        <f>IF(ISERROR(VLOOKUP($H684,Lookup!$F:$G,2,FALSE)),0,VLOOKUP($H684,Lookup!$F:$G,2,FALSE))</f>
        <v>0</v>
      </c>
    </row>
    <row r="685" spans="1:52">
      <c r="A685" s="12" t="e">
        <f>IF(AZ685=0,VLOOKUP(R685,Lookup!$B:$C,2,0),'Revenue Data'!AZ685)</f>
        <v>#N/A</v>
      </c>
      <c r="B685" s="12" t="e">
        <f>VLOOKUP(A685,Lookup!$C:$D,2,FALSE)</f>
        <v>#N/A</v>
      </c>
      <c r="AX685" s="14" t="e">
        <f t="shared" si="13"/>
        <v>#N/A</v>
      </c>
      <c r="AY685" s="17" t="s">
        <v>590</v>
      </c>
      <c r="AZ685" s="101">
        <f>IF(ISERROR(VLOOKUP($H685,Lookup!$F:$G,2,FALSE)),0,VLOOKUP($H685,Lookup!$F:$G,2,FALSE))</f>
        <v>0</v>
      </c>
    </row>
    <row r="686" spans="1:52">
      <c r="A686" s="12" t="e">
        <f>IF(AZ686=0,VLOOKUP(R686,Lookup!$B:$C,2,0),'Revenue Data'!AZ686)</f>
        <v>#N/A</v>
      </c>
      <c r="B686" s="12" t="e">
        <f>VLOOKUP(A686,Lookup!$C:$D,2,FALSE)</f>
        <v>#N/A</v>
      </c>
      <c r="AX686" s="14" t="e">
        <f t="shared" si="13"/>
        <v>#N/A</v>
      </c>
      <c r="AY686" s="17" t="s">
        <v>590</v>
      </c>
      <c r="AZ686" s="101">
        <f>IF(ISERROR(VLOOKUP($H686,Lookup!$F:$G,2,FALSE)),0,VLOOKUP($H686,Lookup!$F:$G,2,FALSE))</f>
        <v>0</v>
      </c>
    </row>
    <row r="687" spans="1:52">
      <c r="A687" s="12" t="e">
        <f>IF(AZ687=0,VLOOKUP(R687,Lookup!$B:$C,2,0),'Revenue Data'!AZ687)</f>
        <v>#N/A</v>
      </c>
      <c r="B687" s="12" t="e">
        <f>VLOOKUP(A687,Lookup!$C:$D,2,FALSE)</f>
        <v>#N/A</v>
      </c>
      <c r="AX687" s="14" t="e">
        <f t="shared" si="13"/>
        <v>#N/A</v>
      </c>
      <c r="AY687" s="17" t="s">
        <v>590</v>
      </c>
      <c r="AZ687" s="101">
        <f>IF(ISERROR(VLOOKUP($H687,Lookup!$F:$G,2,FALSE)),0,VLOOKUP($H687,Lookup!$F:$G,2,FALSE))</f>
        <v>0</v>
      </c>
    </row>
    <row r="688" spans="1:52">
      <c r="A688" s="12" t="e">
        <f>IF(AZ688=0,VLOOKUP(R688,Lookup!$B:$C,2,0),'Revenue Data'!AZ688)</f>
        <v>#N/A</v>
      </c>
      <c r="B688" s="12" t="e">
        <f>VLOOKUP(A688,Lookup!$C:$D,2,FALSE)</f>
        <v>#N/A</v>
      </c>
      <c r="AX688" s="14" t="e">
        <f t="shared" si="13"/>
        <v>#N/A</v>
      </c>
      <c r="AY688" s="17" t="s">
        <v>590</v>
      </c>
      <c r="AZ688" s="101">
        <f>IF(ISERROR(VLOOKUP($H688,Lookup!$F:$G,2,FALSE)),0,VLOOKUP($H688,Lookup!$F:$G,2,FALSE))</f>
        <v>0</v>
      </c>
    </row>
    <row r="689" spans="1:52">
      <c r="A689" s="12" t="e">
        <f>IF(AZ689=0,VLOOKUP(R689,Lookup!$B:$C,2,0),'Revenue Data'!AZ689)</f>
        <v>#N/A</v>
      </c>
      <c r="B689" s="12" t="e">
        <f>VLOOKUP(A689,Lookup!$C:$D,2,FALSE)</f>
        <v>#N/A</v>
      </c>
      <c r="AX689" s="14" t="e">
        <f t="shared" ref="AX689:AX709" si="14">A689&amp;AU689</f>
        <v>#N/A</v>
      </c>
      <c r="AY689" s="17" t="s">
        <v>590</v>
      </c>
      <c r="AZ689" s="101">
        <f>IF(ISERROR(VLOOKUP($H689,Lookup!$F:$G,2,FALSE)),0,VLOOKUP($H689,Lookup!$F:$G,2,FALSE))</f>
        <v>0</v>
      </c>
    </row>
    <row r="690" spans="1:52">
      <c r="A690" s="12" t="e">
        <f>IF(AZ690=0,VLOOKUP(R690,Lookup!$B:$C,2,0),'Revenue Data'!AZ690)</f>
        <v>#N/A</v>
      </c>
      <c r="B690" s="12" t="e">
        <f>VLOOKUP(A690,Lookup!$C:$D,2,FALSE)</f>
        <v>#N/A</v>
      </c>
      <c r="AX690" s="14" t="e">
        <f t="shared" si="14"/>
        <v>#N/A</v>
      </c>
      <c r="AY690" s="17" t="s">
        <v>590</v>
      </c>
      <c r="AZ690" s="101">
        <f>IF(ISERROR(VLOOKUP($H690,Lookup!$F:$G,2,FALSE)),0,VLOOKUP($H690,Lookup!$F:$G,2,FALSE))</f>
        <v>0</v>
      </c>
    </row>
    <row r="691" spans="1:52">
      <c r="A691" s="12" t="e">
        <f>IF(AZ691=0,VLOOKUP(R691,Lookup!$B:$C,2,0),'Revenue Data'!AZ691)</f>
        <v>#N/A</v>
      </c>
      <c r="B691" s="12" t="e">
        <f>VLOOKUP(A691,Lookup!$C:$D,2,FALSE)</f>
        <v>#N/A</v>
      </c>
      <c r="AX691" s="14" t="e">
        <f t="shared" si="14"/>
        <v>#N/A</v>
      </c>
      <c r="AY691" s="17" t="s">
        <v>590</v>
      </c>
      <c r="AZ691" s="101">
        <f>IF(ISERROR(VLOOKUP($H691,Lookup!$F:$G,2,FALSE)),0,VLOOKUP($H691,Lookup!$F:$G,2,FALSE))</f>
        <v>0</v>
      </c>
    </row>
    <row r="692" spans="1:52">
      <c r="A692" s="12" t="e">
        <f>IF(AZ692=0,VLOOKUP(R692,Lookup!$B:$C,2,0),'Revenue Data'!AZ692)</f>
        <v>#N/A</v>
      </c>
      <c r="B692" s="12" t="e">
        <f>VLOOKUP(A692,Lookup!$C:$D,2,FALSE)</f>
        <v>#N/A</v>
      </c>
      <c r="AX692" s="14" t="e">
        <f t="shared" si="14"/>
        <v>#N/A</v>
      </c>
      <c r="AY692" s="17" t="s">
        <v>590</v>
      </c>
      <c r="AZ692" s="101">
        <f>IF(ISERROR(VLOOKUP($H692,Lookup!$F:$G,2,FALSE)),0,VLOOKUP($H692,Lookup!$F:$G,2,FALSE))</f>
        <v>0</v>
      </c>
    </row>
    <row r="693" spans="1:52">
      <c r="A693" s="12" t="e">
        <f>IF(AZ693=0,VLOOKUP(R693,Lookup!$B:$C,2,0),'Revenue Data'!AZ693)</f>
        <v>#N/A</v>
      </c>
      <c r="B693" s="12" t="e">
        <f>VLOOKUP(A693,Lookup!$C:$D,2,FALSE)</f>
        <v>#N/A</v>
      </c>
      <c r="AX693" s="14" t="e">
        <f t="shared" si="14"/>
        <v>#N/A</v>
      </c>
      <c r="AY693" s="17" t="s">
        <v>590</v>
      </c>
      <c r="AZ693" s="101">
        <f>IF(ISERROR(VLOOKUP($H693,Lookup!$F:$G,2,FALSE)),0,VLOOKUP($H693,Lookup!$F:$G,2,FALSE))</f>
        <v>0</v>
      </c>
    </row>
    <row r="694" spans="1:52">
      <c r="A694" s="12" t="e">
        <f>IF(AZ694=0,VLOOKUP(R694,Lookup!$B:$C,2,0),'Revenue Data'!AZ694)</f>
        <v>#N/A</v>
      </c>
      <c r="B694" s="12" t="e">
        <f>VLOOKUP(A694,Lookup!$C:$D,2,FALSE)</f>
        <v>#N/A</v>
      </c>
      <c r="AX694" s="14" t="e">
        <f t="shared" si="14"/>
        <v>#N/A</v>
      </c>
      <c r="AY694" s="17" t="s">
        <v>590</v>
      </c>
      <c r="AZ694" s="101">
        <f>IF(ISERROR(VLOOKUP($H694,Lookup!$F:$G,2,FALSE)),0,VLOOKUP($H694,Lookup!$F:$G,2,FALSE))</f>
        <v>0</v>
      </c>
    </row>
    <row r="695" spans="1:52">
      <c r="A695" s="12" t="e">
        <f>IF(AZ695=0,VLOOKUP(R695,Lookup!$B:$C,2,0),'Revenue Data'!AZ695)</f>
        <v>#N/A</v>
      </c>
      <c r="B695" s="12" t="e">
        <f>VLOOKUP(A695,Lookup!$C:$D,2,FALSE)</f>
        <v>#N/A</v>
      </c>
      <c r="AX695" s="14" t="e">
        <f t="shared" si="14"/>
        <v>#N/A</v>
      </c>
      <c r="AY695" s="17" t="s">
        <v>590</v>
      </c>
      <c r="AZ695" s="101">
        <f>IF(ISERROR(VLOOKUP($H695,Lookup!$F:$G,2,FALSE)),0,VLOOKUP($H695,Lookup!$F:$G,2,FALSE))</f>
        <v>0</v>
      </c>
    </row>
    <row r="696" spans="1:52">
      <c r="A696" s="12" t="e">
        <f>IF(AZ696=0,VLOOKUP(R696,Lookup!$B:$C,2,0),'Revenue Data'!AZ696)</f>
        <v>#N/A</v>
      </c>
      <c r="B696" s="12" t="e">
        <f>VLOOKUP(A696,Lookup!$C:$D,2,FALSE)</f>
        <v>#N/A</v>
      </c>
      <c r="AX696" s="14" t="e">
        <f t="shared" si="14"/>
        <v>#N/A</v>
      </c>
      <c r="AY696" s="17" t="s">
        <v>590</v>
      </c>
      <c r="AZ696" s="101">
        <f>IF(ISERROR(VLOOKUP($H696,Lookup!$F:$G,2,FALSE)),0,VLOOKUP($H696,Lookup!$F:$G,2,FALSE))</f>
        <v>0</v>
      </c>
    </row>
    <row r="697" spans="1:52">
      <c r="A697" s="12" t="e">
        <f>IF(AZ697=0,VLOOKUP(R697,Lookup!$B:$C,2,0),'Revenue Data'!AZ697)</f>
        <v>#N/A</v>
      </c>
      <c r="B697" s="12" t="e">
        <f>VLOOKUP(A697,Lookup!$C:$D,2,FALSE)</f>
        <v>#N/A</v>
      </c>
      <c r="AX697" s="14" t="e">
        <f t="shared" si="14"/>
        <v>#N/A</v>
      </c>
      <c r="AY697" s="17" t="s">
        <v>590</v>
      </c>
      <c r="AZ697" s="101">
        <f>IF(ISERROR(VLOOKUP($H697,Lookup!$F:$G,2,FALSE)),0,VLOOKUP($H697,Lookup!$F:$G,2,FALSE))</f>
        <v>0</v>
      </c>
    </row>
    <row r="698" spans="1:52">
      <c r="A698" s="12" t="e">
        <f>IF(AZ698=0,VLOOKUP(R698,Lookup!$B:$C,2,0),'Revenue Data'!AZ698)</f>
        <v>#N/A</v>
      </c>
      <c r="B698" s="12" t="e">
        <f>VLOOKUP(A698,Lookup!$C:$D,2,FALSE)</f>
        <v>#N/A</v>
      </c>
      <c r="AX698" s="14" t="e">
        <f t="shared" si="14"/>
        <v>#N/A</v>
      </c>
      <c r="AY698" s="17" t="s">
        <v>590</v>
      </c>
      <c r="AZ698" s="101">
        <f>IF(ISERROR(VLOOKUP($H698,Lookup!$F:$G,2,FALSE)),0,VLOOKUP($H698,Lookup!$F:$G,2,FALSE))</f>
        <v>0</v>
      </c>
    </row>
    <row r="699" spans="1:52">
      <c r="A699" s="12" t="e">
        <f>IF(AZ699=0,VLOOKUP(R699,Lookup!$B:$C,2,0),'Revenue Data'!AZ699)</f>
        <v>#N/A</v>
      </c>
      <c r="B699" s="12" t="e">
        <f>VLOOKUP(A699,Lookup!$C:$D,2,FALSE)</f>
        <v>#N/A</v>
      </c>
      <c r="AX699" s="14" t="e">
        <f t="shared" si="14"/>
        <v>#N/A</v>
      </c>
      <c r="AY699" s="17" t="s">
        <v>590</v>
      </c>
      <c r="AZ699" s="101">
        <f>IF(ISERROR(VLOOKUP($H699,Lookup!$F:$G,2,FALSE)),0,VLOOKUP($H699,Lookup!$F:$G,2,FALSE))</f>
        <v>0</v>
      </c>
    </row>
    <row r="700" spans="1:52">
      <c r="A700" s="12" t="e">
        <f>IF(AZ700=0,VLOOKUP(R700,Lookup!$B:$C,2,0),'Revenue Data'!AZ700)</f>
        <v>#N/A</v>
      </c>
      <c r="B700" s="12" t="e">
        <f>VLOOKUP(A700,Lookup!$C:$D,2,FALSE)</f>
        <v>#N/A</v>
      </c>
      <c r="AX700" s="14" t="e">
        <f t="shared" si="14"/>
        <v>#N/A</v>
      </c>
      <c r="AY700" s="17" t="s">
        <v>590</v>
      </c>
      <c r="AZ700" s="101">
        <f>IF(ISERROR(VLOOKUP($H700,Lookup!$F:$G,2,FALSE)),0,VLOOKUP($H700,Lookup!$F:$G,2,FALSE))</f>
        <v>0</v>
      </c>
    </row>
    <row r="701" spans="1:52">
      <c r="A701" s="12" t="e">
        <f>IF(AZ701=0,VLOOKUP(R701,Lookup!$B:$C,2,0),'Revenue Data'!AZ701)</f>
        <v>#N/A</v>
      </c>
      <c r="B701" s="12" t="e">
        <f>VLOOKUP(A701,Lookup!$C:$D,2,FALSE)</f>
        <v>#N/A</v>
      </c>
      <c r="AX701" s="14" t="e">
        <f t="shared" si="14"/>
        <v>#N/A</v>
      </c>
      <c r="AY701" s="17" t="s">
        <v>590</v>
      </c>
      <c r="AZ701" s="101">
        <f>IF(ISERROR(VLOOKUP($H701,Lookup!$F:$G,2,FALSE)),0,VLOOKUP($H701,Lookup!$F:$G,2,FALSE))</f>
        <v>0</v>
      </c>
    </row>
    <row r="702" spans="1:52">
      <c r="A702" s="12" t="e">
        <f>IF(AZ702=0,VLOOKUP(R702,Lookup!$B:$C,2,0),'Revenue Data'!AZ702)</f>
        <v>#N/A</v>
      </c>
      <c r="B702" s="12" t="e">
        <f>VLOOKUP(A702,Lookup!$C:$D,2,FALSE)</f>
        <v>#N/A</v>
      </c>
      <c r="AX702" s="14" t="e">
        <f t="shared" si="14"/>
        <v>#N/A</v>
      </c>
      <c r="AY702" s="17" t="s">
        <v>590</v>
      </c>
      <c r="AZ702" s="101">
        <f>IF(ISERROR(VLOOKUP($H702,Lookup!$F:$G,2,FALSE)),0,VLOOKUP($H702,Lookup!$F:$G,2,FALSE))</f>
        <v>0</v>
      </c>
    </row>
    <row r="703" spans="1:52">
      <c r="A703" s="12" t="e">
        <f>IF(AZ703=0,VLOOKUP(R703,Lookup!$B:$C,2,0),'Revenue Data'!AZ703)</f>
        <v>#N/A</v>
      </c>
      <c r="B703" s="12" t="e">
        <f>VLOOKUP(A703,Lookup!$C:$D,2,FALSE)</f>
        <v>#N/A</v>
      </c>
      <c r="AX703" s="14" t="e">
        <f t="shared" si="14"/>
        <v>#N/A</v>
      </c>
      <c r="AY703" s="17" t="s">
        <v>590</v>
      </c>
      <c r="AZ703" s="101">
        <f>IF(ISERROR(VLOOKUP($H703,Lookup!$F:$G,2,FALSE)),0,VLOOKUP($H703,Lookup!$F:$G,2,FALSE))</f>
        <v>0</v>
      </c>
    </row>
    <row r="704" spans="1:52">
      <c r="A704" s="12" t="e">
        <f>IF(AZ704=0,VLOOKUP(R704,Lookup!$B:$C,2,0),'Revenue Data'!AZ704)</f>
        <v>#N/A</v>
      </c>
      <c r="B704" s="12" t="e">
        <f>VLOOKUP(A704,Lookup!$C:$D,2,FALSE)</f>
        <v>#N/A</v>
      </c>
      <c r="AX704" s="14" t="e">
        <f t="shared" si="14"/>
        <v>#N/A</v>
      </c>
      <c r="AY704" s="17" t="s">
        <v>590</v>
      </c>
      <c r="AZ704" s="101">
        <f>IF(ISERROR(VLOOKUP($H704,Lookup!$F:$G,2,FALSE)),0,VLOOKUP($H704,Lookup!$F:$G,2,FALSE))</f>
        <v>0</v>
      </c>
    </row>
    <row r="705" spans="1:52">
      <c r="A705" s="12" t="e">
        <f>IF(AZ705=0,VLOOKUP(R705,Lookup!$B:$C,2,0),'Revenue Data'!AZ705)</f>
        <v>#N/A</v>
      </c>
      <c r="B705" s="12" t="e">
        <f>VLOOKUP(A705,Lookup!$C:$D,2,FALSE)</f>
        <v>#N/A</v>
      </c>
      <c r="AX705" s="14" t="e">
        <f t="shared" si="14"/>
        <v>#N/A</v>
      </c>
      <c r="AY705" s="17" t="s">
        <v>590</v>
      </c>
      <c r="AZ705" s="101">
        <f>IF(ISERROR(VLOOKUP($H705,Lookup!$F:$G,2,FALSE)),0,VLOOKUP($H705,Lookup!$F:$G,2,FALSE))</f>
        <v>0</v>
      </c>
    </row>
    <row r="706" spans="1:52">
      <c r="A706" s="12" t="e">
        <f>IF(AZ706=0,VLOOKUP(R706,Lookup!$B:$C,2,0),'Revenue Data'!AZ706)</f>
        <v>#N/A</v>
      </c>
      <c r="B706" s="12" t="e">
        <f>VLOOKUP(A706,Lookup!$C:$D,2,FALSE)</f>
        <v>#N/A</v>
      </c>
      <c r="AX706" s="14" t="e">
        <f t="shared" si="14"/>
        <v>#N/A</v>
      </c>
      <c r="AY706" s="17" t="s">
        <v>590</v>
      </c>
      <c r="AZ706" s="101">
        <f>IF(ISERROR(VLOOKUP($H706,Lookup!$F:$G,2,FALSE)),0,VLOOKUP($H706,Lookup!$F:$G,2,FALSE))</f>
        <v>0</v>
      </c>
    </row>
    <row r="707" spans="1:52">
      <c r="A707" s="12" t="e">
        <f>IF(AZ707=0,VLOOKUP(R707,Lookup!$B:$C,2,0),'Revenue Data'!AZ707)</f>
        <v>#N/A</v>
      </c>
      <c r="B707" s="12" t="e">
        <f>VLOOKUP(A707,Lookup!$C:$D,2,FALSE)</f>
        <v>#N/A</v>
      </c>
      <c r="AX707" s="14" t="e">
        <f t="shared" si="14"/>
        <v>#N/A</v>
      </c>
      <c r="AY707" s="17" t="s">
        <v>590</v>
      </c>
      <c r="AZ707" s="101">
        <f>IF(ISERROR(VLOOKUP($H707,Lookup!$F:$G,2,FALSE)),0,VLOOKUP($H707,Lookup!$F:$G,2,FALSE))</f>
        <v>0</v>
      </c>
    </row>
    <row r="708" spans="1:52">
      <c r="A708" s="12" t="e">
        <f>IF(AZ708=0,VLOOKUP(R708,Lookup!$B:$C,2,0),'Revenue Data'!AZ708)</f>
        <v>#N/A</v>
      </c>
      <c r="B708" s="12" t="e">
        <f>VLOOKUP(A708,Lookup!$C:$D,2,FALSE)</f>
        <v>#N/A</v>
      </c>
      <c r="AX708" s="14" t="e">
        <f t="shared" si="14"/>
        <v>#N/A</v>
      </c>
      <c r="AY708" s="17" t="s">
        <v>590</v>
      </c>
      <c r="AZ708" s="101">
        <f>IF(ISERROR(VLOOKUP($H708,Lookup!$F:$G,2,FALSE)),0,VLOOKUP($H708,Lookup!$F:$G,2,FALSE))</f>
        <v>0</v>
      </c>
    </row>
    <row r="709" spans="1:52">
      <c r="A709" s="12" t="e">
        <f>IF(AZ709=0,VLOOKUP(R709,Lookup!$B:$C,2,0),'Revenue Data'!AZ709)</f>
        <v>#N/A</v>
      </c>
      <c r="B709" s="12" t="e">
        <f>VLOOKUP(A709,Lookup!$C:$D,2,FALSE)</f>
        <v>#N/A</v>
      </c>
      <c r="AX709" s="14" t="e">
        <f t="shared" si="14"/>
        <v>#N/A</v>
      </c>
      <c r="AY709" s="17" t="s">
        <v>590</v>
      </c>
      <c r="AZ709" s="101">
        <f>IF(ISERROR(VLOOKUP($H709,Lookup!$F:$G,2,FALSE)),0,VLOOKUP($H709,Lookup!$F:$G,2,FALSE))</f>
        <v>0</v>
      </c>
    </row>
  </sheetData>
  <autoFilter ref="A2:AW709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O143"/>
  <sheetViews>
    <sheetView zoomScale="78" zoomScaleNormal="78" workbookViewId="0">
      <pane ySplit="1" topLeftCell="A2" activePane="bottomLeft" state="frozen"/>
      <selection pane="bottomLeft" activeCell="E147" sqref="E147"/>
    </sheetView>
  </sheetViews>
  <sheetFormatPr defaultRowHeight="15"/>
  <cols>
    <col min="1" max="1" width="7.28515625" style="148" bestFit="1" customWidth="1"/>
    <col min="2" max="2" width="31" style="148" customWidth="1"/>
    <col min="3" max="3" width="13.5703125" style="150" customWidth="1"/>
    <col min="4" max="4" width="13.5703125" style="148" customWidth="1"/>
    <col min="5" max="5" width="13.7109375" style="13" customWidth="1"/>
    <col min="6" max="6" width="35.85546875" style="152" bestFit="1" customWidth="1"/>
    <col min="7" max="7" width="13.7109375" style="152" customWidth="1"/>
    <col min="8" max="8" width="9.140625" style="13"/>
    <col min="9" max="9" width="10.28515625" style="155" bestFit="1" customWidth="1"/>
    <col min="10" max="10" width="9.140625" style="155"/>
    <col min="11" max="11" width="25" style="155" bestFit="1" customWidth="1"/>
    <col min="12" max="12" width="16.28515625" style="155" bestFit="1" customWidth="1"/>
    <col min="13" max="13" width="9.140625" style="13"/>
    <col min="14" max="14" width="12.42578125" style="13" bestFit="1" customWidth="1"/>
    <col min="15" max="16384" width="9.140625" style="13"/>
  </cols>
  <sheetData>
    <row r="1" spans="1:15">
      <c r="A1" s="146" t="s">
        <v>8</v>
      </c>
      <c r="B1" s="146" t="s">
        <v>9</v>
      </c>
      <c r="C1" s="147" t="s">
        <v>10</v>
      </c>
      <c r="D1" s="146" t="s">
        <v>235</v>
      </c>
      <c r="F1" s="153" t="s">
        <v>314</v>
      </c>
      <c r="G1" s="153" t="s">
        <v>289</v>
      </c>
      <c r="I1" s="154" t="s">
        <v>436</v>
      </c>
      <c r="J1" s="154" t="s">
        <v>235</v>
      </c>
      <c r="K1" s="154" t="s">
        <v>441</v>
      </c>
      <c r="L1" s="154" t="s">
        <v>443</v>
      </c>
      <c r="N1" s="13" t="s">
        <v>600</v>
      </c>
      <c r="O1" s="13" t="s">
        <v>601</v>
      </c>
    </row>
    <row r="2" spans="1:15">
      <c r="A2" s="148" t="s">
        <v>11</v>
      </c>
      <c r="B2" s="148" t="s">
        <v>12</v>
      </c>
      <c r="C2" s="149" t="s">
        <v>279</v>
      </c>
      <c r="D2" s="148" t="s">
        <v>1</v>
      </c>
      <c r="F2" s="152" t="s">
        <v>309</v>
      </c>
      <c r="G2" s="152" t="s">
        <v>382</v>
      </c>
      <c r="I2" s="155" t="s">
        <v>0</v>
      </c>
      <c r="J2" s="155" t="s">
        <v>237</v>
      </c>
      <c r="K2" s="155" t="s">
        <v>430</v>
      </c>
      <c r="L2" s="155" t="s">
        <v>436</v>
      </c>
      <c r="N2" s="15" t="s">
        <v>424</v>
      </c>
      <c r="O2" s="15" t="s">
        <v>424</v>
      </c>
    </row>
    <row r="3" spans="1:15">
      <c r="A3" s="148" t="s">
        <v>138</v>
      </c>
      <c r="B3" s="148" t="s">
        <v>139</v>
      </c>
      <c r="C3" s="150" t="s">
        <v>57</v>
      </c>
      <c r="D3" s="148" t="s">
        <v>1</v>
      </c>
      <c r="F3" s="152" t="s">
        <v>350</v>
      </c>
      <c r="G3" s="152" t="s">
        <v>382</v>
      </c>
      <c r="I3" s="155" t="s">
        <v>0</v>
      </c>
      <c r="J3" s="155" t="s">
        <v>95</v>
      </c>
      <c r="K3" s="155" t="s">
        <v>431</v>
      </c>
      <c r="L3" s="155" t="s">
        <v>436</v>
      </c>
      <c r="N3" s="13" t="s">
        <v>197</v>
      </c>
      <c r="O3" s="15" t="s">
        <v>424</v>
      </c>
    </row>
    <row r="4" spans="1:15">
      <c r="A4" s="148" t="s">
        <v>162</v>
      </c>
      <c r="B4" s="148" t="s">
        <v>163</v>
      </c>
      <c r="C4" s="150" t="s">
        <v>383</v>
      </c>
      <c r="D4" s="148" t="s">
        <v>1</v>
      </c>
      <c r="F4" s="152" t="s">
        <v>340</v>
      </c>
      <c r="G4" s="152" t="s">
        <v>57</v>
      </c>
      <c r="I4" s="155" t="s">
        <v>0</v>
      </c>
      <c r="K4" s="155" t="s">
        <v>438</v>
      </c>
      <c r="L4" s="155" t="s">
        <v>436</v>
      </c>
      <c r="N4" s="15" t="s">
        <v>591</v>
      </c>
      <c r="O4" s="15" t="s">
        <v>591</v>
      </c>
    </row>
    <row r="5" spans="1:15">
      <c r="A5" s="148" t="s">
        <v>158</v>
      </c>
      <c r="B5" s="148" t="s">
        <v>159</v>
      </c>
      <c r="C5" s="150" t="s">
        <v>267</v>
      </c>
      <c r="D5" s="148" t="s">
        <v>1653</v>
      </c>
      <c r="F5" s="152" t="s">
        <v>341</v>
      </c>
      <c r="G5" s="152" t="s">
        <v>57</v>
      </c>
      <c r="I5" s="155" t="s">
        <v>426</v>
      </c>
      <c r="J5" s="155" t="s">
        <v>95</v>
      </c>
      <c r="K5" s="155" t="s">
        <v>431</v>
      </c>
      <c r="L5" s="155" t="s">
        <v>436</v>
      </c>
    </row>
    <row r="6" spans="1:15">
      <c r="A6" s="148" t="s">
        <v>15</v>
      </c>
      <c r="B6" s="148" t="s">
        <v>16</v>
      </c>
      <c r="C6" s="150" t="s">
        <v>383</v>
      </c>
      <c r="D6" s="148" t="s">
        <v>1</v>
      </c>
      <c r="F6" s="152" t="s">
        <v>336</v>
      </c>
      <c r="G6" s="152" t="s">
        <v>57</v>
      </c>
      <c r="I6" s="155" t="s">
        <v>426</v>
      </c>
      <c r="K6" s="155" t="s">
        <v>438</v>
      </c>
      <c r="L6" s="155" t="s">
        <v>436</v>
      </c>
    </row>
    <row r="7" spans="1:15">
      <c r="A7" s="148" t="s">
        <v>13</v>
      </c>
      <c r="B7" s="148" t="s">
        <v>14</v>
      </c>
      <c r="C7" s="149" t="s">
        <v>279</v>
      </c>
      <c r="D7" s="148" t="s">
        <v>1</v>
      </c>
      <c r="F7" s="152" t="s">
        <v>352</v>
      </c>
      <c r="G7" s="152" t="s">
        <v>57</v>
      </c>
      <c r="I7" s="155" t="s">
        <v>437</v>
      </c>
      <c r="J7" s="155" t="s">
        <v>237</v>
      </c>
      <c r="K7" s="155" t="s">
        <v>434</v>
      </c>
      <c r="L7" s="155" t="s">
        <v>436</v>
      </c>
    </row>
    <row r="8" spans="1:15">
      <c r="A8" s="148" t="s">
        <v>241</v>
      </c>
      <c r="B8" s="148" t="s">
        <v>274</v>
      </c>
      <c r="C8" s="150" t="s">
        <v>57</v>
      </c>
      <c r="D8" s="148" t="s">
        <v>1</v>
      </c>
      <c r="F8" s="152" t="s">
        <v>334</v>
      </c>
      <c r="G8" s="152" t="s">
        <v>57</v>
      </c>
      <c r="I8" s="155" t="s">
        <v>437</v>
      </c>
      <c r="J8" s="155" t="s">
        <v>95</v>
      </c>
      <c r="K8" s="155" t="s">
        <v>431</v>
      </c>
      <c r="L8" s="155" t="s">
        <v>436</v>
      </c>
    </row>
    <row r="9" spans="1:15">
      <c r="A9" s="148" t="s">
        <v>17</v>
      </c>
      <c r="B9" s="148" t="s">
        <v>18</v>
      </c>
      <c r="C9" s="149" t="s">
        <v>279</v>
      </c>
      <c r="D9" s="148" t="s">
        <v>1</v>
      </c>
      <c r="F9" s="152" t="s">
        <v>335</v>
      </c>
      <c r="G9" s="152" t="s">
        <v>57</v>
      </c>
      <c r="I9" s="155" t="s">
        <v>437</v>
      </c>
      <c r="J9" s="155" t="s">
        <v>237</v>
      </c>
      <c r="K9" s="155" t="s">
        <v>438</v>
      </c>
      <c r="L9" s="155" t="s">
        <v>436</v>
      </c>
    </row>
    <row r="10" spans="1:15">
      <c r="A10" s="148" t="s">
        <v>23</v>
      </c>
      <c r="B10" s="148" t="s">
        <v>24</v>
      </c>
      <c r="C10" s="150" t="s">
        <v>94</v>
      </c>
      <c r="D10" s="148" t="s">
        <v>1</v>
      </c>
      <c r="F10" s="152" t="s">
        <v>372</v>
      </c>
      <c r="G10" s="152" t="s">
        <v>57</v>
      </c>
      <c r="I10" s="155" t="s">
        <v>437</v>
      </c>
      <c r="J10" s="155" t="s">
        <v>95</v>
      </c>
      <c r="K10" s="155" t="s">
        <v>439</v>
      </c>
      <c r="L10" s="155" t="s">
        <v>436</v>
      </c>
    </row>
    <row r="11" spans="1:15">
      <c r="A11" s="148" t="s">
        <v>140</v>
      </c>
      <c r="B11" s="148" t="s">
        <v>141</v>
      </c>
      <c r="C11" s="150" t="s">
        <v>57</v>
      </c>
      <c r="D11" s="148" t="s">
        <v>1</v>
      </c>
      <c r="F11" s="152" t="s">
        <v>361</v>
      </c>
      <c r="G11" s="152" t="s">
        <v>57</v>
      </c>
      <c r="J11" s="155" t="s">
        <v>267</v>
      </c>
      <c r="K11" s="155" t="s">
        <v>440</v>
      </c>
      <c r="L11" s="155" t="s">
        <v>436</v>
      </c>
    </row>
    <row r="12" spans="1:15">
      <c r="A12" s="148" t="s">
        <v>82</v>
      </c>
      <c r="B12" s="148" t="s">
        <v>248</v>
      </c>
      <c r="C12" s="150" t="s">
        <v>402</v>
      </c>
      <c r="D12" s="148" t="s">
        <v>1653</v>
      </c>
      <c r="F12" s="152" t="s">
        <v>347</v>
      </c>
      <c r="G12" s="152" t="s">
        <v>57</v>
      </c>
      <c r="J12" s="155" t="s">
        <v>237</v>
      </c>
      <c r="K12" s="155" t="s">
        <v>445</v>
      </c>
      <c r="L12" s="155" t="s">
        <v>436</v>
      </c>
    </row>
    <row r="13" spans="1:15">
      <c r="A13" s="148" t="s">
        <v>27</v>
      </c>
      <c r="B13" s="148" t="s">
        <v>28</v>
      </c>
      <c r="C13" s="150" t="s">
        <v>383</v>
      </c>
      <c r="D13" s="148" t="s">
        <v>1</v>
      </c>
      <c r="F13" s="152" t="s">
        <v>302</v>
      </c>
      <c r="G13" s="152" t="s">
        <v>402</v>
      </c>
      <c r="J13" s="155" t="s">
        <v>95</v>
      </c>
      <c r="K13" s="155" t="s">
        <v>446</v>
      </c>
      <c r="L13" s="155" t="s">
        <v>436</v>
      </c>
    </row>
    <row r="14" spans="1:15">
      <c r="A14" s="148" t="s">
        <v>19</v>
      </c>
      <c r="B14" s="148" t="s">
        <v>20</v>
      </c>
      <c r="C14" s="150" t="s">
        <v>57</v>
      </c>
      <c r="D14" s="148" t="s">
        <v>1</v>
      </c>
      <c r="F14" s="152" t="s">
        <v>337</v>
      </c>
      <c r="G14" s="152" t="s">
        <v>402</v>
      </c>
      <c r="J14" s="155" t="s">
        <v>267</v>
      </c>
      <c r="K14" s="155" t="s">
        <v>447</v>
      </c>
      <c r="L14" s="155" t="s">
        <v>436</v>
      </c>
    </row>
    <row r="15" spans="1:15">
      <c r="A15" s="148" t="s">
        <v>29</v>
      </c>
      <c r="B15" s="148" t="s">
        <v>30</v>
      </c>
      <c r="C15" s="150" t="s">
        <v>382</v>
      </c>
      <c r="D15" s="148" t="s">
        <v>1</v>
      </c>
      <c r="F15" s="152" t="s">
        <v>298</v>
      </c>
      <c r="G15" s="152" t="s">
        <v>402</v>
      </c>
      <c r="J15" s="155" t="s">
        <v>267</v>
      </c>
      <c r="K15" s="155" t="s">
        <v>448</v>
      </c>
      <c r="L15" s="155" t="s">
        <v>436</v>
      </c>
    </row>
    <row r="16" spans="1:15">
      <c r="A16" s="148" t="s">
        <v>288</v>
      </c>
      <c r="B16" s="148" t="s">
        <v>191</v>
      </c>
      <c r="C16" s="150" t="s">
        <v>57</v>
      </c>
      <c r="D16" s="148" t="s">
        <v>1</v>
      </c>
      <c r="F16" s="152" t="s">
        <v>351</v>
      </c>
      <c r="G16" s="152" t="s">
        <v>383</v>
      </c>
      <c r="J16" s="155" t="s">
        <v>267</v>
      </c>
      <c r="K16" s="155" t="s">
        <v>449</v>
      </c>
      <c r="L16" s="155" t="s">
        <v>436</v>
      </c>
    </row>
    <row r="17" spans="1:12">
      <c r="A17" s="148" t="s">
        <v>21</v>
      </c>
      <c r="B17" s="148" t="s">
        <v>22</v>
      </c>
      <c r="C17" s="150" t="s">
        <v>383</v>
      </c>
      <c r="D17" s="148" t="s">
        <v>1</v>
      </c>
      <c r="F17" s="152" t="s">
        <v>346</v>
      </c>
      <c r="G17" s="152" t="s">
        <v>383</v>
      </c>
      <c r="J17" s="155" t="s">
        <v>237</v>
      </c>
      <c r="K17" s="155" t="s">
        <v>425</v>
      </c>
      <c r="L17" s="155" t="s">
        <v>442</v>
      </c>
    </row>
    <row r="18" spans="1:12">
      <c r="A18" s="148" t="s">
        <v>25</v>
      </c>
      <c r="B18" s="148" t="s">
        <v>26</v>
      </c>
      <c r="C18" s="150" t="s">
        <v>383</v>
      </c>
      <c r="D18" s="148" t="s">
        <v>1</v>
      </c>
      <c r="F18" s="152" t="s">
        <v>349</v>
      </c>
      <c r="G18" s="152" t="s">
        <v>57</v>
      </c>
      <c r="J18" s="155" t="s">
        <v>267</v>
      </c>
      <c r="K18" s="155" t="s">
        <v>416</v>
      </c>
      <c r="L18" s="155" t="s">
        <v>442</v>
      </c>
    </row>
    <row r="19" spans="1:12">
      <c r="A19" s="148" t="s">
        <v>196</v>
      </c>
      <c r="B19" s="148" t="s">
        <v>37</v>
      </c>
      <c r="C19" s="150" t="s">
        <v>383</v>
      </c>
      <c r="D19" s="148" t="s">
        <v>1</v>
      </c>
      <c r="F19" s="152" t="s">
        <v>365</v>
      </c>
      <c r="G19" s="152" t="s">
        <v>57</v>
      </c>
      <c r="J19" s="155" t="s">
        <v>95</v>
      </c>
      <c r="K19" s="155" t="s">
        <v>433</v>
      </c>
      <c r="L19" s="155" t="s">
        <v>442</v>
      </c>
    </row>
    <row r="20" spans="1:12">
      <c r="A20" s="148" t="s">
        <v>38</v>
      </c>
      <c r="B20" s="148" t="s">
        <v>39</v>
      </c>
      <c r="C20" s="150" t="s">
        <v>383</v>
      </c>
      <c r="D20" s="148" t="s">
        <v>1</v>
      </c>
      <c r="F20" s="152" t="s">
        <v>331</v>
      </c>
      <c r="G20" s="152" t="s">
        <v>383</v>
      </c>
      <c r="J20" s="155" t="s">
        <v>268</v>
      </c>
      <c r="K20" s="155" t="s">
        <v>417</v>
      </c>
      <c r="L20" s="155" t="s">
        <v>442</v>
      </c>
    </row>
    <row r="21" spans="1:12">
      <c r="A21" s="148" t="s">
        <v>33</v>
      </c>
      <c r="B21" s="148" t="s">
        <v>34</v>
      </c>
      <c r="C21" s="150" t="s">
        <v>383</v>
      </c>
      <c r="D21" s="148" t="s">
        <v>1</v>
      </c>
      <c r="F21" s="152" t="s">
        <v>303</v>
      </c>
      <c r="G21" s="152" t="s">
        <v>267</v>
      </c>
      <c r="J21" s="155" t="s">
        <v>95</v>
      </c>
      <c r="K21" s="155" t="s">
        <v>444</v>
      </c>
      <c r="L21" s="155" t="s">
        <v>442</v>
      </c>
    </row>
    <row r="22" spans="1:12">
      <c r="A22" s="148" t="s">
        <v>121</v>
      </c>
      <c r="B22" s="148" t="s">
        <v>122</v>
      </c>
      <c r="C22" s="150" t="s">
        <v>383</v>
      </c>
      <c r="D22" s="148" t="s">
        <v>1</v>
      </c>
      <c r="F22" s="152" t="s">
        <v>360</v>
      </c>
      <c r="G22" s="152" t="s">
        <v>267</v>
      </c>
    </row>
    <row r="23" spans="1:12">
      <c r="A23" s="148" t="s">
        <v>35</v>
      </c>
      <c r="B23" s="148" t="s">
        <v>36</v>
      </c>
      <c r="C23" s="150" t="s">
        <v>383</v>
      </c>
      <c r="D23" s="148" t="s">
        <v>1</v>
      </c>
      <c r="F23" s="152" t="s">
        <v>344</v>
      </c>
      <c r="G23" s="152" t="s">
        <v>267</v>
      </c>
    </row>
    <row r="24" spans="1:12">
      <c r="A24" s="148" t="s">
        <v>31</v>
      </c>
      <c r="B24" s="148" t="s">
        <v>32</v>
      </c>
      <c r="C24" s="150" t="s">
        <v>383</v>
      </c>
      <c r="D24" s="148" t="s">
        <v>1</v>
      </c>
      <c r="F24" s="152" t="s">
        <v>304</v>
      </c>
      <c r="G24" s="152" t="s">
        <v>95</v>
      </c>
    </row>
    <row r="25" spans="1:12">
      <c r="A25" s="148" t="s">
        <v>160</v>
      </c>
      <c r="B25" s="148" t="s">
        <v>404</v>
      </c>
      <c r="C25" s="150" t="s">
        <v>383</v>
      </c>
      <c r="D25" s="148" t="s">
        <v>1</v>
      </c>
      <c r="F25" s="152" t="s">
        <v>297</v>
      </c>
      <c r="G25" s="152" t="s">
        <v>95</v>
      </c>
    </row>
    <row r="26" spans="1:12">
      <c r="A26" s="148" t="s">
        <v>160</v>
      </c>
      <c r="B26" s="148" t="s">
        <v>161</v>
      </c>
      <c r="C26" s="150" t="s">
        <v>383</v>
      </c>
      <c r="D26" s="148" t="s">
        <v>1</v>
      </c>
      <c r="F26" s="152" t="s">
        <v>301</v>
      </c>
      <c r="G26" s="152" t="s">
        <v>95</v>
      </c>
    </row>
    <row r="27" spans="1:12">
      <c r="A27" s="148" t="s">
        <v>146</v>
      </c>
      <c r="B27" s="148" t="s">
        <v>147</v>
      </c>
      <c r="C27" s="150" t="s">
        <v>57</v>
      </c>
      <c r="D27" s="148" t="s">
        <v>1</v>
      </c>
      <c r="F27" s="152" t="s">
        <v>375</v>
      </c>
      <c r="G27" s="152" t="s">
        <v>95</v>
      </c>
    </row>
    <row r="28" spans="1:12">
      <c r="A28" s="148" t="s">
        <v>40</v>
      </c>
      <c r="B28" s="148" t="s">
        <v>41</v>
      </c>
      <c r="C28" s="150" t="s">
        <v>383</v>
      </c>
      <c r="D28" s="148" t="s">
        <v>1</v>
      </c>
      <c r="F28" s="152" t="s">
        <v>339</v>
      </c>
      <c r="G28" s="152" t="s">
        <v>95</v>
      </c>
    </row>
    <row r="29" spans="1:12">
      <c r="A29" s="148" t="s">
        <v>192</v>
      </c>
      <c r="B29" s="148" t="s">
        <v>3</v>
      </c>
      <c r="C29" s="150" t="s">
        <v>57</v>
      </c>
      <c r="D29" s="148" t="s">
        <v>1</v>
      </c>
      <c r="F29" s="152" t="s">
        <v>310</v>
      </c>
      <c r="G29" s="152" t="s">
        <v>268</v>
      </c>
    </row>
    <row r="30" spans="1:12">
      <c r="A30" s="148" t="s">
        <v>90</v>
      </c>
      <c r="B30" s="148" t="s">
        <v>89</v>
      </c>
      <c r="C30" s="149" t="s">
        <v>208</v>
      </c>
      <c r="D30" s="148" t="s">
        <v>1653</v>
      </c>
      <c r="F30" s="152" t="s">
        <v>348</v>
      </c>
      <c r="G30" s="152" t="s">
        <v>268</v>
      </c>
    </row>
    <row r="31" spans="1:12">
      <c r="A31" s="148" t="s">
        <v>42</v>
      </c>
      <c r="B31" s="148" t="s">
        <v>43</v>
      </c>
      <c r="C31" s="150" t="s">
        <v>383</v>
      </c>
      <c r="D31" s="148" t="s">
        <v>1</v>
      </c>
      <c r="F31" s="152" t="s">
        <v>364</v>
      </c>
      <c r="G31" s="152" t="s">
        <v>268</v>
      </c>
    </row>
    <row r="32" spans="1:12">
      <c r="A32" s="148" t="s">
        <v>245</v>
      </c>
      <c r="B32" s="148" t="s">
        <v>244</v>
      </c>
      <c r="C32" s="150" t="s">
        <v>383</v>
      </c>
      <c r="D32" s="148" t="s">
        <v>1</v>
      </c>
      <c r="F32" s="152" t="s">
        <v>366</v>
      </c>
      <c r="G32" s="152" t="s">
        <v>268</v>
      </c>
    </row>
    <row r="33" spans="1:7">
      <c r="A33" s="148" t="s">
        <v>56</v>
      </c>
      <c r="B33" s="148" t="s">
        <v>58</v>
      </c>
      <c r="C33" s="150" t="s">
        <v>383</v>
      </c>
      <c r="D33" s="148" t="s">
        <v>1</v>
      </c>
      <c r="F33" s="152" t="s">
        <v>305</v>
      </c>
      <c r="G33" s="152" t="s">
        <v>97</v>
      </c>
    </row>
    <row r="34" spans="1:7">
      <c r="A34" s="148" t="s">
        <v>46</v>
      </c>
      <c r="B34" s="148" t="s">
        <v>47</v>
      </c>
      <c r="C34" s="150" t="s">
        <v>383</v>
      </c>
      <c r="D34" s="148" t="s">
        <v>1</v>
      </c>
      <c r="F34" s="152" t="s">
        <v>306</v>
      </c>
      <c r="G34" s="152" t="s">
        <v>94</v>
      </c>
    </row>
    <row r="35" spans="1:7">
      <c r="A35" s="148" t="s">
        <v>242</v>
      </c>
      <c r="B35" s="148" t="s">
        <v>247</v>
      </c>
      <c r="C35" s="150" t="s">
        <v>57</v>
      </c>
      <c r="D35" s="148" t="s">
        <v>1</v>
      </c>
      <c r="F35" s="152" t="s">
        <v>338</v>
      </c>
      <c r="G35" s="152" t="s">
        <v>94</v>
      </c>
    </row>
    <row r="36" spans="1:7">
      <c r="A36" s="148" t="s">
        <v>48</v>
      </c>
      <c r="B36" s="148" t="s">
        <v>49</v>
      </c>
      <c r="C36" s="150" t="s">
        <v>383</v>
      </c>
      <c r="D36" s="148" t="s">
        <v>1</v>
      </c>
      <c r="F36" s="152" t="s">
        <v>368</v>
      </c>
      <c r="G36" s="152" t="s">
        <v>94</v>
      </c>
    </row>
    <row r="37" spans="1:7">
      <c r="A37" s="148" t="s">
        <v>177</v>
      </c>
      <c r="B37" s="148" t="s">
        <v>178</v>
      </c>
      <c r="C37" s="149" t="s">
        <v>208</v>
      </c>
      <c r="D37" s="148" t="s">
        <v>1653</v>
      </c>
      <c r="F37" s="152" t="s">
        <v>371</v>
      </c>
      <c r="G37" s="152" t="s">
        <v>94</v>
      </c>
    </row>
    <row r="38" spans="1:7">
      <c r="A38" s="148" t="s">
        <v>250</v>
      </c>
      <c r="B38" s="148" t="s">
        <v>249</v>
      </c>
      <c r="C38" s="149" t="s">
        <v>208</v>
      </c>
      <c r="D38" s="148" t="s">
        <v>1653</v>
      </c>
      <c r="F38" s="152" t="s">
        <v>312</v>
      </c>
      <c r="G38" s="152" t="s">
        <v>402</v>
      </c>
    </row>
    <row r="39" spans="1:7">
      <c r="A39" s="148" t="s">
        <v>5</v>
      </c>
      <c r="B39" s="148" t="s">
        <v>4</v>
      </c>
      <c r="C39" s="150" t="s">
        <v>267</v>
      </c>
      <c r="D39" s="148" t="s">
        <v>1653</v>
      </c>
      <c r="F39" s="152" t="s">
        <v>359</v>
      </c>
      <c r="G39" s="152" t="s">
        <v>402</v>
      </c>
    </row>
    <row r="40" spans="1:7">
      <c r="A40" s="148" t="s">
        <v>168</v>
      </c>
      <c r="B40" s="148" t="s">
        <v>169</v>
      </c>
      <c r="C40" s="150" t="s">
        <v>267</v>
      </c>
      <c r="D40" s="148" t="s">
        <v>1653</v>
      </c>
      <c r="F40" s="152" t="s">
        <v>358</v>
      </c>
      <c r="G40" s="152" t="s">
        <v>208</v>
      </c>
    </row>
    <row r="41" spans="1:7">
      <c r="A41" s="148" t="s">
        <v>50</v>
      </c>
      <c r="B41" s="148" t="s">
        <v>403</v>
      </c>
      <c r="C41" s="150" t="s">
        <v>383</v>
      </c>
      <c r="D41" s="148" t="s">
        <v>1</v>
      </c>
      <c r="F41" s="152" t="s">
        <v>353</v>
      </c>
      <c r="G41" s="152" t="s">
        <v>208</v>
      </c>
    </row>
    <row r="42" spans="1:7">
      <c r="A42" s="148" t="s">
        <v>53</v>
      </c>
      <c r="B42" s="148" t="s">
        <v>405</v>
      </c>
      <c r="C42" s="150" t="s">
        <v>383</v>
      </c>
      <c r="D42" s="148" t="s">
        <v>1</v>
      </c>
      <c r="F42" s="152" t="s">
        <v>333</v>
      </c>
      <c r="G42" s="152" t="s">
        <v>208</v>
      </c>
    </row>
    <row r="43" spans="1:7">
      <c r="A43" s="148" t="s">
        <v>144</v>
      </c>
      <c r="B43" s="148" t="s">
        <v>145</v>
      </c>
      <c r="C43" s="149" t="s">
        <v>279</v>
      </c>
      <c r="D43" s="148" t="s">
        <v>1</v>
      </c>
      <c r="F43" s="152" t="s">
        <v>362</v>
      </c>
      <c r="G43" s="152" t="s">
        <v>208</v>
      </c>
    </row>
    <row r="44" spans="1:7">
      <c r="A44" s="148" t="s">
        <v>98</v>
      </c>
      <c r="B44" s="148" t="s">
        <v>6</v>
      </c>
      <c r="C44" s="150" t="s">
        <v>95</v>
      </c>
      <c r="D44" s="150" t="s">
        <v>95</v>
      </c>
      <c r="F44" s="152" t="s">
        <v>356</v>
      </c>
      <c r="G44" s="152" t="s">
        <v>208</v>
      </c>
    </row>
    <row r="45" spans="1:7">
      <c r="A45" s="148" t="s">
        <v>51</v>
      </c>
      <c r="B45" s="148" t="s">
        <v>52</v>
      </c>
      <c r="C45" s="150" t="s">
        <v>383</v>
      </c>
      <c r="D45" s="148" t="s">
        <v>1</v>
      </c>
      <c r="F45" s="152" t="s">
        <v>373</v>
      </c>
      <c r="G45" s="152" t="s">
        <v>208</v>
      </c>
    </row>
    <row r="46" spans="1:7">
      <c r="A46" s="148" t="s">
        <v>181</v>
      </c>
      <c r="B46" s="148" t="s">
        <v>182</v>
      </c>
      <c r="C46" s="150" t="s">
        <v>268</v>
      </c>
      <c r="D46" s="148" t="s">
        <v>1653</v>
      </c>
      <c r="F46" s="152" t="s">
        <v>354</v>
      </c>
      <c r="G46" s="152" t="s">
        <v>208</v>
      </c>
    </row>
    <row r="47" spans="1:7">
      <c r="A47" s="148" t="s">
        <v>59</v>
      </c>
      <c r="B47" s="148" t="s">
        <v>259</v>
      </c>
      <c r="C47" s="150" t="s">
        <v>57</v>
      </c>
      <c r="D47" s="148" t="s">
        <v>1</v>
      </c>
      <c r="F47" s="152" t="s">
        <v>357</v>
      </c>
      <c r="G47" s="152" t="s">
        <v>269</v>
      </c>
    </row>
    <row r="48" spans="1:7">
      <c r="A48" s="148" t="s">
        <v>183</v>
      </c>
      <c r="B48" s="148" t="s">
        <v>184</v>
      </c>
      <c r="C48" s="151" t="s">
        <v>237</v>
      </c>
      <c r="D48" s="151" t="s">
        <v>237</v>
      </c>
      <c r="F48" s="152" t="s">
        <v>307</v>
      </c>
      <c r="G48" s="152" t="s">
        <v>279</v>
      </c>
    </row>
    <row r="49" spans="1:7">
      <c r="A49" s="148" t="s">
        <v>54</v>
      </c>
      <c r="B49" s="148" t="s">
        <v>55</v>
      </c>
      <c r="C49" s="150" t="s">
        <v>383</v>
      </c>
      <c r="D49" s="148" t="s">
        <v>1</v>
      </c>
      <c r="F49" s="152" t="s">
        <v>342</v>
      </c>
      <c r="G49" s="152" t="s">
        <v>279</v>
      </c>
    </row>
    <row r="50" spans="1:7">
      <c r="A50" s="148" t="s">
        <v>60</v>
      </c>
      <c r="B50" s="148" t="s">
        <v>406</v>
      </c>
      <c r="C50" s="150" t="s">
        <v>383</v>
      </c>
      <c r="D50" s="148" t="s">
        <v>1</v>
      </c>
      <c r="F50" s="152" t="s">
        <v>363</v>
      </c>
      <c r="G50" s="152" t="s">
        <v>279</v>
      </c>
    </row>
    <row r="51" spans="1:7">
      <c r="A51" s="148" t="s">
        <v>174</v>
      </c>
      <c r="B51" s="148" t="s">
        <v>175</v>
      </c>
      <c r="C51" s="150" t="s">
        <v>97</v>
      </c>
      <c r="D51" s="148" t="s">
        <v>1653</v>
      </c>
      <c r="F51" s="152" t="s">
        <v>311</v>
      </c>
      <c r="G51" s="152" t="s">
        <v>96</v>
      </c>
    </row>
    <row r="52" spans="1:7">
      <c r="A52" s="148" t="s">
        <v>148</v>
      </c>
      <c r="B52" s="148" t="s">
        <v>149</v>
      </c>
      <c r="C52" s="150" t="s">
        <v>57</v>
      </c>
      <c r="D52" s="148" t="s">
        <v>1</v>
      </c>
      <c r="F52" s="152" t="s">
        <v>370</v>
      </c>
      <c r="G52" s="152" t="s">
        <v>96</v>
      </c>
    </row>
    <row r="53" spans="1:7">
      <c r="A53" s="148" t="s">
        <v>179</v>
      </c>
      <c r="B53" s="148" t="s">
        <v>180</v>
      </c>
      <c r="C53" s="149" t="s">
        <v>208</v>
      </c>
      <c r="D53" s="148" t="s">
        <v>1653</v>
      </c>
      <c r="F53" s="152" t="s">
        <v>308</v>
      </c>
      <c r="G53" s="152" t="s">
        <v>237</v>
      </c>
    </row>
    <row r="54" spans="1:7">
      <c r="A54" s="148" t="s">
        <v>63</v>
      </c>
      <c r="B54" s="148" t="s">
        <v>64</v>
      </c>
      <c r="C54" s="150" t="s">
        <v>94</v>
      </c>
      <c r="D54" s="148" t="s">
        <v>1</v>
      </c>
      <c r="F54" s="152" t="s">
        <v>345</v>
      </c>
      <c r="G54" s="152" t="s">
        <v>237</v>
      </c>
    </row>
    <row r="55" spans="1:7">
      <c r="A55" s="148" t="s">
        <v>63</v>
      </c>
      <c r="B55" s="148" t="s">
        <v>407</v>
      </c>
      <c r="C55" s="150" t="s">
        <v>94</v>
      </c>
      <c r="D55" s="148" t="s">
        <v>1</v>
      </c>
      <c r="F55" s="152" t="s">
        <v>332</v>
      </c>
      <c r="G55" s="152" t="s">
        <v>237</v>
      </c>
    </row>
    <row r="56" spans="1:7">
      <c r="A56" s="148" t="s">
        <v>61</v>
      </c>
      <c r="B56" s="148" t="s">
        <v>62</v>
      </c>
      <c r="C56" s="150" t="s">
        <v>94</v>
      </c>
      <c r="D56" s="148" t="s">
        <v>1</v>
      </c>
      <c r="F56" s="152" t="s">
        <v>343</v>
      </c>
      <c r="G56" s="152" t="s">
        <v>237</v>
      </c>
    </row>
    <row r="57" spans="1:7">
      <c r="A57" s="148" t="s">
        <v>7</v>
      </c>
      <c r="B57" s="148" t="s">
        <v>265</v>
      </c>
      <c r="C57" s="151" t="s">
        <v>237</v>
      </c>
      <c r="D57" s="151" t="s">
        <v>237</v>
      </c>
      <c r="F57" s="152" t="s">
        <v>367</v>
      </c>
      <c r="G57" s="152" t="s">
        <v>237</v>
      </c>
    </row>
    <row r="58" spans="1:7">
      <c r="A58" s="148" t="s">
        <v>7</v>
      </c>
      <c r="B58" s="148" t="s">
        <v>385</v>
      </c>
      <c r="C58" s="151" t="s">
        <v>237</v>
      </c>
      <c r="D58" s="151" t="s">
        <v>237</v>
      </c>
      <c r="F58" s="152" t="s">
        <v>369</v>
      </c>
      <c r="G58" s="152" t="s">
        <v>237</v>
      </c>
    </row>
    <row r="59" spans="1:7">
      <c r="A59" s="148" t="s">
        <v>185</v>
      </c>
      <c r="B59" s="148" t="s">
        <v>186</v>
      </c>
      <c r="C59" s="151" t="s">
        <v>237</v>
      </c>
      <c r="D59" s="151" t="s">
        <v>237</v>
      </c>
      <c r="F59" s="152" t="s">
        <v>329</v>
      </c>
      <c r="G59" s="152" t="s">
        <v>237</v>
      </c>
    </row>
    <row r="60" spans="1:7">
      <c r="A60" s="148" t="s">
        <v>100</v>
      </c>
      <c r="B60" s="148" t="s">
        <v>281</v>
      </c>
      <c r="C60" s="150" t="s">
        <v>57</v>
      </c>
      <c r="D60" s="148" t="s">
        <v>1</v>
      </c>
      <c r="F60" s="152" t="s">
        <v>355</v>
      </c>
      <c r="G60" s="152" t="s">
        <v>237</v>
      </c>
    </row>
    <row r="61" spans="1:7">
      <c r="A61" s="148" t="s">
        <v>99</v>
      </c>
      <c r="B61" s="148" t="s">
        <v>251</v>
      </c>
      <c r="C61" s="150" t="s">
        <v>97</v>
      </c>
      <c r="D61" s="148" t="s">
        <v>1653</v>
      </c>
      <c r="F61" s="152" t="s">
        <v>390</v>
      </c>
      <c r="G61" s="152" t="s">
        <v>383</v>
      </c>
    </row>
    <row r="62" spans="1:7">
      <c r="A62" s="148" t="s">
        <v>187</v>
      </c>
      <c r="B62" s="148" t="s">
        <v>188</v>
      </c>
      <c r="C62" s="151" t="s">
        <v>237</v>
      </c>
      <c r="D62" s="151" t="s">
        <v>237</v>
      </c>
      <c r="F62" s="152" t="s">
        <v>386</v>
      </c>
      <c r="G62" s="152" t="s">
        <v>383</v>
      </c>
    </row>
    <row r="63" spans="1:7">
      <c r="A63" s="148" t="s">
        <v>65</v>
      </c>
      <c r="B63" s="148" t="s">
        <v>66</v>
      </c>
      <c r="C63" s="150" t="s">
        <v>94</v>
      </c>
      <c r="D63" s="148" t="s">
        <v>1</v>
      </c>
      <c r="F63" s="152" t="s">
        <v>387</v>
      </c>
      <c r="G63" s="152" t="s">
        <v>382</v>
      </c>
    </row>
    <row r="64" spans="1:7">
      <c r="A64" s="148" t="s">
        <v>150</v>
      </c>
      <c r="B64" s="148" t="s">
        <v>151</v>
      </c>
      <c r="C64" s="149" t="s">
        <v>279</v>
      </c>
      <c r="D64" s="148" t="s">
        <v>1</v>
      </c>
      <c r="F64" s="152" t="s">
        <v>388</v>
      </c>
      <c r="G64" s="152" t="s">
        <v>279</v>
      </c>
    </row>
    <row r="65" spans="1:7">
      <c r="A65" s="148" t="s">
        <v>67</v>
      </c>
      <c r="B65" s="148" t="s">
        <v>68</v>
      </c>
      <c r="C65" s="150" t="s">
        <v>383</v>
      </c>
      <c r="D65" s="148" t="s">
        <v>1</v>
      </c>
      <c r="F65" s="152" t="s">
        <v>389</v>
      </c>
      <c r="G65" s="152" t="s">
        <v>94</v>
      </c>
    </row>
    <row r="66" spans="1:7">
      <c r="A66" s="148" t="s">
        <v>79</v>
      </c>
      <c r="B66" s="148" t="s">
        <v>282</v>
      </c>
      <c r="C66" s="150" t="s">
        <v>94</v>
      </c>
      <c r="D66" s="148" t="s">
        <v>1</v>
      </c>
      <c r="F66" s="152" t="s">
        <v>400</v>
      </c>
      <c r="G66" s="152" t="s">
        <v>383</v>
      </c>
    </row>
    <row r="67" spans="1:7">
      <c r="A67" s="148" t="s">
        <v>69</v>
      </c>
      <c r="B67" s="148" t="s">
        <v>70</v>
      </c>
      <c r="C67" s="149" t="s">
        <v>279</v>
      </c>
      <c r="D67" s="148" t="s">
        <v>1</v>
      </c>
      <c r="F67" s="152" t="s">
        <v>401</v>
      </c>
      <c r="G67" s="152" t="s">
        <v>383</v>
      </c>
    </row>
    <row r="68" spans="1:7">
      <c r="A68" s="148" t="s">
        <v>154</v>
      </c>
      <c r="B68" s="148" t="s">
        <v>155</v>
      </c>
      <c r="C68" s="150" t="s">
        <v>57</v>
      </c>
      <c r="D68" s="148" t="s">
        <v>1</v>
      </c>
      <c r="F68" s="152" t="s">
        <v>399</v>
      </c>
      <c r="G68" s="152" t="s">
        <v>94</v>
      </c>
    </row>
    <row r="69" spans="1:7">
      <c r="A69" s="148" t="s">
        <v>71</v>
      </c>
      <c r="B69" s="148" t="s">
        <v>72</v>
      </c>
      <c r="C69" s="150" t="s">
        <v>383</v>
      </c>
      <c r="D69" s="148" t="s">
        <v>1</v>
      </c>
      <c r="F69" s="152" t="s">
        <v>414</v>
      </c>
      <c r="G69" s="152" t="s">
        <v>269</v>
      </c>
    </row>
    <row r="70" spans="1:7">
      <c r="A70" s="148" t="s">
        <v>75</v>
      </c>
      <c r="B70" s="148" t="s">
        <v>76</v>
      </c>
      <c r="C70" s="150" t="s">
        <v>382</v>
      </c>
      <c r="D70" s="148" t="s">
        <v>1</v>
      </c>
      <c r="F70" s="152" t="s">
        <v>419</v>
      </c>
      <c r="G70" s="152" t="s">
        <v>269</v>
      </c>
    </row>
    <row r="71" spans="1:7">
      <c r="A71" s="148" t="s">
        <v>73</v>
      </c>
      <c r="B71" s="148" t="s">
        <v>74</v>
      </c>
      <c r="C71" s="150" t="s">
        <v>383</v>
      </c>
      <c r="D71" s="148" t="s">
        <v>1</v>
      </c>
      <c r="F71" s="152" t="s">
        <v>543</v>
      </c>
      <c r="G71" s="152" t="s">
        <v>268</v>
      </c>
    </row>
    <row r="72" spans="1:7">
      <c r="A72" s="148" t="s">
        <v>77</v>
      </c>
      <c r="B72" s="148" t="s">
        <v>78</v>
      </c>
      <c r="C72" s="150" t="s">
        <v>383</v>
      </c>
      <c r="D72" s="148" t="s">
        <v>1</v>
      </c>
      <c r="F72" s="152" t="s">
        <v>586</v>
      </c>
      <c r="G72" s="152" t="s">
        <v>402</v>
      </c>
    </row>
    <row r="73" spans="1:7">
      <c r="A73" s="148" t="s">
        <v>77</v>
      </c>
      <c r="B73" s="148" t="s">
        <v>408</v>
      </c>
      <c r="C73" s="150" t="s">
        <v>383</v>
      </c>
      <c r="D73" s="148" t="s">
        <v>1</v>
      </c>
      <c r="F73" s="152" t="s">
        <v>571</v>
      </c>
      <c r="G73" s="152" t="s">
        <v>208</v>
      </c>
    </row>
    <row r="74" spans="1:7">
      <c r="A74" s="148" t="s">
        <v>80</v>
      </c>
      <c r="B74" s="148" t="s">
        <v>190</v>
      </c>
      <c r="C74" s="150" t="s">
        <v>96</v>
      </c>
      <c r="D74" s="148" t="s">
        <v>1653</v>
      </c>
      <c r="F74" s="152" t="s">
        <v>588</v>
      </c>
      <c r="G74" s="152" t="s">
        <v>57</v>
      </c>
    </row>
    <row r="75" spans="1:7">
      <c r="A75" s="148" t="s">
        <v>152</v>
      </c>
      <c r="B75" s="148" t="s">
        <v>153</v>
      </c>
      <c r="C75" s="150" t="s">
        <v>57</v>
      </c>
      <c r="D75" s="148" t="s">
        <v>1</v>
      </c>
    </row>
    <row r="76" spans="1:7">
      <c r="A76" s="148" t="s">
        <v>254</v>
      </c>
      <c r="B76" s="148" t="s">
        <v>284</v>
      </c>
      <c r="C76" s="150" t="s">
        <v>402</v>
      </c>
      <c r="D76" s="148" t="s">
        <v>1653</v>
      </c>
    </row>
    <row r="77" spans="1:7">
      <c r="A77" s="148" t="s">
        <v>156</v>
      </c>
      <c r="B77" s="148" t="s">
        <v>157</v>
      </c>
      <c r="C77" s="150" t="s">
        <v>57</v>
      </c>
      <c r="D77" s="148" t="s">
        <v>1</v>
      </c>
    </row>
    <row r="78" spans="1:7">
      <c r="A78" s="148" t="s">
        <v>211</v>
      </c>
      <c r="B78" s="148" t="s">
        <v>212</v>
      </c>
      <c r="C78" s="150" t="s">
        <v>383</v>
      </c>
      <c r="D78" s="148" t="s">
        <v>1</v>
      </c>
    </row>
    <row r="79" spans="1:7">
      <c r="A79" s="148" t="s">
        <v>221</v>
      </c>
      <c r="B79" s="148" t="s">
        <v>222</v>
      </c>
      <c r="C79" s="150" t="s">
        <v>383</v>
      </c>
      <c r="D79" s="148" t="s">
        <v>1</v>
      </c>
    </row>
    <row r="80" spans="1:7">
      <c r="A80" s="148" t="s">
        <v>213</v>
      </c>
      <c r="B80" s="148" t="s">
        <v>214</v>
      </c>
      <c r="C80" s="150" t="s">
        <v>383</v>
      </c>
      <c r="D80" s="148" t="s">
        <v>1</v>
      </c>
    </row>
    <row r="81" spans="1:14">
      <c r="A81" s="148" t="s">
        <v>217</v>
      </c>
      <c r="B81" s="148" t="s">
        <v>218</v>
      </c>
      <c r="C81" s="150" t="s">
        <v>383</v>
      </c>
      <c r="D81" s="148" t="s">
        <v>1</v>
      </c>
    </row>
    <row r="82" spans="1:14">
      <c r="A82" s="148" t="s">
        <v>215</v>
      </c>
      <c r="B82" s="148" t="s">
        <v>216</v>
      </c>
      <c r="C82" s="150" t="s">
        <v>383</v>
      </c>
      <c r="D82" s="148" t="s">
        <v>1</v>
      </c>
    </row>
    <row r="83" spans="1:14">
      <c r="A83" s="148" t="s">
        <v>219</v>
      </c>
      <c r="B83" s="148" t="s">
        <v>220</v>
      </c>
      <c r="C83" s="150" t="s">
        <v>382</v>
      </c>
      <c r="D83" s="148" t="s">
        <v>1</v>
      </c>
    </row>
    <row r="84" spans="1:14">
      <c r="A84" s="148" t="s">
        <v>209</v>
      </c>
      <c r="B84" s="148" t="s">
        <v>210</v>
      </c>
      <c r="C84" s="149" t="s">
        <v>57</v>
      </c>
      <c r="D84" s="148" t="s">
        <v>1</v>
      </c>
    </row>
    <row r="85" spans="1:14">
      <c r="A85" s="148" t="s">
        <v>166</v>
      </c>
      <c r="B85" s="148" t="s">
        <v>167</v>
      </c>
      <c r="C85" s="150" t="s">
        <v>267</v>
      </c>
      <c r="D85" s="148" t="s">
        <v>1653</v>
      </c>
    </row>
    <row r="86" spans="1:14">
      <c r="A86" s="148" t="s">
        <v>164</v>
      </c>
      <c r="B86" s="148" t="s">
        <v>165</v>
      </c>
      <c r="C86" s="150" t="s">
        <v>383</v>
      </c>
      <c r="D86" s="148" t="s">
        <v>1</v>
      </c>
    </row>
    <row r="87" spans="1:14">
      <c r="A87" s="148" t="s">
        <v>223</v>
      </c>
      <c r="B87" s="148" t="s">
        <v>224</v>
      </c>
      <c r="C87" s="150" t="s">
        <v>382</v>
      </c>
      <c r="D87" s="148" t="s">
        <v>1</v>
      </c>
    </row>
    <row r="88" spans="1:14">
      <c r="A88" s="148" t="s">
        <v>225</v>
      </c>
      <c r="B88" s="148" t="s">
        <v>226</v>
      </c>
      <c r="C88" s="150" t="s">
        <v>382</v>
      </c>
      <c r="D88" s="148" t="s">
        <v>1</v>
      </c>
    </row>
    <row r="89" spans="1:14">
      <c r="A89" s="148" t="s">
        <v>253</v>
      </c>
      <c r="B89" s="148" t="s">
        <v>266</v>
      </c>
      <c r="C89" s="150" t="s">
        <v>402</v>
      </c>
      <c r="D89" s="148" t="s">
        <v>1653</v>
      </c>
    </row>
    <row r="90" spans="1:14">
      <c r="A90" s="148" t="s">
        <v>227</v>
      </c>
      <c r="B90" s="148" t="s">
        <v>228</v>
      </c>
      <c r="C90" s="150" t="s">
        <v>383</v>
      </c>
      <c r="D90" s="148" t="s">
        <v>1</v>
      </c>
    </row>
    <row r="91" spans="1:14">
      <c r="A91" s="148" t="s">
        <v>229</v>
      </c>
      <c r="B91" s="148" t="s">
        <v>230</v>
      </c>
      <c r="C91" s="150" t="s">
        <v>383</v>
      </c>
      <c r="D91" s="148" t="s">
        <v>1</v>
      </c>
    </row>
    <row r="92" spans="1:14">
      <c r="A92" s="148" t="s">
        <v>258</v>
      </c>
      <c r="B92" s="148" t="s">
        <v>257</v>
      </c>
      <c r="C92" s="149" t="s">
        <v>208</v>
      </c>
      <c r="D92" s="148" t="s">
        <v>1653</v>
      </c>
    </row>
    <row r="93" spans="1:14">
      <c r="A93" s="148" t="s">
        <v>231</v>
      </c>
      <c r="B93" s="148" t="s">
        <v>232</v>
      </c>
      <c r="C93" s="150" t="s">
        <v>94</v>
      </c>
      <c r="D93" s="148" t="s">
        <v>1</v>
      </c>
    </row>
    <row r="94" spans="1:14">
      <c r="A94" s="148" t="s">
        <v>293</v>
      </c>
      <c r="B94" s="148" t="s">
        <v>294</v>
      </c>
      <c r="C94" s="150" t="s">
        <v>94</v>
      </c>
      <c r="D94" s="148" t="s">
        <v>1</v>
      </c>
    </row>
    <row r="95" spans="1:14">
      <c r="A95" s="148" t="s">
        <v>293</v>
      </c>
      <c r="B95" s="148" t="s">
        <v>409</v>
      </c>
      <c r="C95" s="150" t="s">
        <v>94</v>
      </c>
      <c r="D95" s="148" t="s">
        <v>1</v>
      </c>
      <c r="N95" s="15" t="s">
        <v>424</v>
      </c>
    </row>
    <row r="96" spans="1:14">
      <c r="A96" s="148" t="s">
        <v>233</v>
      </c>
      <c r="B96" s="148" t="s">
        <v>292</v>
      </c>
      <c r="C96" s="150" t="s">
        <v>383</v>
      </c>
      <c r="D96" s="148" t="s">
        <v>1</v>
      </c>
    </row>
    <row r="97" spans="1:14">
      <c r="A97" s="148" t="s">
        <v>275</v>
      </c>
      <c r="B97" s="148" t="s">
        <v>193</v>
      </c>
      <c r="C97" s="150" t="s">
        <v>57</v>
      </c>
      <c r="D97" s="148" t="s">
        <v>1</v>
      </c>
      <c r="N97" s="15" t="s">
        <v>591</v>
      </c>
    </row>
    <row r="98" spans="1:14">
      <c r="A98" s="148" t="s">
        <v>195</v>
      </c>
      <c r="B98" s="148" t="s">
        <v>194</v>
      </c>
      <c r="C98" s="150" t="s">
        <v>268</v>
      </c>
      <c r="D98" s="148" t="s">
        <v>1653</v>
      </c>
    </row>
    <row r="99" spans="1:14">
      <c r="A99" s="148" t="s">
        <v>295</v>
      </c>
      <c r="B99" s="148" t="s">
        <v>296</v>
      </c>
      <c r="C99" s="150" t="s">
        <v>94</v>
      </c>
      <c r="D99" s="148" t="s">
        <v>1</v>
      </c>
    </row>
    <row r="100" spans="1:14">
      <c r="A100" s="148" t="s">
        <v>87</v>
      </c>
      <c r="B100" s="148" t="s">
        <v>277</v>
      </c>
      <c r="C100" s="150" t="s">
        <v>57</v>
      </c>
      <c r="D100" s="148" t="s">
        <v>1</v>
      </c>
    </row>
    <row r="101" spans="1:14">
      <c r="A101" s="148" t="s">
        <v>286</v>
      </c>
      <c r="B101" s="148" t="s">
        <v>278</v>
      </c>
      <c r="C101" s="149" t="s">
        <v>279</v>
      </c>
      <c r="D101" s="148" t="s">
        <v>1</v>
      </c>
    </row>
    <row r="102" spans="1:14">
      <c r="A102" s="148" t="s">
        <v>106</v>
      </c>
      <c r="B102" s="148" t="s">
        <v>107</v>
      </c>
      <c r="C102" s="150" t="s">
        <v>383</v>
      </c>
      <c r="D102" s="148" t="s">
        <v>1</v>
      </c>
    </row>
    <row r="103" spans="1:14">
      <c r="A103" s="148" t="s">
        <v>172</v>
      </c>
      <c r="B103" s="148" t="s">
        <v>173</v>
      </c>
      <c r="C103" s="150" t="s">
        <v>97</v>
      </c>
      <c r="D103" s="148" t="s">
        <v>1653</v>
      </c>
    </row>
    <row r="104" spans="1:14">
      <c r="A104" s="148" t="s">
        <v>252</v>
      </c>
      <c r="B104" s="148" t="s">
        <v>283</v>
      </c>
      <c r="C104" s="150" t="s">
        <v>94</v>
      </c>
      <c r="D104" s="148" t="s">
        <v>1</v>
      </c>
    </row>
    <row r="105" spans="1:14">
      <c r="A105" s="148" t="s">
        <v>112</v>
      </c>
      <c r="B105" s="148" t="s">
        <v>113</v>
      </c>
      <c r="C105" s="150" t="s">
        <v>383</v>
      </c>
      <c r="D105" s="148" t="s">
        <v>1</v>
      </c>
    </row>
    <row r="106" spans="1:14">
      <c r="A106" s="148" t="s">
        <v>142</v>
      </c>
      <c r="B106" s="148" t="s">
        <v>143</v>
      </c>
      <c r="C106" s="150" t="s">
        <v>57</v>
      </c>
      <c r="D106" s="148" t="s">
        <v>1</v>
      </c>
    </row>
    <row r="107" spans="1:14">
      <c r="A107" s="148" t="s">
        <v>110</v>
      </c>
      <c r="B107" s="148" t="s">
        <v>111</v>
      </c>
      <c r="C107" s="150" t="s">
        <v>383</v>
      </c>
      <c r="D107" s="148" t="s">
        <v>1</v>
      </c>
    </row>
    <row r="108" spans="1:14">
      <c r="A108" s="148" t="s">
        <v>83</v>
      </c>
      <c r="B108" s="148" t="s">
        <v>84</v>
      </c>
      <c r="C108" s="150" t="s">
        <v>57</v>
      </c>
      <c r="D108" s="148" t="s">
        <v>1</v>
      </c>
    </row>
    <row r="109" spans="1:14">
      <c r="A109" s="148" t="s">
        <v>285</v>
      </c>
      <c r="B109" s="148" t="s">
        <v>276</v>
      </c>
      <c r="C109" s="150" t="s">
        <v>57</v>
      </c>
      <c r="D109" s="148" t="s">
        <v>1</v>
      </c>
    </row>
    <row r="110" spans="1:14">
      <c r="A110" s="148" t="s">
        <v>85</v>
      </c>
      <c r="B110" s="148" t="s">
        <v>114</v>
      </c>
      <c r="C110" s="150" t="s">
        <v>383</v>
      </c>
      <c r="D110" s="148" t="s">
        <v>1</v>
      </c>
    </row>
    <row r="111" spans="1:14">
      <c r="A111" s="148" t="s">
        <v>81</v>
      </c>
      <c r="B111" s="148" t="s">
        <v>86</v>
      </c>
      <c r="C111" s="150" t="s">
        <v>382</v>
      </c>
      <c r="D111" s="148" t="s">
        <v>1</v>
      </c>
    </row>
    <row r="112" spans="1:14">
      <c r="A112" s="148" t="s">
        <v>262</v>
      </c>
      <c r="B112" s="148" t="s">
        <v>261</v>
      </c>
      <c r="C112" s="150" t="s">
        <v>268</v>
      </c>
      <c r="D112" s="148" t="s">
        <v>1653</v>
      </c>
    </row>
    <row r="113" spans="1:4">
      <c r="A113" s="148" t="s">
        <v>108</v>
      </c>
      <c r="B113" s="148" t="s">
        <v>109</v>
      </c>
      <c r="C113" s="150" t="s">
        <v>383</v>
      </c>
      <c r="D113" s="148" t="s">
        <v>1</v>
      </c>
    </row>
    <row r="114" spans="1:4">
      <c r="A114" s="148" t="s">
        <v>117</v>
      </c>
      <c r="B114" s="148" t="s">
        <v>118</v>
      </c>
      <c r="C114" s="150" t="s">
        <v>382</v>
      </c>
      <c r="D114" s="148" t="s">
        <v>1</v>
      </c>
    </row>
    <row r="115" spans="1:4">
      <c r="A115" s="148" t="s">
        <v>243</v>
      </c>
      <c r="B115" s="148" t="s">
        <v>88</v>
      </c>
      <c r="C115" s="149" t="s">
        <v>208</v>
      </c>
      <c r="D115" s="148" t="s">
        <v>1653</v>
      </c>
    </row>
    <row r="116" spans="1:4">
      <c r="A116" s="148" t="s">
        <v>264</v>
      </c>
      <c r="B116" s="148" t="s">
        <v>263</v>
      </c>
      <c r="C116" s="150" t="s">
        <v>96</v>
      </c>
      <c r="D116" s="148" t="s">
        <v>1653</v>
      </c>
    </row>
    <row r="117" spans="1:4">
      <c r="A117" s="148" t="s">
        <v>115</v>
      </c>
      <c r="B117" s="148" t="s">
        <v>116</v>
      </c>
      <c r="C117" s="150" t="s">
        <v>94</v>
      </c>
      <c r="D117" s="148" t="s">
        <v>1</v>
      </c>
    </row>
    <row r="118" spans="1:4">
      <c r="A118" s="148" t="s">
        <v>115</v>
      </c>
      <c r="B118" s="148" t="s">
        <v>410</v>
      </c>
      <c r="C118" s="150" t="s">
        <v>94</v>
      </c>
      <c r="D118" s="148" t="s">
        <v>1</v>
      </c>
    </row>
    <row r="119" spans="1:4">
      <c r="A119" s="148" t="s">
        <v>125</v>
      </c>
      <c r="B119" s="148" t="s">
        <v>126</v>
      </c>
      <c r="C119" s="150" t="s">
        <v>383</v>
      </c>
      <c r="D119" s="148" t="s">
        <v>1</v>
      </c>
    </row>
    <row r="120" spans="1:4">
      <c r="A120" s="148" t="s">
        <v>125</v>
      </c>
      <c r="B120" s="148" t="s">
        <v>411</v>
      </c>
      <c r="C120" s="150" t="s">
        <v>383</v>
      </c>
      <c r="D120" s="148" t="s">
        <v>1</v>
      </c>
    </row>
    <row r="121" spans="1:4">
      <c r="A121" s="148" t="s">
        <v>123</v>
      </c>
      <c r="B121" s="148" t="s">
        <v>124</v>
      </c>
      <c r="C121" s="150" t="s">
        <v>383</v>
      </c>
      <c r="D121" s="148" t="s">
        <v>1</v>
      </c>
    </row>
    <row r="122" spans="1:4">
      <c r="A122" s="148" t="s">
        <v>170</v>
      </c>
      <c r="B122" s="148" t="s">
        <v>171</v>
      </c>
      <c r="C122" s="150" t="s">
        <v>383</v>
      </c>
      <c r="D122" s="148" t="s">
        <v>1</v>
      </c>
    </row>
    <row r="123" spans="1:4">
      <c r="A123" s="148" t="s">
        <v>260</v>
      </c>
      <c r="B123" s="148" t="s">
        <v>91</v>
      </c>
      <c r="C123" s="150" t="s">
        <v>383</v>
      </c>
      <c r="D123" s="148" t="s">
        <v>1</v>
      </c>
    </row>
    <row r="124" spans="1:4">
      <c r="A124" s="148" t="s">
        <v>119</v>
      </c>
      <c r="B124" s="148" t="s">
        <v>120</v>
      </c>
      <c r="C124" s="150" t="s">
        <v>383</v>
      </c>
      <c r="D124" s="148" t="s">
        <v>1</v>
      </c>
    </row>
    <row r="125" spans="1:4">
      <c r="B125" s="148" t="s">
        <v>412</v>
      </c>
      <c r="C125" s="150" t="s">
        <v>383</v>
      </c>
      <c r="D125" s="148" t="s">
        <v>1</v>
      </c>
    </row>
    <row r="126" spans="1:4">
      <c r="A126" s="148" t="s">
        <v>127</v>
      </c>
      <c r="B126" s="148" t="s">
        <v>128</v>
      </c>
      <c r="C126" s="150" t="s">
        <v>383</v>
      </c>
      <c r="D126" s="148" t="s">
        <v>1</v>
      </c>
    </row>
    <row r="127" spans="1:4">
      <c r="A127" s="148" t="s">
        <v>92</v>
      </c>
      <c r="B127" s="148" t="s">
        <v>246</v>
      </c>
      <c r="C127" s="149" t="s">
        <v>279</v>
      </c>
      <c r="D127" s="148" t="s">
        <v>1</v>
      </c>
    </row>
    <row r="128" spans="1:4">
      <c r="A128" s="148" t="s">
        <v>189</v>
      </c>
      <c r="B128" s="148" t="s">
        <v>93</v>
      </c>
      <c r="C128" s="150" t="s">
        <v>94</v>
      </c>
      <c r="D128" s="148" t="s">
        <v>1</v>
      </c>
    </row>
    <row r="129" spans="1:4">
      <c r="A129" s="148" t="s">
        <v>256</v>
      </c>
      <c r="B129" s="148" t="s">
        <v>255</v>
      </c>
      <c r="C129" s="151" t="s">
        <v>237</v>
      </c>
      <c r="D129" s="151" t="s">
        <v>237</v>
      </c>
    </row>
    <row r="130" spans="1:4">
      <c r="A130" s="148" t="s">
        <v>129</v>
      </c>
      <c r="B130" s="148" t="s">
        <v>130</v>
      </c>
      <c r="C130" s="149" t="s">
        <v>279</v>
      </c>
      <c r="D130" s="148" t="s">
        <v>1</v>
      </c>
    </row>
    <row r="131" spans="1:4">
      <c r="B131" s="148" t="s">
        <v>176</v>
      </c>
      <c r="C131" s="150" t="s">
        <v>97</v>
      </c>
      <c r="D131" s="148" t="s">
        <v>1653</v>
      </c>
    </row>
    <row r="132" spans="1:4">
      <c r="A132" s="148" t="s">
        <v>44</v>
      </c>
      <c r="B132" s="148" t="s">
        <v>45</v>
      </c>
      <c r="C132" s="150" t="s">
        <v>383</v>
      </c>
      <c r="D132" s="148" t="s">
        <v>1</v>
      </c>
    </row>
    <row r="133" spans="1:4">
      <c r="A133" s="148" t="s">
        <v>131</v>
      </c>
      <c r="B133" s="148" t="s">
        <v>132</v>
      </c>
      <c r="C133" s="150" t="s">
        <v>94</v>
      </c>
      <c r="D133" s="148" t="s">
        <v>1</v>
      </c>
    </row>
    <row r="134" spans="1:4">
      <c r="B134" s="148" t="s">
        <v>137</v>
      </c>
      <c r="C134" s="150" t="s">
        <v>383</v>
      </c>
      <c r="D134" s="148" t="s">
        <v>1</v>
      </c>
    </row>
    <row r="135" spans="1:4">
      <c r="A135" s="148" t="s">
        <v>133</v>
      </c>
      <c r="B135" s="148" t="s">
        <v>134</v>
      </c>
      <c r="C135" s="150" t="s">
        <v>383</v>
      </c>
      <c r="D135" s="148" t="s">
        <v>1</v>
      </c>
    </row>
    <row r="136" spans="1:4">
      <c r="A136" s="148" t="s">
        <v>135</v>
      </c>
      <c r="B136" s="148" t="s">
        <v>136</v>
      </c>
      <c r="C136" s="150" t="s">
        <v>382</v>
      </c>
      <c r="D136" s="148" t="s">
        <v>1</v>
      </c>
    </row>
    <row r="137" spans="1:4">
      <c r="A137" s="148" t="s">
        <v>291</v>
      </c>
      <c r="B137" s="148" t="s">
        <v>280</v>
      </c>
      <c r="C137" s="150" t="s">
        <v>94</v>
      </c>
      <c r="D137" s="148" t="s">
        <v>1</v>
      </c>
    </row>
    <row r="138" spans="1:4">
      <c r="A138" s="148" t="s">
        <v>287</v>
      </c>
      <c r="B138" s="148" t="s">
        <v>200</v>
      </c>
      <c r="C138" s="150" t="s">
        <v>57</v>
      </c>
      <c r="D138" s="148" t="s">
        <v>1</v>
      </c>
    </row>
    <row r="139" spans="1:4">
      <c r="C139" s="148" t="s">
        <v>374</v>
      </c>
      <c r="D139" s="148" t="s">
        <v>374</v>
      </c>
    </row>
    <row r="140" spans="1:4">
      <c r="B140" s="148" t="s">
        <v>565</v>
      </c>
      <c r="C140" s="150" t="s">
        <v>57</v>
      </c>
      <c r="D140" s="148" t="s">
        <v>1</v>
      </c>
    </row>
    <row r="141" spans="1:4">
      <c r="B141" s="148" t="s">
        <v>225</v>
      </c>
      <c r="C141" s="150" t="s">
        <v>374</v>
      </c>
      <c r="D141" s="150" t="s">
        <v>374</v>
      </c>
    </row>
    <row r="142" spans="1:4">
      <c r="B142" s="148" t="s">
        <v>589</v>
      </c>
      <c r="C142" s="150" t="s">
        <v>374</v>
      </c>
      <c r="D142" s="150" t="s">
        <v>374</v>
      </c>
    </row>
    <row r="143" spans="1:4">
      <c r="B143" s="148" t="s">
        <v>574</v>
      </c>
      <c r="C143" s="150" t="s">
        <v>374</v>
      </c>
      <c r="D143" s="150" t="s">
        <v>374</v>
      </c>
    </row>
  </sheetData>
  <autoFilter ref="A1:G143"/>
  <sortState ref="F2:G3564">
    <sortCondition ref="G2:G3564"/>
  </sortState>
  <phoneticPr fontId="19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J27"/>
  <sheetViews>
    <sheetView showGridLines="0" zoomScale="73" zoomScaleNormal="73" zoomScaleSheetLayoutView="55" workbookViewId="0">
      <selection activeCell="N21" sqref="N21"/>
    </sheetView>
  </sheetViews>
  <sheetFormatPr defaultRowHeight="12.75" outlineLevelRow="2"/>
  <cols>
    <col min="1" max="1" width="2.28515625" style="1" customWidth="1"/>
    <col min="2" max="2" width="22.85546875" style="1" customWidth="1"/>
    <col min="3" max="3" width="22.85546875" style="2" customWidth="1"/>
    <col min="4" max="4" width="14.5703125" style="2" customWidth="1"/>
    <col min="5" max="6" width="14.5703125" style="28" customWidth="1"/>
    <col min="7" max="7" width="11.5703125" style="1" customWidth="1"/>
    <col min="8" max="8" width="0.7109375" style="1" customWidth="1"/>
    <col min="9" max="9" width="12.5703125" style="1" bestFit="1" customWidth="1"/>
    <col min="10" max="10" width="12" style="1" customWidth="1"/>
    <col min="11" max="11" width="5.5703125" style="1" customWidth="1"/>
    <col min="12" max="16384" width="9.140625" style="1"/>
  </cols>
  <sheetData>
    <row r="1" spans="1:10" ht="14.45" customHeight="1"/>
    <row r="2" spans="1:10" ht="31.5" customHeight="1">
      <c r="B2" s="322" t="str">
        <f>'Bookings Summary'!B2:O2</f>
        <v>Q1 14 IIG - EMEA BOOKINGS REPORT $K</v>
      </c>
      <c r="C2" s="322"/>
      <c r="D2" s="322"/>
      <c r="E2" s="322"/>
      <c r="F2" s="322"/>
      <c r="G2" s="322"/>
      <c r="H2" s="322"/>
      <c r="I2" s="322"/>
      <c r="J2" s="322"/>
    </row>
    <row r="3" spans="1:10" ht="5.25" customHeight="1">
      <c r="B3" s="29"/>
      <c r="C3" s="29"/>
      <c r="D3" s="30"/>
      <c r="E3" s="30"/>
      <c r="F3" s="29"/>
      <c r="G3" s="29"/>
    </row>
    <row r="4" spans="1:10" s="37" customFormat="1" ht="17.25" customHeight="1">
      <c r="B4" s="134" t="s">
        <v>104</v>
      </c>
      <c r="C4" s="135" t="str">
        <f>'Bookings Summary'!C4</f>
        <v>3rd February 2014</v>
      </c>
      <c r="D4" s="38"/>
      <c r="E4" s="39"/>
      <c r="F4" s="39"/>
      <c r="G4" s="40"/>
      <c r="H4" s="40"/>
      <c r="I4" s="40"/>
    </row>
    <row r="5" spans="1:10" s="37" customFormat="1" ht="12" customHeight="1">
      <c r="B5" s="41"/>
      <c r="C5" s="42"/>
      <c r="D5" s="43"/>
      <c r="E5" s="44"/>
      <c r="F5" s="45"/>
      <c r="G5" s="40"/>
      <c r="H5" s="40"/>
      <c r="I5" s="40"/>
      <c r="J5" s="40"/>
    </row>
    <row r="6" spans="1:10" s="37" customFormat="1" ht="18.75" customHeight="1" thickBot="1">
      <c r="B6" s="46" t="s">
        <v>103</v>
      </c>
      <c r="C6" s="29"/>
      <c r="D6" s="29"/>
      <c r="E6" s="29"/>
      <c r="F6" s="39"/>
      <c r="G6" s="47"/>
      <c r="H6" s="48"/>
      <c r="I6" s="48"/>
    </row>
    <row r="7" spans="1:10" s="13" customFormat="1" ht="58.5" customHeight="1" thickBot="1">
      <c r="B7" s="53" t="s">
        <v>198</v>
      </c>
      <c r="C7" s="55" t="s">
        <v>290</v>
      </c>
      <c r="D7" s="23" t="s">
        <v>199</v>
      </c>
      <c r="E7" s="64" t="s">
        <v>197</v>
      </c>
      <c r="F7" s="84" t="s">
        <v>587</v>
      </c>
      <c r="G7" s="22" t="s">
        <v>299</v>
      </c>
      <c r="H7" s="36"/>
      <c r="I7" s="24" t="s">
        <v>557</v>
      </c>
      <c r="J7" s="211" t="s">
        <v>384</v>
      </c>
    </row>
    <row r="8" spans="1:10" s="13" customFormat="1" ht="15" outlineLevel="1">
      <c r="A8" s="25"/>
      <c r="B8" s="177" t="s">
        <v>236</v>
      </c>
      <c r="C8" s="56" t="s">
        <v>237</v>
      </c>
      <c r="D8" s="108">
        <f>SUMIFS('Revenue Data'!$AT:$AT,'Revenue Data'!$A:$A,'Revenue Summary'!$C8,'Revenue Data'!$AU:$AU,'Revenue Summary'!D$7)/1000</f>
        <v>0</v>
      </c>
      <c r="E8" s="108">
        <f>SUMIFS('Revenue Data'!$AT:$AT,'Revenue Data'!$A:$A,'Revenue Summary'!$C8,'Revenue Data'!$AU:$AU,'Revenue Summary'!E$7)/1000</f>
        <v>0</v>
      </c>
      <c r="F8" s="111">
        <f t="shared" ref="F8:F24" si="0">SUM(D8:E8)</f>
        <v>0</v>
      </c>
      <c r="G8" s="112" t="e">
        <f>'Bookings Summary'!#REF!</f>
        <v>#REF!</v>
      </c>
      <c r="H8" s="36"/>
      <c r="I8" s="127" t="e">
        <f>'Bookings Summary'!#REF!</f>
        <v>#REF!</v>
      </c>
      <c r="J8" s="212" t="e">
        <f t="shared" ref="J8:J25" si="1">+F8/I8</f>
        <v>#REF!</v>
      </c>
    </row>
    <row r="9" spans="1:10" s="6" customFormat="1" ht="15" outlineLevel="1">
      <c r="A9" s="26"/>
      <c r="B9" s="178"/>
      <c r="C9" s="57" t="s">
        <v>208</v>
      </c>
      <c r="D9" s="108">
        <f>SUMIFS('Revenue Data'!$AT:$AT,'Revenue Data'!$A:$A,'Revenue Summary'!$C9,'Revenue Data'!$AU:$AU,'Revenue Summary'!D$7)/1000</f>
        <v>0</v>
      </c>
      <c r="E9" s="108">
        <f>SUMIFS('Revenue Data'!$AT:$AT,'Revenue Data'!$A:$A,'Revenue Summary'!$C9,'Revenue Data'!$AU:$AU,'Revenue Summary'!E$7)/1000</f>
        <v>0</v>
      </c>
      <c r="F9" s="111">
        <f t="shared" si="0"/>
        <v>0</v>
      </c>
      <c r="G9" s="112" t="e">
        <f>'Bookings Summary'!#REF!</f>
        <v>#REF!</v>
      </c>
      <c r="H9" s="36"/>
      <c r="I9" s="112" t="e">
        <f>'Bookings Summary'!#REF!</f>
        <v>#REF!</v>
      </c>
      <c r="J9" s="210" t="e">
        <f t="shared" si="1"/>
        <v>#REF!</v>
      </c>
    </row>
    <row r="10" spans="1:10" s="6" customFormat="1" ht="15" outlineLevel="1">
      <c r="A10" s="26"/>
      <c r="B10" s="178"/>
      <c r="C10" s="57" t="s">
        <v>402</v>
      </c>
      <c r="D10" s="108">
        <f>SUMIFS('Revenue Data'!$AT:$AT,'Revenue Data'!$A:$A,'Revenue Summary'!$C10,'Revenue Data'!$AU:$AU,'Revenue Summary'!D$7)/1000</f>
        <v>0</v>
      </c>
      <c r="E10" s="108">
        <f>SUMIFS('Revenue Data'!$AT:$AT,'Revenue Data'!$A:$A,'Revenue Summary'!$C10,'Revenue Data'!$AU:$AU,'Revenue Summary'!E$7)/1000</f>
        <v>0</v>
      </c>
      <c r="F10" s="111">
        <f t="shared" si="0"/>
        <v>0</v>
      </c>
      <c r="G10" s="112" t="e">
        <f>'Bookings Summary'!#REF!</f>
        <v>#REF!</v>
      </c>
      <c r="H10" s="36"/>
      <c r="I10" s="112" t="e">
        <f>'Bookings Summary'!#REF!</f>
        <v>#REF!</v>
      </c>
      <c r="J10" s="210" t="e">
        <f t="shared" si="1"/>
        <v>#REF!</v>
      </c>
    </row>
    <row r="11" spans="1:10" s="6" customFormat="1" ht="15" outlineLevel="1">
      <c r="A11" s="26"/>
      <c r="B11" s="178"/>
      <c r="C11" s="57" t="s">
        <v>382</v>
      </c>
      <c r="D11" s="108">
        <f>SUMIFS('Revenue Data'!$AT:$AT,'Revenue Data'!$A:$A,'Revenue Summary'!$C11,'Revenue Data'!$AU:$AU,'Revenue Summary'!D$7)/1000</f>
        <v>0</v>
      </c>
      <c r="E11" s="108">
        <f>SUMIFS('Revenue Data'!$AT:$AT,'Revenue Data'!$A:$A,'Revenue Summary'!$C11,'Revenue Data'!$AU:$AU,'Revenue Summary'!E$7)/1000</f>
        <v>0</v>
      </c>
      <c r="F11" s="111">
        <f t="shared" si="0"/>
        <v>0</v>
      </c>
      <c r="G11" s="112">
        <f>'Bookings Summary'!K10</f>
        <v>450</v>
      </c>
      <c r="H11" s="36"/>
      <c r="I11" s="112">
        <f>'Bookings Summary'!N10</f>
        <v>0</v>
      </c>
      <c r="J11" s="210" t="e">
        <f t="shared" si="1"/>
        <v>#DIV/0!</v>
      </c>
    </row>
    <row r="12" spans="1:10" s="6" customFormat="1" ht="15">
      <c r="A12" s="26"/>
      <c r="B12" s="51"/>
      <c r="C12" s="58" t="s">
        <v>238</v>
      </c>
      <c r="D12" s="202">
        <f>SUM(D8:D11)</f>
        <v>0</v>
      </c>
      <c r="E12" s="113">
        <f>SUM(E8:E11)</f>
        <v>0</v>
      </c>
      <c r="F12" s="114">
        <f t="shared" si="0"/>
        <v>0</v>
      </c>
      <c r="G12" s="115" t="e">
        <f>'Bookings Summary'!#REF!</f>
        <v>#REF!</v>
      </c>
      <c r="H12" s="36"/>
      <c r="I12" s="115" t="e">
        <f>SUM(I8:I11)</f>
        <v>#REF!</v>
      </c>
      <c r="J12" s="213" t="e">
        <f t="shared" si="1"/>
        <v>#REF!</v>
      </c>
    </row>
    <row r="13" spans="1:10" s="6" customFormat="1" ht="15" outlineLevel="2">
      <c r="A13" s="26"/>
      <c r="B13" s="50" t="s">
        <v>234</v>
      </c>
      <c r="C13" s="59" t="s">
        <v>97</v>
      </c>
      <c r="D13" s="202">
        <f>SUMIFS('Revenue Data'!$AT:$AT,'Revenue Data'!$A:$A,'Revenue Summary'!$C13,'Revenue Data'!$AU:$AU,'Revenue Summary'!D$7)/1000</f>
        <v>0</v>
      </c>
      <c r="E13" s="113">
        <f>SUMIFS('Revenue Data'!$AT:$AT,'Revenue Data'!$A:$A,'Revenue Summary'!$C13,'Revenue Data'!$AU:$AU,'Revenue Summary'!E$7)/1000</f>
        <v>0</v>
      </c>
      <c r="F13" s="114">
        <f t="shared" si="0"/>
        <v>0</v>
      </c>
      <c r="G13" s="208" t="e">
        <f>'Bookings Summary'!#REF!</f>
        <v>#REF!</v>
      </c>
      <c r="H13" s="36"/>
      <c r="I13" s="128" t="e">
        <f>'Bookings Summary'!#REF!</f>
        <v>#REF!</v>
      </c>
      <c r="J13" s="212" t="e">
        <f t="shared" si="1"/>
        <v>#REF!</v>
      </c>
    </row>
    <row r="14" spans="1:10" s="6" customFormat="1" ht="15" outlineLevel="2">
      <c r="A14" s="26"/>
      <c r="B14" s="110"/>
      <c r="C14" s="60" t="s">
        <v>268</v>
      </c>
      <c r="D14" s="104">
        <f>SUMIFS('Revenue Data'!$AT:$AT,'Revenue Data'!$A:$A,'Revenue Summary'!$C14,'Revenue Data'!$AU:$AU,'Revenue Summary'!D$7)/1000</f>
        <v>0</v>
      </c>
      <c r="E14" s="116">
        <f>SUMIFS('Revenue Data'!$AT:$AT,'Revenue Data'!$A:$A,'Revenue Summary'!$C14,'Revenue Data'!$AU:$AU,'Revenue Summary'!E$7)/1000</f>
        <v>0</v>
      </c>
      <c r="F14" s="117">
        <f>SUM(D14:E14)</f>
        <v>0</v>
      </c>
      <c r="G14" s="196" t="e">
        <f>'Bookings Summary'!#REF!</f>
        <v>#REF!</v>
      </c>
      <c r="H14" s="36"/>
      <c r="I14" s="129" t="e">
        <f>'Bookings Summary'!#REF!</f>
        <v>#REF!</v>
      </c>
      <c r="J14" s="210" t="e">
        <f t="shared" si="1"/>
        <v>#REF!</v>
      </c>
    </row>
    <row r="15" spans="1:10" s="6" customFormat="1" ht="15" outlineLevel="2">
      <c r="A15" s="26"/>
      <c r="B15" s="110"/>
      <c r="C15" s="60" t="s">
        <v>267</v>
      </c>
      <c r="D15" s="104">
        <f>SUMIFS('Revenue Data'!$AT:$AT,'Revenue Data'!$A:$A,'Revenue Summary'!$C15,'Revenue Data'!$AU:$AU,'Revenue Summary'!D$7)/1000</f>
        <v>0</v>
      </c>
      <c r="E15" s="116">
        <f>SUMIFS('Revenue Data'!$AT:$AT,'Revenue Data'!$A:$A,'Revenue Summary'!$C15,'Revenue Data'!$AU:$AU,'Revenue Summary'!E$7)/1000</f>
        <v>0</v>
      </c>
      <c r="F15" s="117">
        <f t="shared" si="0"/>
        <v>0</v>
      </c>
      <c r="G15" s="196" t="e">
        <f>'Bookings Summary'!#REF!</f>
        <v>#REF!</v>
      </c>
      <c r="H15" s="36"/>
      <c r="I15" s="129" t="e">
        <f>'Bookings Summary'!#REF!</f>
        <v>#REF!</v>
      </c>
      <c r="J15" s="210" t="e">
        <f t="shared" si="1"/>
        <v>#REF!</v>
      </c>
    </row>
    <row r="16" spans="1:10" s="6" customFormat="1" ht="15" outlineLevel="2">
      <c r="A16" s="26"/>
      <c r="B16" s="51"/>
      <c r="C16" s="60" t="s">
        <v>95</v>
      </c>
      <c r="D16" s="104">
        <f>SUMIFS('Revenue Data'!$AT:$AT,'Revenue Data'!$A:$A,'Revenue Summary'!$C16,'Revenue Data'!$AU:$AU,'Revenue Summary'!D$7)/1000</f>
        <v>0</v>
      </c>
      <c r="E16" s="116">
        <f>SUMIFS('Revenue Data'!$AT:$AT,'Revenue Data'!$A:$A,'Revenue Summary'!$C16,'Revenue Data'!$AU:$AU,'Revenue Summary'!E$7)/1000</f>
        <v>0</v>
      </c>
      <c r="F16" s="117">
        <f t="shared" si="0"/>
        <v>0</v>
      </c>
      <c r="G16" s="196" t="e">
        <f>'Bookings Summary'!#REF!</f>
        <v>#REF!</v>
      </c>
      <c r="H16" s="36"/>
      <c r="I16" s="129" t="e">
        <f>'Bookings Summary'!#REF!</f>
        <v>#REF!</v>
      </c>
      <c r="J16" s="210" t="e">
        <f t="shared" si="1"/>
        <v>#REF!</v>
      </c>
    </row>
    <row r="17" spans="1:10" s="6" customFormat="1" ht="15" outlineLevel="2">
      <c r="A17" s="26"/>
      <c r="B17" s="51"/>
      <c r="C17" s="60" t="s">
        <v>96</v>
      </c>
      <c r="D17" s="108">
        <f>SUMIFS('Revenue Data'!$AT:$AT,'Revenue Data'!$A:$A,'Revenue Summary'!$C17,'Revenue Data'!$AU:$AU,'Revenue Summary'!D$7)/1000</f>
        <v>0</v>
      </c>
      <c r="E17" s="108">
        <f>SUMIFS('Revenue Data'!$AT:$AT,'Revenue Data'!$A:$A,'Revenue Summary'!$C17,'Revenue Data'!$AU:$AU,'Revenue Summary'!E$7)/1000</f>
        <v>0</v>
      </c>
      <c r="F17" s="111">
        <f t="shared" ref="F17" si="2">SUM(D17:E17)</f>
        <v>0</v>
      </c>
      <c r="G17" s="112" t="e">
        <f>'Bookings Summary'!#REF!</f>
        <v>#REF!</v>
      </c>
      <c r="H17" s="36"/>
      <c r="I17" s="122" t="e">
        <f>'Bookings Summary'!#REF!</f>
        <v>#REF!</v>
      </c>
      <c r="J17" s="215" t="e">
        <f t="shared" si="1"/>
        <v>#REF!</v>
      </c>
    </row>
    <row r="18" spans="1:10" s="6" customFormat="1" ht="15">
      <c r="A18" s="26"/>
      <c r="B18" s="49"/>
      <c r="C18" s="61" t="s">
        <v>239</v>
      </c>
      <c r="D18" s="118">
        <f>SUM(D13:D17)</f>
        <v>0</v>
      </c>
      <c r="E18" s="118">
        <f t="shared" ref="E18" si="3">SUM(E13:E16)</f>
        <v>0</v>
      </c>
      <c r="F18" s="119">
        <f>SUM(F13:F17)</f>
        <v>0</v>
      </c>
      <c r="G18" s="120" t="e">
        <f>'Bookings Summary'!#REF!</f>
        <v>#REF!</v>
      </c>
      <c r="H18" s="36"/>
      <c r="I18" s="130" t="e">
        <f>SUM(I13:I17)</f>
        <v>#REF!</v>
      </c>
      <c r="J18" s="214" t="e">
        <f t="shared" si="1"/>
        <v>#REF!</v>
      </c>
    </row>
    <row r="19" spans="1:10" s="6" customFormat="1" ht="15" outlineLevel="1">
      <c r="A19" s="26"/>
      <c r="B19" s="179" t="s">
        <v>421</v>
      </c>
      <c r="C19" s="62" t="s">
        <v>279</v>
      </c>
      <c r="D19" s="121">
        <f>SUMIFS('Revenue Data'!$AT:$AT,'Revenue Data'!$A:$A,'Revenue Summary'!$C19,'Revenue Data'!$AU:$AU,'Revenue Summary'!D$7)/1000</f>
        <v>0</v>
      </c>
      <c r="E19" s="121">
        <f>SUMIFS('Revenue Data'!$AT:$AT,'Revenue Data'!$A:$A,'Revenue Summary'!$C19,'Revenue Data'!$AU:$AU,'Revenue Summary'!E$7)/1000</f>
        <v>0</v>
      </c>
      <c r="F19" s="111">
        <f t="shared" si="0"/>
        <v>0</v>
      </c>
      <c r="G19" s="112">
        <f>'Bookings Summary'!K8</f>
        <v>2000</v>
      </c>
      <c r="H19" s="36"/>
      <c r="I19" s="127">
        <f>'Bookings Summary'!N8</f>
        <v>0</v>
      </c>
      <c r="J19" s="212" t="e">
        <f t="shared" si="1"/>
        <v>#DIV/0!</v>
      </c>
    </row>
    <row r="20" spans="1:10" s="6" customFormat="1" ht="15" outlineLevel="1">
      <c r="A20" s="26"/>
      <c r="B20" s="178"/>
      <c r="C20" s="62" t="s">
        <v>57</v>
      </c>
      <c r="D20" s="121">
        <f>SUMIFS('Revenue Data'!$AT:$AT,'Revenue Data'!$A:$A,'Revenue Summary'!$C20,'Revenue Data'!$AU:$AU,'Revenue Summary'!D$7)/1000</f>
        <v>0</v>
      </c>
      <c r="E20" s="121">
        <f>SUMIFS('Revenue Data'!$AT:$AT,'Revenue Data'!$A:$A,'Revenue Summary'!$C20,'Revenue Data'!$AU:$AU,'Revenue Summary'!E$7)/1000</f>
        <v>0</v>
      </c>
      <c r="F20" s="111">
        <f t="shared" si="0"/>
        <v>0</v>
      </c>
      <c r="G20" s="112">
        <f>'Bookings Summary'!K9</f>
        <v>600</v>
      </c>
      <c r="H20" s="36"/>
      <c r="I20" s="112">
        <f>'Bookings Summary'!N9</f>
        <v>0</v>
      </c>
      <c r="J20" s="210" t="e">
        <f t="shared" si="1"/>
        <v>#DIV/0!</v>
      </c>
    </row>
    <row r="21" spans="1:10" s="6" customFormat="1" ht="15" outlineLevel="1">
      <c r="A21" s="26"/>
      <c r="B21" s="178"/>
      <c r="C21" s="62" t="s">
        <v>383</v>
      </c>
      <c r="D21" s="121">
        <f>SUMIFS('Revenue Data'!$AT:$AT,'Revenue Data'!$A:$A,'Revenue Summary'!$C21,'Revenue Data'!$AU:$AU,'Revenue Summary'!D$7)/1000</f>
        <v>0</v>
      </c>
      <c r="E21" s="121">
        <f>SUMIFS('Revenue Data'!$AT:$AT,'Revenue Data'!$A:$A,'Revenue Summary'!$C21,'Revenue Data'!$AU:$AU,'Revenue Summary'!E$7)/1000</f>
        <v>0</v>
      </c>
      <c r="F21" s="111">
        <f t="shared" si="0"/>
        <v>0</v>
      </c>
      <c r="G21" s="112">
        <f>'Bookings Summary'!K11</f>
        <v>800</v>
      </c>
      <c r="H21" s="36"/>
      <c r="I21" s="112">
        <f>'Bookings Summary'!N11</f>
        <v>0</v>
      </c>
      <c r="J21" s="210" t="e">
        <f t="shared" si="1"/>
        <v>#DIV/0!</v>
      </c>
    </row>
    <row r="22" spans="1:10" s="6" customFormat="1" ht="15" outlineLevel="1">
      <c r="A22" s="26"/>
      <c r="B22" s="178"/>
      <c r="C22" s="62" t="s">
        <v>94</v>
      </c>
      <c r="D22" s="121">
        <f>SUMIFS('Revenue Data'!$AT:$AT,'Revenue Data'!$A:$A,'Revenue Summary'!$C22,'Revenue Data'!$AU:$AU,'Revenue Summary'!D$7)/1000</f>
        <v>0</v>
      </c>
      <c r="E22" s="121">
        <f>SUMIFS('Revenue Data'!$AT:$AT,'Revenue Data'!$A:$A,'Revenue Summary'!$C22,'Revenue Data'!$AU:$AU,'Revenue Summary'!E$7)/1000</f>
        <v>0</v>
      </c>
      <c r="F22" s="111">
        <f t="shared" si="0"/>
        <v>0</v>
      </c>
      <c r="G22" s="122">
        <f>'Bookings Summary'!K12</f>
        <v>800</v>
      </c>
      <c r="H22" s="36"/>
      <c r="I22" s="122">
        <f>'Bookings Summary'!N12</f>
        <v>0</v>
      </c>
      <c r="J22" s="215" t="e">
        <f t="shared" si="1"/>
        <v>#DIV/0!</v>
      </c>
    </row>
    <row r="23" spans="1:10" s="6" customFormat="1" ht="15">
      <c r="A23" s="26"/>
      <c r="B23" s="49"/>
      <c r="C23" s="61" t="s">
        <v>422</v>
      </c>
      <c r="D23" s="123">
        <f t="shared" ref="D23:E23" si="4">SUM(D19:D22)</f>
        <v>0</v>
      </c>
      <c r="E23" s="123">
        <f t="shared" si="4"/>
        <v>0</v>
      </c>
      <c r="F23" s="119">
        <f>SUM(F19:F22)</f>
        <v>0</v>
      </c>
      <c r="G23" s="120">
        <f>'Bookings Summary'!K13</f>
        <v>4650</v>
      </c>
      <c r="H23" s="36"/>
      <c r="I23" s="120">
        <f>SUM(I19:I22)</f>
        <v>0</v>
      </c>
      <c r="J23" s="216" t="e">
        <f t="shared" si="1"/>
        <v>#DIV/0!</v>
      </c>
    </row>
    <row r="24" spans="1:10" s="6" customFormat="1" ht="15.75" thickBot="1">
      <c r="B24" s="54" t="s">
        <v>269</v>
      </c>
      <c r="C24" s="52" t="s">
        <v>269</v>
      </c>
      <c r="D24" s="124">
        <f>SUMIFS('Revenue Data'!$AT:$AT,'Revenue Data'!$A:$A,'Revenue Summary'!$C24,'Revenue Data'!$AU:$AU,'Revenue Summary'!D$7)/1000</f>
        <v>0</v>
      </c>
      <c r="E24" s="124">
        <f>SUMIFS('Revenue Data'!$AT:$AT,'Revenue Data'!$A:$A,'Revenue Summary'!$C24,'Revenue Data'!$AU:$AU,'Revenue Summary'!E$7)/1000</f>
        <v>0</v>
      </c>
      <c r="F24" s="117">
        <f t="shared" si="0"/>
        <v>0</v>
      </c>
      <c r="G24" s="129" t="e">
        <f>'Bookings Summary'!#REF!</f>
        <v>#REF!</v>
      </c>
      <c r="H24" s="36"/>
      <c r="I24" s="131" t="e">
        <f>'Bookings Summary'!#REF!</f>
        <v>#REF!</v>
      </c>
      <c r="J24" s="217" t="e">
        <f t="shared" si="1"/>
        <v>#REF!</v>
      </c>
    </row>
    <row r="25" spans="1:10" s="85" customFormat="1" ht="25.5" customHeight="1" thickBot="1">
      <c r="B25" s="86" t="s">
        <v>101</v>
      </c>
      <c r="C25" s="87"/>
      <c r="D25" s="126">
        <f t="shared" ref="D25:F25" si="5">D12+D18+D23+D24</f>
        <v>0</v>
      </c>
      <c r="E25" s="125">
        <f t="shared" si="5"/>
        <v>0</v>
      </c>
      <c r="F25" s="230">
        <f t="shared" si="5"/>
        <v>0</v>
      </c>
      <c r="G25" s="231" t="e">
        <f>'Bookings Summary'!#REF!</f>
        <v>#REF!</v>
      </c>
      <c r="H25" s="88"/>
      <c r="I25" s="218" t="e">
        <f t="shared" ref="I25" si="6">I12+I18+I23+I24</f>
        <v>#REF!</v>
      </c>
      <c r="J25" s="140" t="e">
        <f t="shared" si="1"/>
        <v>#REF!</v>
      </c>
    </row>
    <row r="26" spans="1:10" s="4" customFormat="1" ht="13.5" customHeight="1">
      <c r="D26" s="32"/>
      <c r="E26" s="33"/>
      <c r="H26" s="63"/>
      <c r="J26" s="21"/>
    </row>
    <row r="27" spans="1:10" s="4" customFormat="1" outlineLevel="1">
      <c r="B27" s="34"/>
      <c r="C27" s="34"/>
      <c r="D27" s="31"/>
      <c r="E27" s="33"/>
      <c r="G27" s="3"/>
      <c r="H27" s="5"/>
      <c r="I27" s="5"/>
      <c r="J27" s="35"/>
    </row>
  </sheetData>
  <mergeCells count="1">
    <mergeCell ref="B2:J2"/>
  </mergeCells>
  <printOptions horizontalCentered="1"/>
  <pageMargins left="0.19685039370078741" right="0.19685039370078741" top="0.27559055118110237" bottom="0.31496062992125984" header="0.19685039370078741" footer="0.23622047244094491"/>
  <pageSetup paperSize="144" scale="72" orientation="portrait" cellComments="asDisplayed" r:id="rId1"/>
  <headerFooter alignWithMargins="0">
    <oddFooter>&amp;L&amp;BEMC Corporation Confidential&amp;B&amp;C&amp;D&amp;RPage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M27"/>
  <sheetViews>
    <sheetView showGridLines="0" zoomScale="73" zoomScaleNormal="73" zoomScaleSheetLayoutView="55" workbookViewId="0">
      <selection activeCell="F32" sqref="F32"/>
    </sheetView>
  </sheetViews>
  <sheetFormatPr defaultRowHeight="12.75" outlineLevelRow="2"/>
  <cols>
    <col min="1" max="1" width="2.28515625" style="1" customWidth="1"/>
    <col min="2" max="2" width="22.85546875" style="1" customWidth="1"/>
    <col min="3" max="3" width="22.85546875" style="2" customWidth="1"/>
    <col min="4" max="6" width="14.5703125" style="2" customWidth="1"/>
    <col min="7" max="12" width="14.5703125" style="28" customWidth="1"/>
    <col min="13" max="13" width="11.5703125" style="1" customWidth="1"/>
    <col min="14" max="14" width="5.5703125" style="1" customWidth="1"/>
    <col min="15" max="16384" width="9.140625" style="1"/>
  </cols>
  <sheetData>
    <row r="1" spans="1:13" ht="14.45" customHeight="1"/>
    <row r="2" spans="1:13" ht="31.5" customHeight="1">
      <c r="B2" s="191" t="s">
        <v>526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</row>
    <row r="3" spans="1:13" ht="5.25" customHeight="1">
      <c r="B3" s="29"/>
      <c r="C3" s="29"/>
      <c r="D3" s="29"/>
      <c r="E3" s="29"/>
      <c r="F3" s="30"/>
      <c r="G3" s="30"/>
      <c r="H3" s="30"/>
      <c r="I3" s="30"/>
      <c r="J3" s="30"/>
      <c r="K3" s="29"/>
      <c r="L3" s="29"/>
      <c r="M3" s="29"/>
    </row>
    <row r="4" spans="1:13" s="37" customFormat="1" ht="17.25" customHeight="1">
      <c r="B4" s="134" t="s">
        <v>104</v>
      </c>
      <c r="C4" s="135" t="str">
        <f>'Bookings Summary'!C4</f>
        <v>3rd February 2014</v>
      </c>
      <c r="D4" s="38"/>
      <c r="E4" s="38"/>
      <c r="F4" s="38"/>
      <c r="G4" s="39"/>
      <c r="H4" s="39"/>
      <c r="I4" s="39"/>
      <c r="J4" s="39"/>
      <c r="K4" s="39"/>
      <c r="L4" s="39"/>
      <c r="M4" s="40"/>
    </row>
    <row r="5" spans="1:13" s="37" customFormat="1" ht="12" customHeight="1">
      <c r="B5" s="41"/>
      <c r="C5" s="42"/>
      <c r="D5" s="43"/>
      <c r="E5" s="43"/>
      <c r="F5" s="43"/>
      <c r="G5" s="44"/>
      <c r="H5" s="44"/>
      <c r="I5" s="44"/>
      <c r="J5" s="44"/>
      <c r="K5" s="45"/>
      <c r="L5" s="45"/>
      <c r="M5" s="40"/>
    </row>
    <row r="6" spans="1:13" s="37" customFormat="1" ht="18.75" customHeight="1" thickBot="1">
      <c r="B6" s="46"/>
      <c r="C6" s="29"/>
      <c r="D6" s="29"/>
      <c r="E6" s="29"/>
      <c r="F6" s="29"/>
      <c r="G6" s="29"/>
      <c r="H6" s="29"/>
      <c r="I6" s="29"/>
      <c r="J6" s="29"/>
      <c r="K6" s="39"/>
      <c r="L6" s="39"/>
      <c r="M6" s="48"/>
    </row>
    <row r="7" spans="1:13" s="13" customFormat="1" ht="58.5" customHeight="1" thickBot="1">
      <c r="B7" s="53" t="s">
        <v>198</v>
      </c>
      <c r="C7" s="55" t="s">
        <v>290</v>
      </c>
      <c r="D7" s="23" t="s">
        <v>242</v>
      </c>
      <c r="E7" s="23" t="s">
        <v>521</v>
      </c>
      <c r="F7" s="23" t="s">
        <v>522</v>
      </c>
      <c r="G7" s="64" t="s">
        <v>525</v>
      </c>
      <c r="H7" s="64" t="s">
        <v>75</v>
      </c>
      <c r="I7" s="23" t="s">
        <v>524</v>
      </c>
      <c r="J7" s="168" t="s">
        <v>523</v>
      </c>
      <c r="K7" s="53" t="s">
        <v>527</v>
      </c>
      <c r="L7" s="22" t="s">
        <v>528</v>
      </c>
      <c r="M7" s="83" t="s">
        <v>529</v>
      </c>
    </row>
    <row r="8" spans="1:13" s="13" customFormat="1" ht="15" outlineLevel="1">
      <c r="A8" s="25"/>
      <c r="B8" s="177" t="s">
        <v>236</v>
      </c>
      <c r="C8" s="56" t="s">
        <v>237</v>
      </c>
      <c r="D8" s="108" t="e">
        <f>SUMIFS('Bookings Data'!$AT:$AT,'Bookings Data'!$A:$A,'Industry Summary'!$C8,'Bookings Data'!#REF!,'Industry Summary'!D$7)/1000</f>
        <v>#REF!</v>
      </c>
      <c r="E8" s="108" t="e">
        <f>SUMIFS('Bookings Data'!$AT:$AT,'Bookings Data'!$A:$A,'Industry Summary'!$C8,'Bookings Data'!#REF!,'Industry Summary'!E$7)/1000</f>
        <v>#REF!</v>
      </c>
      <c r="F8" s="108" t="e">
        <f>SUMIFS('Bookings Data'!$AT:$AT,'Bookings Data'!$A:$A,'Industry Summary'!$C8,'Bookings Data'!#REF!,'Industry Summary'!F$7)/1000</f>
        <v>#REF!</v>
      </c>
      <c r="G8" s="107" t="e">
        <f>SUMIFS('Bookings Data'!$AT:$AT,'Bookings Data'!$A:$A,'Industry Summary'!$C8,'Bookings Data'!#REF!,'Industry Summary'!G$7)/1000</f>
        <v>#REF!</v>
      </c>
      <c r="H8" s="107" t="e">
        <f>SUMIFS('Bookings Data'!$AT:$AT,'Bookings Data'!$A:$A,'Industry Summary'!$C8,'Bookings Data'!#REF!,'Industry Summary'!H$7)/1000</f>
        <v>#REF!</v>
      </c>
      <c r="I8" s="108" t="e">
        <f>SUMIFS('Bookings Data'!$AT:$AT,'Bookings Data'!$A:$A,'Industry Summary'!$C8,'Bookings Data'!#REF!,'Industry Summary'!I$7)/1000</f>
        <v>#REF!</v>
      </c>
      <c r="J8" s="169" t="e">
        <f>SUMIFS('Bookings Data'!$AT:$AT,'Bookings Data'!$A:$A,'Industry Summary'!$C8,'Bookings Data'!#REF!,'Industry Summary'!J$7)/1000</f>
        <v>#REF!</v>
      </c>
      <c r="K8" s="111" t="e">
        <f>SUM(D8:J8)</f>
        <v>#REF!</v>
      </c>
      <c r="L8" s="196">
        <f>SUMIFS('Bookings Data'!$AT:$AT,'Bookings Data'!$A:$A,'Industry Summary'!$C8)/1000</f>
        <v>0</v>
      </c>
      <c r="M8" s="193" t="e">
        <f>K8/L8</f>
        <v>#REF!</v>
      </c>
    </row>
    <row r="9" spans="1:13" s="6" customFormat="1" ht="15" outlineLevel="1">
      <c r="A9" s="26"/>
      <c r="B9" s="178"/>
      <c r="C9" s="57" t="s">
        <v>208</v>
      </c>
      <c r="D9" s="108" t="e">
        <f>SUMIFS('Bookings Data'!$AT:$AT,'Bookings Data'!$A:$A,'Industry Summary'!$C9,'Bookings Data'!#REF!,'Industry Summary'!D$7)/1000</f>
        <v>#REF!</v>
      </c>
      <c r="E9" s="108" t="e">
        <f>SUMIFS('Bookings Data'!$AT:$AT,'Bookings Data'!$A:$A,'Industry Summary'!$C9,'Bookings Data'!#REF!,'Industry Summary'!E$7)/1000</f>
        <v>#REF!</v>
      </c>
      <c r="F9" s="108" t="e">
        <f>SUMIFS('Bookings Data'!$AT:$AT,'Bookings Data'!$A:$A,'Industry Summary'!$C9,'Bookings Data'!#REF!,'Industry Summary'!F$7)/1000</f>
        <v>#REF!</v>
      </c>
      <c r="G9" s="107" t="e">
        <f>SUMIFS('Bookings Data'!$AT:$AT,'Bookings Data'!$A:$A,'Industry Summary'!$C9,'Bookings Data'!#REF!,'Industry Summary'!G$7)/1000</f>
        <v>#REF!</v>
      </c>
      <c r="H9" s="107" t="e">
        <f>SUMIFS('Bookings Data'!$AT:$AT,'Bookings Data'!$A:$A,'Industry Summary'!$C9,'Bookings Data'!#REF!,'Industry Summary'!H$7)/1000</f>
        <v>#REF!</v>
      </c>
      <c r="I9" s="108" t="e">
        <f>SUMIFS('Bookings Data'!$AT:$AT,'Bookings Data'!$A:$A,'Industry Summary'!$C9,'Bookings Data'!#REF!,'Industry Summary'!I$7)/1000</f>
        <v>#REF!</v>
      </c>
      <c r="J9" s="169" t="e">
        <f>SUMIFS('Bookings Data'!$AT:$AT,'Bookings Data'!$A:$A,'Industry Summary'!$C9,'Bookings Data'!#REF!,'Industry Summary'!J$7)/1000</f>
        <v>#REF!</v>
      </c>
      <c r="K9" s="111" t="e">
        <f t="shared" ref="K9:K12" si="0">SUM(D9:J9)</f>
        <v>#REF!</v>
      </c>
      <c r="L9" s="196">
        <f>SUMIFS('Bookings Data'!$AT:$AT,'Bookings Data'!$A:$A,'Industry Summary'!$C9)/1000</f>
        <v>0</v>
      </c>
      <c r="M9" s="194" t="e">
        <f t="shared" ref="M9:M25" si="1">K9/L9</f>
        <v>#REF!</v>
      </c>
    </row>
    <row r="10" spans="1:13" s="6" customFormat="1" ht="15" outlineLevel="1">
      <c r="A10" s="26"/>
      <c r="B10" s="178"/>
      <c r="C10" s="57" t="s">
        <v>402</v>
      </c>
      <c r="D10" s="108" t="e">
        <f>SUMIFS('Bookings Data'!$AT:$AT,'Bookings Data'!$A:$A,'Industry Summary'!$C10,'Bookings Data'!#REF!,'Industry Summary'!D$7)/1000</f>
        <v>#REF!</v>
      </c>
      <c r="E10" s="108" t="e">
        <f>SUMIFS('Bookings Data'!$AT:$AT,'Bookings Data'!$A:$A,'Industry Summary'!$C10,'Bookings Data'!#REF!,'Industry Summary'!E$7)/1000</f>
        <v>#REF!</v>
      </c>
      <c r="F10" s="108" t="e">
        <f>SUMIFS('Bookings Data'!$AT:$AT,'Bookings Data'!$A:$A,'Industry Summary'!$C10,'Bookings Data'!#REF!,'Industry Summary'!F$7)/1000</f>
        <v>#REF!</v>
      </c>
      <c r="G10" s="107" t="e">
        <f>SUMIFS('Bookings Data'!$AT:$AT,'Bookings Data'!$A:$A,'Industry Summary'!$C10,'Bookings Data'!#REF!,'Industry Summary'!G$7)/1000</f>
        <v>#REF!</v>
      </c>
      <c r="H10" s="107" t="e">
        <f>SUMIFS('Bookings Data'!$AT:$AT,'Bookings Data'!$A:$A,'Industry Summary'!$C10,'Bookings Data'!#REF!,'Industry Summary'!H$7)/1000</f>
        <v>#REF!</v>
      </c>
      <c r="I10" s="108" t="e">
        <f>SUMIFS('Bookings Data'!$AT:$AT,'Bookings Data'!$A:$A,'Industry Summary'!$C10,'Bookings Data'!#REF!,'Industry Summary'!I$7)/1000</f>
        <v>#REF!</v>
      </c>
      <c r="J10" s="169" t="e">
        <f>SUMIFS('Bookings Data'!$AT:$AT,'Bookings Data'!$A:$A,'Industry Summary'!$C10,'Bookings Data'!#REF!,'Industry Summary'!J$7)/1000</f>
        <v>#REF!</v>
      </c>
      <c r="K10" s="111" t="e">
        <f t="shared" si="0"/>
        <v>#REF!</v>
      </c>
      <c r="L10" s="196">
        <f>SUMIFS('Bookings Data'!$AT:$AT,'Bookings Data'!$A:$A,'Industry Summary'!$C10)/1000</f>
        <v>0</v>
      </c>
      <c r="M10" s="194" t="e">
        <f t="shared" si="1"/>
        <v>#REF!</v>
      </c>
    </row>
    <row r="11" spans="1:13" s="6" customFormat="1" ht="15" outlineLevel="1">
      <c r="A11" s="26"/>
      <c r="B11" s="178"/>
      <c r="C11" s="57" t="s">
        <v>96</v>
      </c>
      <c r="D11" s="108" t="e">
        <f>SUMIFS('Bookings Data'!$AT:$AT,'Bookings Data'!$A:$A,'Industry Summary'!$C11,'Bookings Data'!#REF!,'Industry Summary'!D$7)/1000</f>
        <v>#REF!</v>
      </c>
      <c r="E11" s="108" t="e">
        <f>SUMIFS('Bookings Data'!$AT:$AT,'Bookings Data'!$A:$A,'Industry Summary'!$C11,'Bookings Data'!#REF!,'Industry Summary'!E$7)/1000</f>
        <v>#REF!</v>
      </c>
      <c r="F11" s="108" t="e">
        <f>SUMIFS('Bookings Data'!$AT:$AT,'Bookings Data'!$A:$A,'Industry Summary'!$C11,'Bookings Data'!#REF!,'Industry Summary'!F$7)/1000</f>
        <v>#REF!</v>
      </c>
      <c r="G11" s="107" t="e">
        <f>SUMIFS('Bookings Data'!$AT:$AT,'Bookings Data'!$A:$A,'Industry Summary'!$C11,'Bookings Data'!#REF!,'Industry Summary'!G$7)/1000</f>
        <v>#REF!</v>
      </c>
      <c r="H11" s="107" t="e">
        <f>SUMIFS('Bookings Data'!$AT:$AT,'Bookings Data'!$A:$A,'Industry Summary'!$C11,'Bookings Data'!#REF!,'Industry Summary'!H$7)/1000</f>
        <v>#REF!</v>
      </c>
      <c r="I11" s="108" t="e">
        <f>SUMIFS('Bookings Data'!$AT:$AT,'Bookings Data'!$A:$A,'Industry Summary'!$C11,'Bookings Data'!#REF!,'Industry Summary'!I$7)/1000</f>
        <v>#REF!</v>
      </c>
      <c r="J11" s="169" t="e">
        <f>SUMIFS('Bookings Data'!$AT:$AT,'Bookings Data'!$A:$A,'Industry Summary'!$C11,'Bookings Data'!#REF!,'Industry Summary'!J$7)/1000</f>
        <v>#REF!</v>
      </c>
      <c r="K11" s="111" t="e">
        <f t="shared" si="0"/>
        <v>#REF!</v>
      </c>
      <c r="L11" s="196">
        <f>SUMIFS('Bookings Data'!$AT:$AT,'Bookings Data'!$A:$A,'Industry Summary'!$C11)/1000</f>
        <v>0</v>
      </c>
      <c r="M11" s="194" t="e">
        <f t="shared" si="1"/>
        <v>#REF!</v>
      </c>
    </row>
    <row r="12" spans="1:13" s="6" customFormat="1" ht="15" outlineLevel="1">
      <c r="A12" s="26"/>
      <c r="B12" s="178"/>
      <c r="C12" s="57" t="s">
        <v>382</v>
      </c>
      <c r="D12" s="108" t="e">
        <f>SUMIFS('Bookings Data'!$AT:$AT,'Bookings Data'!$A:$A,'Industry Summary'!$C12,'Bookings Data'!#REF!,'Industry Summary'!D$7)/1000</f>
        <v>#REF!</v>
      </c>
      <c r="E12" s="108" t="e">
        <f>SUMIFS('Bookings Data'!$AT:$AT,'Bookings Data'!$A:$A,'Industry Summary'!$C12,'Bookings Data'!#REF!,'Industry Summary'!E$7)/1000</f>
        <v>#REF!</v>
      </c>
      <c r="F12" s="108" t="e">
        <f>SUMIFS('Bookings Data'!$AT:$AT,'Bookings Data'!$A:$A,'Industry Summary'!$C12,'Bookings Data'!#REF!,'Industry Summary'!F$7)/1000</f>
        <v>#REF!</v>
      </c>
      <c r="G12" s="107" t="e">
        <f>SUMIFS('Bookings Data'!$AT:$AT,'Bookings Data'!$A:$A,'Industry Summary'!$C12,'Bookings Data'!#REF!,'Industry Summary'!G$7)/1000</f>
        <v>#REF!</v>
      </c>
      <c r="H12" s="107" t="e">
        <f>SUMIFS('Bookings Data'!$AT:$AT,'Bookings Data'!$A:$A,'Industry Summary'!$C12,'Bookings Data'!#REF!,'Industry Summary'!H$7)/1000</f>
        <v>#REF!</v>
      </c>
      <c r="I12" s="108" t="e">
        <f>SUMIFS('Bookings Data'!$AT:$AT,'Bookings Data'!$A:$A,'Industry Summary'!$C12,'Bookings Data'!#REF!,'Industry Summary'!I$7)/1000</f>
        <v>#REF!</v>
      </c>
      <c r="J12" s="169" t="e">
        <f>SUMIFS('Bookings Data'!$AT:$AT,'Bookings Data'!$A:$A,'Industry Summary'!$C12,'Bookings Data'!#REF!,'Industry Summary'!J$7)/1000</f>
        <v>#REF!</v>
      </c>
      <c r="K12" s="111" t="e">
        <f t="shared" si="0"/>
        <v>#REF!</v>
      </c>
      <c r="L12" s="196">
        <f>SUMIFS('Bookings Data'!$AT:$AT,'Bookings Data'!$A:$A,'Industry Summary'!$C12)/1000</f>
        <v>0</v>
      </c>
      <c r="M12" s="194" t="e">
        <f t="shared" si="1"/>
        <v>#REF!</v>
      </c>
    </row>
    <row r="13" spans="1:13" s="6" customFormat="1" ht="15">
      <c r="A13" s="26"/>
      <c r="B13" s="51"/>
      <c r="C13" s="58" t="s">
        <v>238</v>
      </c>
      <c r="D13" s="113" t="e">
        <f>SUM(D8:D12)</f>
        <v>#REF!</v>
      </c>
      <c r="E13" s="113" t="e">
        <f t="shared" ref="E13:J13" si="2">SUM(E8:E12)</f>
        <v>#REF!</v>
      </c>
      <c r="F13" s="113" t="e">
        <f t="shared" si="2"/>
        <v>#REF!</v>
      </c>
      <c r="G13" s="113" t="e">
        <f t="shared" si="2"/>
        <v>#REF!</v>
      </c>
      <c r="H13" s="173" t="e">
        <f t="shared" si="2"/>
        <v>#REF!</v>
      </c>
      <c r="I13" s="113" t="e">
        <f t="shared" si="2"/>
        <v>#REF!</v>
      </c>
      <c r="J13" s="192" t="e">
        <f t="shared" si="2"/>
        <v>#REF!</v>
      </c>
      <c r="K13" s="114" t="e">
        <f>SUM(K8:K12)</f>
        <v>#REF!</v>
      </c>
      <c r="L13" s="128">
        <f>SUM(L8:L12)</f>
        <v>0</v>
      </c>
      <c r="M13" s="193" t="e">
        <f t="shared" si="1"/>
        <v>#REF!</v>
      </c>
    </row>
    <row r="14" spans="1:13" s="6" customFormat="1" ht="15" outlineLevel="2">
      <c r="A14" s="26"/>
      <c r="B14" s="50" t="s">
        <v>234</v>
      </c>
      <c r="C14" s="59" t="s">
        <v>97</v>
      </c>
      <c r="D14" s="113" t="e">
        <f>SUMIFS('Bookings Data'!$AT:$AT,'Bookings Data'!$A:$A,'Industry Summary'!$C14,'Bookings Data'!#REF!,'Industry Summary'!D$7)/1000</f>
        <v>#REF!</v>
      </c>
      <c r="E14" s="113" t="e">
        <f>SUMIFS('Bookings Data'!$AT:$AT,'Bookings Data'!$A:$A,'Industry Summary'!$C14,'Bookings Data'!#REF!,'Industry Summary'!E$7)/1000</f>
        <v>#REF!</v>
      </c>
      <c r="F14" s="113" t="e">
        <f>SUMIFS('Bookings Data'!$AT:$AT,'Bookings Data'!$A:$A,'Industry Summary'!$C14,'Bookings Data'!#REF!,'Industry Summary'!F$7)/1000</f>
        <v>#REF!</v>
      </c>
      <c r="G14" s="173" t="e">
        <f>SUMIFS('Bookings Data'!$AT:$AT,'Bookings Data'!$A:$A,'Industry Summary'!$C14,'Bookings Data'!#REF!,'Industry Summary'!G$7)/1000</f>
        <v>#REF!</v>
      </c>
      <c r="H14" s="173" t="e">
        <f>SUMIFS('Bookings Data'!$AT:$AT,'Bookings Data'!$A:$A,'Industry Summary'!$C14,'Bookings Data'!#REF!,'Industry Summary'!H$7)/1000</f>
        <v>#REF!</v>
      </c>
      <c r="I14" s="113" t="e">
        <f>SUMIFS('Bookings Data'!$AT:$AT,'Bookings Data'!$A:$A,'Industry Summary'!$C14,'Bookings Data'!#REF!,'Industry Summary'!I$7)/1000</f>
        <v>#REF!</v>
      </c>
      <c r="J14" s="170" t="e">
        <f>SUMIFS('Bookings Data'!$AT:$AT,'Bookings Data'!$A:$A,'Industry Summary'!$C14,'Bookings Data'!#REF!,'Industry Summary'!J$7)/1000</f>
        <v>#REF!</v>
      </c>
      <c r="K14" s="114" t="e">
        <f t="shared" ref="K14:K17" si="3">SUM(D14:J14)</f>
        <v>#REF!</v>
      </c>
      <c r="L14" s="128">
        <f>SUMIFS('Bookings Data'!$AT:$AT,'Bookings Data'!$A:$A,'Industry Summary'!$C14)/1000</f>
        <v>0</v>
      </c>
      <c r="M14" s="193" t="e">
        <f t="shared" si="1"/>
        <v>#REF!</v>
      </c>
    </row>
    <row r="15" spans="1:13" s="6" customFormat="1" ht="15" outlineLevel="2">
      <c r="A15" s="26"/>
      <c r="B15" s="110"/>
      <c r="C15" s="60" t="s">
        <v>268</v>
      </c>
      <c r="D15" s="116" t="e">
        <f>SUMIFS('Bookings Data'!$AT:$AT,'Bookings Data'!$A:$A,'Industry Summary'!$C15,'Bookings Data'!#REF!,'Industry Summary'!D$7)/1000</f>
        <v>#REF!</v>
      </c>
      <c r="E15" s="116" t="e">
        <f>SUMIFS('Bookings Data'!$AT:$AT,'Bookings Data'!$A:$A,'Industry Summary'!$C15,'Bookings Data'!#REF!,'Industry Summary'!E$7)/1000</f>
        <v>#REF!</v>
      </c>
      <c r="F15" s="116" t="e">
        <f>SUMIFS('Bookings Data'!$AT:$AT,'Bookings Data'!$A:$A,'Industry Summary'!$C15,'Bookings Data'!#REF!,'Industry Summary'!F$7)/1000</f>
        <v>#REF!</v>
      </c>
      <c r="G15" s="174" t="e">
        <f>SUMIFS('Bookings Data'!$AT:$AT,'Bookings Data'!$A:$A,'Industry Summary'!$C15,'Bookings Data'!#REF!,'Industry Summary'!G$7)/1000</f>
        <v>#REF!</v>
      </c>
      <c r="H15" s="174" t="e">
        <f>SUMIFS('Bookings Data'!$AT:$AT,'Bookings Data'!$A:$A,'Industry Summary'!$C15,'Bookings Data'!#REF!,'Industry Summary'!H$7)/1000</f>
        <v>#REF!</v>
      </c>
      <c r="I15" s="116" t="e">
        <f>SUMIFS('Bookings Data'!$AT:$AT,'Bookings Data'!$A:$A,'Industry Summary'!$C15,'Bookings Data'!#REF!,'Industry Summary'!I$7)/1000</f>
        <v>#REF!</v>
      </c>
      <c r="J15" s="171" t="e">
        <f>SUMIFS('Bookings Data'!$AT:$AT,'Bookings Data'!$A:$A,'Industry Summary'!$C15,'Bookings Data'!#REF!,'Industry Summary'!J$7)/1000</f>
        <v>#REF!</v>
      </c>
      <c r="K15" s="117" t="e">
        <f t="shared" si="3"/>
        <v>#REF!</v>
      </c>
      <c r="L15" s="129">
        <f>SUMIFS('Bookings Data'!$AT:$AT,'Bookings Data'!$A:$A,'Industry Summary'!$C15)/1000</f>
        <v>0</v>
      </c>
      <c r="M15" s="194" t="e">
        <f t="shared" si="1"/>
        <v>#REF!</v>
      </c>
    </row>
    <row r="16" spans="1:13" s="6" customFormat="1" ht="15" outlineLevel="2">
      <c r="A16" s="26"/>
      <c r="B16" s="110"/>
      <c r="C16" s="60" t="s">
        <v>267</v>
      </c>
      <c r="D16" s="116" t="e">
        <f>SUMIFS('Bookings Data'!$AT:$AT,'Bookings Data'!$A:$A,'Industry Summary'!$C16,'Bookings Data'!#REF!,'Industry Summary'!D$7)/1000</f>
        <v>#REF!</v>
      </c>
      <c r="E16" s="116" t="e">
        <f>SUMIFS('Bookings Data'!$AT:$AT,'Bookings Data'!$A:$A,'Industry Summary'!$C16,'Bookings Data'!#REF!,'Industry Summary'!E$7)/1000</f>
        <v>#REF!</v>
      </c>
      <c r="F16" s="116" t="e">
        <f>SUMIFS('Bookings Data'!$AT:$AT,'Bookings Data'!$A:$A,'Industry Summary'!$C16,'Bookings Data'!#REF!,'Industry Summary'!F$7)/1000</f>
        <v>#REF!</v>
      </c>
      <c r="G16" s="174" t="e">
        <f>SUMIFS('Bookings Data'!$AT:$AT,'Bookings Data'!$A:$A,'Industry Summary'!$C16,'Bookings Data'!#REF!,'Industry Summary'!G$7)/1000</f>
        <v>#REF!</v>
      </c>
      <c r="H16" s="174" t="e">
        <f>SUMIFS('Bookings Data'!$AT:$AT,'Bookings Data'!$A:$A,'Industry Summary'!$C16,'Bookings Data'!#REF!,'Industry Summary'!H$7)/1000</f>
        <v>#REF!</v>
      </c>
      <c r="I16" s="116" t="e">
        <f>SUMIFS('Bookings Data'!$AT:$AT,'Bookings Data'!$A:$A,'Industry Summary'!$C16,'Bookings Data'!#REF!,'Industry Summary'!I$7)/1000</f>
        <v>#REF!</v>
      </c>
      <c r="J16" s="171" t="e">
        <f>SUMIFS('Bookings Data'!$AT:$AT,'Bookings Data'!$A:$A,'Industry Summary'!$C16,'Bookings Data'!#REF!,'Industry Summary'!J$7)/1000</f>
        <v>#REF!</v>
      </c>
      <c r="K16" s="117" t="e">
        <f t="shared" si="3"/>
        <v>#REF!</v>
      </c>
      <c r="L16" s="129">
        <f>SUMIFS('Bookings Data'!$AT:$AT,'Bookings Data'!$A:$A,'Industry Summary'!$C16)/1000</f>
        <v>0</v>
      </c>
      <c r="M16" s="194" t="e">
        <f t="shared" si="1"/>
        <v>#REF!</v>
      </c>
    </row>
    <row r="17" spans="1:13" s="6" customFormat="1" ht="15" outlineLevel="2">
      <c r="A17" s="26"/>
      <c r="B17" s="51"/>
      <c r="C17" s="60" t="s">
        <v>95</v>
      </c>
      <c r="D17" s="116" t="e">
        <f>SUMIFS('Bookings Data'!$AT:$AT,'Bookings Data'!$A:$A,'Industry Summary'!$C17,'Bookings Data'!#REF!,'Industry Summary'!D$7)/1000</f>
        <v>#REF!</v>
      </c>
      <c r="E17" s="116" t="e">
        <f>SUMIFS('Bookings Data'!$AT:$AT,'Bookings Data'!$A:$A,'Industry Summary'!$C17,'Bookings Data'!#REF!,'Industry Summary'!E$7)/1000</f>
        <v>#REF!</v>
      </c>
      <c r="F17" s="116" t="e">
        <f>SUMIFS('Bookings Data'!$AT:$AT,'Bookings Data'!$A:$A,'Industry Summary'!$C17,'Bookings Data'!#REF!,'Industry Summary'!F$7)/1000</f>
        <v>#REF!</v>
      </c>
      <c r="G17" s="174" t="e">
        <f>SUMIFS('Bookings Data'!$AT:$AT,'Bookings Data'!$A:$A,'Industry Summary'!$C17,'Bookings Data'!#REF!,'Industry Summary'!G$7)/1000</f>
        <v>#REF!</v>
      </c>
      <c r="H17" s="174" t="e">
        <f>SUMIFS('Bookings Data'!$AT:$AT,'Bookings Data'!$A:$A,'Industry Summary'!$C17,'Bookings Data'!#REF!,'Industry Summary'!H$7)/1000</f>
        <v>#REF!</v>
      </c>
      <c r="I17" s="116" t="e">
        <f>SUMIFS('Bookings Data'!$AT:$AT,'Bookings Data'!$A:$A,'Industry Summary'!$C17,'Bookings Data'!#REF!,'Industry Summary'!I$7)/1000</f>
        <v>#REF!</v>
      </c>
      <c r="J17" s="171" t="e">
        <f>SUMIFS('Bookings Data'!$AT:$AT,'Bookings Data'!$A:$A,'Industry Summary'!$C17,'Bookings Data'!#REF!,'Industry Summary'!J$7)/1000</f>
        <v>#REF!</v>
      </c>
      <c r="K17" s="117" t="e">
        <f t="shared" si="3"/>
        <v>#REF!</v>
      </c>
      <c r="L17" s="129">
        <f>SUMIFS('Bookings Data'!$AT:$AT,'Bookings Data'!$A:$A,'Industry Summary'!$C17)/1000</f>
        <v>0</v>
      </c>
      <c r="M17" s="194" t="e">
        <f t="shared" si="1"/>
        <v>#REF!</v>
      </c>
    </row>
    <row r="18" spans="1:13" s="6" customFormat="1" ht="15">
      <c r="A18" s="26"/>
      <c r="B18" s="49"/>
      <c r="C18" s="61" t="s">
        <v>239</v>
      </c>
      <c r="D18" s="118" t="e">
        <f>SUM(D14:D17)</f>
        <v>#REF!</v>
      </c>
      <c r="E18" s="118" t="e">
        <f t="shared" ref="E18:J18" si="4">SUM(E14:E17)</f>
        <v>#REF!</v>
      </c>
      <c r="F18" s="118" t="e">
        <f t="shared" si="4"/>
        <v>#REF!</v>
      </c>
      <c r="G18" s="118" t="e">
        <f t="shared" si="4"/>
        <v>#REF!</v>
      </c>
      <c r="H18" s="175" t="e">
        <f t="shared" si="4"/>
        <v>#REF!</v>
      </c>
      <c r="I18" s="118" t="e">
        <f t="shared" si="4"/>
        <v>#REF!</v>
      </c>
      <c r="J18" s="123" t="e">
        <f t="shared" si="4"/>
        <v>#REF!</v>
      </c>
      <c r="K18" s="119" t="e">
        <f>SUM(K14:K17)</f>
        <v>#REF!</v>
      </c>
      <c r="L18" s="197">
        <f>SUM(L14:L17)</f>
        <v>0</v>
      </c>
      <c r="M18" s="132" t="e">
        <f t="shared" si="1"/>
        <v>#REF!</v>
      </c>
    </row>
    <row r="19" spans="1:13" s="6" customFormat="1" ht="15" outlineLevel="1">
      <c r="A19" s="26"/>
      <c r="B19" s="179" t="s">
        <v>421</v>
      </c>
      <c r="C19" s="62" t="s">
        <v>279</v>
      </c>
      <c r="D19" s="121" t="e">
        <f>SUMIFS('Bookings Data'!$AT:$AT,'Bookings Data'!$A:$A,'Industry Summary'!$C19,'Bookings Data'!#REF!,'Industry Summary'!D$7)/1000</f>
        <v>#REF!</v>
      </c>
      <c r="E19" s="121" t="e">
        <f>SUMIFS('Bookings Data'!$AT:$AT,'Bookings Data'!$A:$A,'Industry Summary'!$C19,'Bookings Data'!#REF!,'Industry Summary'!E$7)/1000</f>
        <v>#REF!</v>
      </c>
      <c r="F19" s="121" t="e">
        <f>SUMIFS('Bookings Data'!$AT:$AT,'Bookings Data'!$A:$A,'Industry Summary'!$C19,'Bookings Data'!#REF!,'Industry Summary'!F$7)/1000</f>
        <v>#REF!</v>
      </c>
      <c r="G19" s="176" t="e">
        <f>SUMIFS('Bookings Data'!$AT:$AT,'Bookings Data'!$A:$A,'Industry Summary'!$C19,'Bookings Data'!#REF!,'Industry Summary'!G$7)/1000</f>
        <v>#REF!</v>
      </c>
      <c r="H19" s="176" t="e">
        <f>SUMIFS('Bookings Data'!$AT:$AT,'Bookings Data'!$A:$A,'Industry Summary'!$C19,'Bookings Data'!#REF!,'Industry Summary'!H$7)/1000</f>
        <v>#REF!</v>
      </c>
      <c r="I19" s="121" t="e">
        <f>SUMIFS('Bookings Data'!$AT:$AT,'Bookings Data'!$A:$A,'Industry Summary'!$C19,'Bookings Data'!#REF!,'Industry Summary'!I$7)/1000</f>
        <v>#REF!</v>
      </c>
      <c r="J19" s="172" t="e">
        <f>SUMIFS('Bookings Data'!$AT:$AT,'Bookings Data'!$A:$A,'Industry Summary'!$C19,'Bookings Data'!#REF!,'Industry Summary'!J$7)/1000</f>
        <v>#REF!</v>
      </c>
      <c r="K19" s="111" t="e">
        <f>SUM(D19:J19)</f>
        <v>#REF!</v>
      </c>
      <c r="L19" s="196">
        <f>SUMIFS('Bookings Data'!$AT:$AT,'Bookings Data'!$A:$A,'Industry Summary'!$C19)/1000</f>
        <v>0</v>
      </c>
      <c r="M19" s="194" t="e">
        <f t="shared" si="1"/>
        <v>#REF!</v>
      </c>
    </row>
    <row r="20" spans="1:13" s="6" customFormat="1" ht="15" outlineLevel="1">
      <c r="A20" s="26"/>
      <c r="B20" s="178"/>
      <c r="C20" s="62" t="s">
        <v>57</v>
      </c>
      <c r="D20" s="121" t="e">
        <f>SUMIFS('Bookings Data'!$AT:$AT,'Bookings Data'!$A:$A,'Industry Summary'!$C20,'Bookings Data'!#REF!,'Industry Summary'!D$7)/1000</f>
        <v>#REF!</v>
      </c>
      <c r="E20" s="121" t="e">
        <f>SUMIFS('Bookings Data'!$AT:$AT,'Bookings Data'!$A:$A,'Industry Summary'!$C20,'Bookings Data'!#REF!,'Industry Summary'!E$7)/1000</f>
        <v>#REF!</v>
      </c>
      <c r="F20" s="121" t="e">
        <f>SUMIFS('Bookings Data'!$AT:$AT,'Bookings Data'!$A:$A,'Industry Summary'!$C20,'Bookings Data'!#REF!,'Industry Summary'!F$7)/1000</f>
        <v>#REF!</v>
      </c>
      <c r="G20" s="176" t="e">
        <f>SUMIFS('Bookings Data'!$AT:$AT,'Bookings Data'!$A:$A,'Industry Summary'!$C20,'Bookings Data'!#REF!,'Industry Summary'!G$7)/1000</f>
        <v>#REF!</v>
      </c>
      <c r="H20" s="176" t="e">
        <f>SUMIFS('Bookings Data'!$AT:$AT,'Bookings Data'!$A:$A,'Industry Summary'!$C20,'Bookings Data'!#REF!,'Industry Summary'!H$7)/1000</f>
        <v>#REF!</v>
      </c>
      <c r="I20" s="121" t="e">
        <f>SUMIFS('Bookings Data'!$AT:$AT,'Bookings Data'!$A:$A,'Industry Summary'!$C20,'Bookings Data'!#REF!,'Industry Summary'!I$7)/1000</f>
        <v>#REF!</v>
      </c>
      <c r="J20" s="172" t="e">
        <f>SUMIFS('Bookings Data'!$AT:$AT,'Bookings Data'!$A:$A,'Industry Summary'!$C20,'Bookings Data'!#REF!,'Industry Summary'!J$7)/1000</f>
        <v>#REF!</v>
      </c>
      <c r="K20" s="111" t="e">
        <f t="shared" ref="K20:K22" si="5">SUM(D20:J20)</f>
        <v>#REF!</v>
      </c>
      <c r="L20" s="196">
        <f>SUMIFS('Bookings Data'!$AT:$AT,'Bookings Data'!$A:$A,'Industry Summary'!$C20)/1000</f>
        <v>2.9394999999999998</v>
      </c>
      <c r="M20" s="194" t="e">
        <f t="shared" si="1"/>
        <v>#REF!</v>
      </c>
    </row>
    <row r="21" spans="1:13" s="6" customFormat="1" ht="15" outlineLevel="1">
      <c r="A21" s="26"/>
      <c r="B21" s="178"/>
      <c r="C21" s="62" t="s">
        <v>383</v>
      </c>
      <c r="D21" s="121" t="e">
        <f>SUMIFS('Bookings Data'!$AT:$AT,'Bookings Data'!$A:$A,'Industry Summary'!$C21,'Bookings Data'!#REF!,'Industry Summary'!D$7)/1000</f>
        <v>#REF!</v>
      </c>
      <c r="E21" s="121" t="e">
        <f>SUMIFS('Bookings Data'!$AT:$AT,'Bookings Data'!$A:$A,'Industry Summary'!$C21,'Bookings Data'!#REF!,'Industry Summary'!E$7)/1000</f>
        <v>#REF!</v>
      </c>
      <c r="F21" s="121" t="e">
        <f>SUMIFS('Bookings Data'!$AT:$AT,'Bookings Data'!$A:$A,'Industry Summary'!$C21,'Bookings Data'!#REF!,'Industry Summary'!F$7)/1000</f>
        <v>#REF!</v>
      </c>
      <c r="G21" s="176" t="e">
        <f>SUMIFS('Bookings Data'!$AT:$AT,'Bookings Data'!$A:$A,'Industry Summary'!$C21,'Bookings Data'!#REF!,'Industry Summary'!G$7)/1000</f>
        <v>#REF!</v>
      </c>
      <c r="H21" s="176" t="e">
        <f>SUMIFS('Bookings Data'!$AT:$AT,'Bookings Data'!$A:$A,'Industry Summary'!$C21,'Bookings Data'!#REF!,'Industry Summary'!H$7)/1000</f>
        <v>#REF!</v>
      </c>
      <c r="I21" s="121" t="e">
        <f>SUMIFS('Bookings Data'!$AT:$AT,'Bookings Data'!$A:$A,'Industry Summary'!$C21,'Bookings Data'!#REF!,'Industry Summary'!I$7)/1000</f>
        <v>#REF!</v>
      </c>
      <c r="J21" s="172" t="e">
        <f>SUMIFS('Bookings Data'!$AT:$AT,'Bookings Data'!$A:$A,'Industry Summary'!$C21,'Bookings Data'!#REF!,'Industry Summary'!J$7)/1000</f>
        <v>#REF!</v>
      </c>
      <c r="K21" s="111" t="e">
        <f t="shared" si="5"/>
        <v>#REF!</v>
      </c>
      <c r="L21" s="196">
        <f>SUMIFS('Bookings Data'!$AT:$AT,'Bookings Data'!$A:$A,'Industry Summary'!$C21)/1000</f>
        <v>0</v>
      </c>
      <c r="M21" s="194" t="e">
        <f t="shared" si="1"/>
        <v>#REF!</v>
      </c>
    </row>
    <row r="22" spans="1:13" s="6" customFormat="1" ht="15" outlineLevel="1">
      <c r="A22" s="26"/>
      <c r="B22" s="178"/>
      <c r="C22" s="62" t="s">
        <v>94</v>
      </c>
      <c r="D22" s="121" t="e">
        <f>SUMIFS('Bookings Data'!$AT:$AT,'Bookings Data'!$A:$A,'Industry Summary'!$C22,'Bookings Data'!#REF!,'Industry Summary'!D$7)/1000</f>
        <v>#REF!</v>
      </c>
      <c r="E22" s="121" t="e">
        <f>SUMIFS('Bookings Data'!$AT:$AT,'Bookings Data'!$A:$A,'Industry Summary'!$C22,'Bookings Data'!#REF!,'Industry Summary'!E$7)/1000</f>
        <v>#REF!</v>
      </c>
      <c r="F22" s="121" t="e">
        <f>SUMIFS('Bookings Data'!$AT:$AT,'Bookings Data'!$A:$A,'Industry Summary'!$C22,'Bookings Data'!#REF!,'Industry Summary'!F$7)/1000</f>
        <v>#REF!</v>
      </c>
      <c r="G22" s="176" t="e">
        <f>SUMIFS('Bookings Data'!$AT:$AT,'Bookings Data'!$A:$A,'Industry Summary'!$C22,'Bookings Data'!#REF!,'Industry Summary'!G$7)/1000</f>
        <v>#REF!</v>
      </c>
      <c r="H22" s="176" t="e">
        <f>SUMIFS('Bookings Data'!$AT:$AT,'Bookings Data'!$A:$A,'Industry Summary'!$C22,'Bookings Data'!#REF!,'Industry Summary'!H$7)/1000</f>
        <v>#REF!</v>
      </c>
      <c r="I22" s="121" t="e">
        <f>SUMIFS('Bookings Data'!$AT:$AT,'Bookings Data'!$A:$A,'Industry Summary'!$C22,'Bookings Data'!#REF!,'Industry Summary'!I$7)/1000</f>
        <v>#REF!</v>
      </c>
      <c r="J22" s="172" t="e">
        <f>SUMIFS('Bookings Data'!$AT:$AT,'Bookings Data'!$A:$A,'Industry Summary'!$C22,'Bookings Data'!#REF!,'Industry Summary'!J$7)/1000</f>
        <v>#REF!</v>
      </c>
      <c r="K22" s="111" t="e">
        <f t="shared" si="5"/>
        <v>#REF!</v>
      </c>
      <c r="L22" s="196">
        <f>SUMIFS('Bookings Data'!$AT:$AT,'Bookings Data'!$A:$A,'Industry Summary'!$C22)/1000</f>
        <v>26.152999999999999</v>
      </c>
      <c r="M22" s="194" t="e">
        <f t="shared" si="1"/>
        <v>#REF!</v>
      </c>
    </row>
    <row r="23" spans="1:13" s="6" customFormat="1" ht="15">
      <c r="A23" s="26"/>
      <c r="B23" s="49"/>
      <c r="C23" s="61" t="s">
        <v>422</v>
      </c>
      <c r="D23" s="123" t="e">
        <f>SUM(D19:D22)</f>
        <v>#REF!</v>
      </c>
      <c r="E23" s="123" t="e">
        <f t="shared" ref="E23:J23" si="6">SUM(E19:E22)</f>
        <v>#REF!</v>
      </c>
      <c r="F23" s="123" t="e">
        <f t="shared" si="6"/>
        <v>#REF!</v>
      </c>
      <c r="G23" s="123" t="e">
        <f t="shared" si="6"/>
        <v>#REF!</v>
      </c>
      <c r="H23" s="123" t="e">
        <f t="shared" si="6"/>
        <v>#REF!</v>
      </c>
      <c r="I23" s="123" t="e">
        <f t="shared" si="6"/>
        <v>#REF!</v>
      </c>
      <c r="J23" s="123" t="e">
        <f t="shared" si="6"/>
        <v>#REF!</v>
      </c>
      <c r="K23" s="119" t="e">
        <f>SUM(K19:K22)</f>
        <v>#REF!</v>
      </c>
      <c r="L23" s="197">
        <f>SUM(L19:L22)</f>
        <v>29.092499999999998</v>
      </c>
      <c r="M23" s="132" t="e">
        <f t="shared" si="1"/>
        <v>#REF!</v>
      </c>
    </row>
    <row r="24" spans="1:13" s="6" customFormat="1" ht="15.75" thickBot="1">
      <c r="B24" s="54" t="s">
        <v>269</v>
      </c>
      <c r="C24" s="186" t="s">
        <v>269</v>
      </c>
      <c r="D24" s="187" t="e">
        <f>SUMIFS('Bookings Data'!$AT:$AT,'Bookings Data'!$A:$A,'Industry Summary'!$C24,'Bookings Data'!#REF!,'Industry Summary'!D$7)/1000</f>
        <v>#REF!</v>
      </c>
      <c r="E24" s="187" t="e">
        <f>SUMIFS('Bookings Data'!$AT:$AT,'Bookings Data'!$A:$A,'Industry Summary'!$C24,'Bookings Data'!#REF!,'Industry Summary'!E$7)/1000</f>
        <v>#REF!</v>
      </c>
      <c r="F24" s="187" t="e">
        <f>SUMIFS('Bookings Data'!$AT:$AT,'Bookings Data'!$A:$A,'Industry Summary'!$C24,'Bookings Data'!#REF!,'Industry Summary'!F$7)/1000</f>
        <v>#REF!</v>
      </c>
      <c r="G24" s="188" t="e">
        <f>SUMIFS('Bookings Data'!$AT:$AT,'Bookings Data'!$A:$A,'Industry Summary'!$C24,'Bookings Data'!#REF!,'Industry Summary'!G$7)/1000</f>
        <v>#REF!</v>
      </c>
      <c r="H24" s="188" t="e">
        <f>SUMIFS('Bookings Data'!$AT:$AT,'Bookings Data'!$A:$A,'Industry Summary'!$C24,'Bookings Data'!#REF!,'Industry Summary'!H$7)/1000</f>
        <v>#REF!</v>
      </c>
      <c r="I24" s="187" t="e">
        <f>SUMIFS('Bookings Data'!$AT:$AT,'Bookings Data'!$A:$A,'Industry Summary'!$C24,'Bookings Data'!#REF!,'Industry Summary'!I$7)/1000</f>
        <v>#REF!</v>
      </c>
      <c r="J24" s="189" t="e">
        <f>SUMIFS('Bookings Data'!$AT:$AT,'Bookings Data'!$A:$A,'Industry Summary'!$C24,'Bookings Data'!#REF!,'Industry Summary'!J$7)/1000</f>
        <v>#REF!</v>
      </c>
      <c r="K24" s="190" t="e">
        <f t="shared" ref="K24" si="7">SUM(F24:G24)</f>
        <v>#REF!</v>
      </c>
      <c r="L24" s="198">
        <v>0</v>
      </c>
      <c r="M24" s="195">
        <f>IFERROR(K24/L24,0%)</f>
        <v>0</v>
      </c>
    </row>
    <row r="25" spans="1:13" s="85" customFormat="1" ht="25.5" customHeight="1" thickBot="1">
      <c r="B25" s="183" t="s">
        <v>101</v>
      </c>
      <c r="C25" s="184"/>
      <c r="D25" s="180" t="e">
        <f t="shared" ref="D25:L25" si="8">D13+D18+D23+D24</f>
        <v>#REF!</v>
      </c>
      <c r="E25" s="180" t="e">
        <f t="shared" si="8"/>
        <v>#REF!</v>
      </c>
      <c r="F25" s="180" t="e">
        <f t="shared" si="8"/>
        <v>#REF!</v>
      </c>
      <c r="G25" s="180" t="e">
        <f t="shared" si="8"/>
        <v>#REF!</v>
      </c>
      <c r="H25" s="180" t="e">
        <f t="shared" si="8"/>
        <v>#REF!</v>
      </c>
      <c r="I25" s="180" t="e">
        <f t="shared" si="8"/>
        <v>#REF!</v>
      </c>
      <c r="J25" s="180" t="e">
        <f t="shared" si="8"/>
        <v>#REF!</v>
      </c>
      <c r="K25" s="181" t="e">
        <f t="shared" si="8"/>
        <v>#REF!</v>
      </c>
      <c r="L25" s="182">
        <f t="shared" si="8"/>
        <v>29.092499999999998</v>
      </c>
      <c r="M25" s="185" t="e">
        <f t="shared" si="1"/>
        <v>#REF!</v>
      </c>
    </row>
    <row r="26" spans="1:13" s="4" customFormat="1" ht="13.5" customHeight="1">
      <c r="D26" s="3"/>
      <c r="E26" s="3"/>
      <c r="F26" s="32"/>
      <c r="G26" s="33"/>
      <c r="H26" s="33"/>
      <c r="I26" s="33"/>
      <c r="J26" s="33"/>
    </row>
    <row r="27" spans="1:13" s="4" customFormat="1" outlineLevel="1">
      <c r="B27" s="34"/>
      <c r="C27" s="34"/>
      <c r="D27" s="34"/>
      <c r="E27" s="34"/>
      <c r="F27" s="31"/>
      <c r="G27" s="33"/>
      <c r="H27" s="33"/>
      <c r="I27" s="33"/>
      <c r="J27" s="33"/>
      <c r="M27" s="5"/>
    </row>
  </sheetData>
  <printOptions horizontalCentered="1"/>
  <pageMargins left="0.19685039370078741" right="0.19685039370078741" top="0.27559055118110237" bottom="0.31496062992125984" header="0.19685039370078741" footer="0.23622047244094491"/>
  <pageSetup paperSize="144" scale="72" orientation="portrait" cellComments="asDisplayed" r:id="rId1"/>
  <headerFooter alignWithMargins="0">
    <oddFooter>&amp;L&amp;BEMC Corporation Confidential&amp;B&amp;C&amp;D&amp;RPage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A1920"/>
  <sheetViews>
    <sheetView showGridLines="0" zoomScale="74" zoomScaleNormal="74" workbookViewId="0">
      <selection activeCell="C18" sqref="C18"/>
    </sheetView>
  </sheetViews>
  <sheetFormatPr defaultColWidth="16.7109375" defaultRowHeight="15"/>
  <cols>
    <col min="1" max="1" width="23" style="13" customWidth="1"/>
    <col min="2" max="2" width="15.5703125" style="13" customWidth="1"/>
    <col min="3" max="7" width="24.140625" style="223" customWidth="1"/>
    <col min="8" max="8" width="24.140625" style="226" customWidth="1"/>
    <col min="9" max="9" width="11.5703125" style="13" customWidth="1"/>
    <col min="10" max="13" width="24.140625" style="13" customWidth="1"/>
    <col min="14" max="14" width="11.5703125" style="13" customWidth="1"/>
    <col min="15" max="15" width="24.140625" style="13" customWidth="1"/>
    <col min="16" max="18" width="11.5703125" style="13" customWidth="1"/>
    <col min="19" max="21" width="31.7109375" style="13" customWidth="1"/>
    <col min="22" max="23" width="31.7109375" style="13" bestFit="1" customWidth="1"/>
    <col min="24" max="24" width="14" style="13" customWidth="1"/>
    <col min="25" max="26" width="31.7109375" style="13" bestFit="1" customWidth="1"/>
    <col min="27" max="27" width="14" style="13" customWidth="1"/>
    <col min="28" max="16384" width="16.7109375" style="13"/>
  </cols>
  <sheetData>
    <row r="1" spans="1:27" s="15" customFormat="1">
      <c r="C1" s="219"/>
      <c r="D1" s="219"/>
      <c r="E1" s="219"/>
      <c r="F1" s="219"/>
      <c r="G1" s="219"/>
      <c r="H1" s="102"/>
    </row>
    <row r="2" spans="1:27" s="15" customFormat="1">
      <c r="A2" s="323" t="s">
        <v>2</v>
      </c>
      <c r="B2" s="323"/>
      <c r="C2" s="323"/>
      <c r="D2" s="323"/>
      <c r="E2" s="323"/>
      <c r="F2" s="323"/>
      <c r="G2" s="323"/>
      <c r="H2" s="323"/>
    </row>
    <row r="3" spans="1:27" s="15" customFormat="1" ht="9.75" customHeight="1">
      <c r="A3" s="13"/>
      <c r="B3" s="13"/>
      <c r="C3" s="220"/>
      <c r="D3" s="220"/>
      <c r="E3" s="220"/>
      <c r="F3" s="220"/>
      <c r="G3" s="220"/>
      <c r="H3" s="221"/>
    </row>
    <row r="4" spans="1:27">
      <c r="C4" s="106"/>
      <c r="D4" s="106"/>
      <c r="E4" s="106"/>
      <c r="F4" s="106"/>
      <c r="G4" s="106"/>
      <c r="H4" s="106"/>
    </row>
    <row r="5" spans="1:27" s="15" customFormat="1" ht="15.75" thickBot="1">
      <c r="C5" s="219"/>
      <c r="D5" s="219"/>
      <c r="E5" s="219"/>
      <c r="F5" s="219"/>
      <c r="G5" s="219"/>
      <c r="H5" s="102"/>
    </row>
    <row r="6" spans="1:27" s="15" customFormat="1">
      <c r="A6" s="268" t="s">
        <v>493</v>
      </c>
      <c r="B6" s="269"/>
      <c r="C6" s="270" t="s">
        <v>203</v>
      </c>
      <c r="D6" s="271"/>
      <c r="E6" s="271"/>
      <c r="F6" s="271"/>
      <c r="G6" s="271"/>
      <c r="H6" s="271"/>
      <c r="I6" s="272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15" customFormat="1">
      <c r="A7" s="273" t="s">
        <v>240</v>
      </c>
      <c r="B7" s="274" t="s">
        <v>289</v>
      </c>
      <c r="C7" s="275" t="s">
        <v>459</v>
      </c>
      <c r="D7" s="276" t="s">
        <v>485</v>
      </c>
      <c r="E7" s="276" t="s">
        <v>622</v>
      </c>
      <c r="F7" s="276" t="s">
        <v>575</v>
      </c>
      <c r="G7" s="276" t="s">
        <v>752</v>
      </c>
      <c r="H7" s="276" t="s">
        <v>834</v>
      </c>
      <c r="I7" s="277" t="s">
        <v>101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15" customFormat="1">
      <c r="A8" s="278" t="s">
        <v>1</v>
      </c>
      <c r="B8" s="279" t="s">
        <v>94</v>
      </c>
      <c r="C8" s="280"/>
      <c r="D8" s="281">
        <v>-25357</v>
      </c>
      <c r="E8" s="281">
        <v>2310</v>
      </c>
      <c r="F8" s="281">
        <v>60000</v>
      </c>
      <c r="G8" s="281">
        <v>-10800</v>
      </c>
      <c r="H8" s="281">
        <v>0</v>
      </c>
      <c r="I8" s="282">
        <v>26153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>
      <c r="A9" s="283"/>
      <c r="B9" s="284" t="s">
        <v>57</v>
      </c>
      <c r="C9" s="285">
        <v>2939.5</v>
      </c>
      <c r="D9" s="286"/>
      <c r="E9" s="286"/>
      <c r="F9" s="286"/>
      <c r="G9" s="286"/>
      <c r="H9" s="286"/>
      <c r="I9" s="287">
        <v>2939.5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>
      <c r="A10" s="288" t="s">
        <v>1655</v>
      </c>
      <c r="B10" s="289"/>
      <c r="C10" s="290">
        <v>2939.5</v>
      </c>
      <c r="D10" s="291">
        <v>-25357</v>
      </c>
      <c r="E10" s="291">
        <v>2310</v>
      </c>
      <c r="F10" s="291">
        <v>60000</v>
      </c>
      <c r="G10" s="291">
        <v>-10800</v>
      </c>
      <c r="H10" s="291">
        <v>0</v>
      </c>
      <c r="I10" s="292">
        <v>29092.5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27" ht="15.75" thickBot="1">
      <c r="A11" s="293" t="s">
        <v>101</v>
      </c>
      <c r="B11" s="294"/>
      <c r="C11" s="295">
        <v>2939.5</v>
      </c>
      <c r="D11" s="296">
        <v>-25357</v>
      </c>
      <c r="E11" s="296">
        <v>2310</v>
      </c>
      <c r="F11" s="296">
        <v>60000</v>
      </c>
      <c r="G11" s="296">
        <v>-10800</v>
      </c>
      <c r="H11" s="296">
        <v>0</v>
      </c>
      <c r="I11" s="297">
        <v>29092.5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27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27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27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27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15.75" thickBo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s="222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s="222" customFormat="1" ht="15.75" thickBo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s="1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27" ht="15.75" thickBo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1:27">
      <c r="C27" s="13"/>
      <c r="D27" s="13"/>
      <c r="E27" s="13"/>
      <c r="F27" s="13"/>
      <c r="G27" s="13"/>
      <c r="H27" s="13"/>
    </row>
    <row r="28" spans="1:27">
      <c r="C28" s="13"/>
      <c r="D28" s="13"/>
      <c r="E28" s="13"/>
      <c r="F28" s="13"/>
      <c r="G28" s="13"/>
      <c r="H28" s="13"/>
    </row>
    <row r="29" spans="1:27">
      <c r="H29" s="223"/>
      <c r="I29" s="223"/>
      <c r="J29" s="223"/>
      <c r="K29" s="223"/>
    </row>
    <row r="30" spans="1:27">
      <c r="H30" s="223"/>
      <c r="I30" s="223"/>
      <c r="J30" s="224"/>
      <c r="K30" s="224"/>
      <c r="L30" s="224"/>
    </row>
    <row r="31" spans="1:27">
      <c r="C31" s="225"/>
      <c r="H31" s="223"/>
      <c r="I31" s="225"/>
      <c r="J31" s="225"/>
      <c r="K31" s="225"/>
      <c r="L31" s="225"/>
    </row>
    <row r="32" spans="1:27">
      <c r="C32" s="106"/>
      <c r="D32" s="106"/>
      <c r="E32" s="106"/>
      <c r="F32" s="106"/>
      <c r="H32" s="106"/>
    </row>
    <row r="33" spans="3:8">
      <c r="C33" s="106"/>
      <c r="D33" s="106"/>
      <c r="E33" s="106"/>
      <c r="F33" s="106"/>
      <c r="H33" s="106"/>
    </row>
    <row r="34" spans="3:8">
      <c r="H34" s="106"/>
    </row>
    <row r="35" spans="3:8">
      <c r="H35" s="106"/>
    </row>
    <row r="36" spans="3:8">
      <c r="H36" s="106"/>
    </row>
    <row r="37" spans="3:8">
      <c r="H37" s="106"/>
    </row>
    <row r="38" spans="3:8">
      <c r="H38" s="106"/>
    </row>
    <row r="39" spans="3:8">
      <c r="H39" s="106"/>
    </row>
    <row r="40" spans="3:8">
      <c r="H40" s="106"/>
    </row>
    <row r="41" spans="3:8">
      <c r="H41" s="106"/>
    </row>
    <row r="42" spans="3:8">
      <c r="H42" s="106"/>
    </row>
    <row r="43" spans="3:8">
      <c r="H43" s="106"/>
    </row>
    <row r="44" spans="3:8">
      <c r="H44" s="106"/>
    </row>
    <row r="45" spans="3:8">
      <c r="H45" s="106"/>
    </row>
    <row r="46" spans="3:8">
      <c r="H46" s="106"/>
    </row>
    <row r="47" spans="3:8">
      <c r="H47" s="106"/>
    </row>
    <row r="48" spans="3:8">
      <c r="H48" s="106"/>
    </row>
    <row r="49" spans="8:8">
      <c r="H49" s="106"/>
    </row>
    <row r="50" spans="8:8">
      <c r="H50" s="106"/>
    </row>
    <row r="51" spans="8:8">
      <c r="H51" s="106"/>
    </row>
    <row r="52" spans="8:8">
      <c r="H52" s="106"/>
    </row>
    <row r="53" spans="8:8">
      <c r="H53" s="106"/>
    </row>
    <row r="54" spans="8:8">
      <c r="H54" s="106"/>
    </row>
    <row r="55" spans="8:8">
      <c r="H55" s="106"/>
    </row>
    <row r="56" spans="8:8">
      <c r="H56" s="106"/>
    </row>
    <row r="57" spans="8:8">
      <c r="H57" s="106"/>
    </row>
    <row r="58" spans="8:8">
      <c r="H58" s="106"/>
    </row>
    <row r="59" spans="8:8">
      <c r="H59" s="106"/>
    </row>
    <row r="60" spans="8:8">
      <c r="H60" s="106"/>
    </row>
    <row r="61" spans="8:8">
      <c r="H61" s="106"/>
    </row>
    <row r="62" spans="8:8">
      <c r="H62" s="106"/>
    </row>
    <row r="63" spans="8:8">
      <c r="H63" s="106"/>
    </row>
    <row r="64" spans="8:8">
      <c r="H64" s="106"/>
    </row>
    <row r="65" spans="8:8">
      <c r="H65" s="106"/>
    </row>
    <row r="66" spans="8:8">
      <c r="H66" s="106"/>
    </row>
    <row r="67" spans="8:8">
      <c r="H67" s="106"/>
    </row>
    <row r="68" spans="8:8">
      <c r="H68" s="106"/>
    </row>
    <row r="69" spans="8:8">
      <c r="H69" s="106"/>
    </row>
    <row r="70" spans="8:8">
      <c r="H70" s="106"/>
    </row>
    <row r="71" spans="8:8">
      <c r="H71" s="106"/>
    </row>
    <row r="72" spans="8:8">
      <c r="H72" s="106"/>
    </row>
    <row r="73" spans="8:8">
      <c r="H73" s="106"/>
    </row>
    <row r="74" spans="8:8">
      <c r="H74" s="106"/>
    </row>
    <row r="75" spans="8:8">
      <c r="H75" s="106"/>
    </row>
    <row r="76" spans="8:8">
      <c r="H76" s="106"/>
    </row>
    <row r="77" spans="8:8">
      <c r="H77" s="106"/>
    </row>
    <row r="78" spans="8:8">
      <c r="H78" s="106"/>
    </row>
    <row r="79" spans="8:8">
      <c r="H79" s="106"/>
    </row>
    <row r="80" spans="8:8">
      <c r="H80" s="106"/>
    </row>
    <row r="81" spans="8:8">
      <c r="H81" s="106"/>
    </row>
    <row r="82" spans="8:8">
      <c r="H82" s="106"/>
    </row>
    <row r="83" spans="8:8">
      <c r="H83" s="106"/>
    </row>
    <row r="84" spans="8:8">
      <c r="H84" s="106"/>
    </row>
    <row r="85" spans="8:8">
      <c r="H85" s="106"/>
    </row>
    <row r="86" spans="8:8">
      <c r="H86" s="106"/>
    </row>
    <row r="87" spans="8:8">
      <c r="H87" s="106"/>
    </row>
    <row r="88" spans="8:8">
      <c r="H88" s="106"/>
    </row>
    <row r="89" spans="8:8">
      <c r="H89" s="106"/>
    </row>
    <row r="90" spans="8:8">
      <c r="H90" s="106"/>
    </row>
    <row r="91" spans="8:8">
      <c r="H91" s="106"/>
    </row>
    <row r="92" spans="8:8">
      <c r="H92" s="106"/>
    </row>
    <row r="93" spans="8:8">
      <c r="H93" s="106"/>
    </row>
    <row r="94" spans="8:8">
      <c r="H94" s="106"/>
    </row>
    <row r="95" spans="8:8">
      <c r="H95" s="106"/>
    </row>
    <row r="96" spans="8:8">
      <c r="H96" s="106"/>
    </row>
    <row r="97" spans="8:8">
      <c r="H97" s="106"/>
    </row>
    <row r="98" spans="8:8">
      <c r="H98" s="106"/>
    </row>
    <row r="99" spans="8:8">
      <c r="H99" s="106"/>
    </row>
    <row r="100" spans="8:8">
      <c r="H100" s="106"/>
    </row>
    <row r="101" spans="8:8">
      <c r="H101" s="106"/>
    </row>
    <row r="102" spans="8:8">
      <c r="H102" s="106"/>
    </row>
    <row r="103" spans="8:8">
      <c r="H103" s="106"/>
    </row>
    <row r="104" spans="8:8">
      <c r="H104" s="106"/>
    </row>
    <row r="105" spans="8:8">
      <c r="H105" s="106"/>
    </row>
    <row r="106" spans="8:8">
      <c r="H106" s="106"/>
    </row>
    <row r="107" spans="8:8">
      <c r="H107" s="106"/>
    </row>
    <row r="108" spans="8:8">
      <c r="H108" s="106"/>
    </row>
    <row r="109" spans="8:8">
      <c r="H109" s="106"/>
    </row>
    <row r="110" spans="8:8">
      <c r="H110" s="106"/>
    </row>
    <row r="111" spans="8:8">
      <c r="H111" s="106"/>
    </row>
    <row r="112" spans="8:8">
      <c r="H112" s="106"/>
    </row>
    <row r="113" spans="8:8">
      <c r="H113" s="106"/>
    </row>
    <row r="114" spans="8:8">
      <c r="H114" s="106"/>
    </row>
    <row r="115" spans="8:8">
      <c r="H115" s="106"/>
    </row>
    <row r="116" spans="8:8">
      <c r="H116" s="106"/>
    </row>
    <row r="117" spans="8:8">
      <c r="H117" s="106"/>
    </row>
    <row r="118" spans="8:8">
      <c r="H118" s="106"/>
    </row>
    <row r="119" spans="8:8">
      <c r="H119" s="106"/>
    </row>
    <row r="120" spans="8:8">
      <c r="H120" s="106"/>
    </row>
    <row r="121" spans="8:8">
      <c r="H121" s="106"/>
    </row>
    <row r="122" spans="8:8">
      <c r="H122" s="106"/>
    </row>
    <row r="123" spans="8:8">
      <c r="H123" s="106"/>
    </row>
    <row r="124" spans="8:8">
      <c r="H124" s="106"/>
    </row>
    <row r="125" spans="8:8">
      <c r="H125" s="106"/>
    </row>
    <row r="126" spans="8:8">
      <c r="H126" s="106"/>
    </row>
    <row r="127" spans="8:8">
      <c r="H127" s="106"/>
    </row>
    <row r="128" spans="8:8">
      <c r="H128" s="106"/>
    </row>
    <row r="129" spans="8:8">
      <c r="H129" s="106"/>
    </row>
    <row r="130" spans="8:8">
      <c r="H130" s="106"/>
    </row>
    <row r="131" spans="8:8">
      <c r="H131" s="106"/>
    </row>
    <row r="132" spans="8:8">
      <c r="H132" s="106"/>
    </row>
    <row r="133" spans="8:8">
      <c r="H133" s="106"/>
    </row>
    <row r="134" spans="8:8">
      <c r="H134" s="106"/>
    </row>
    <row r="135" spans="8:8">
      <c r="H135" s="106"/>
    </row>
    <row r="136" spans="8:8">
      <c r="H136" s="106"/>
    </row>
    <row r="137" spans="8:8">
      <c r="H137" s="106"/>
    </row>
    <row r="138" spans="8:8">
      <c r="H138" s="106"/>
    </row>
    <row r="139" spans="8:8">
      <c r="H139" s="106"/>
    </row>
    <row r="140" spans="8:8">
      <c r="H140" s="106"/>
    </row>
    <row r="141" spans="8:8">
      <c r="H141" s="106"/>
    </row>
    <row r="142" spans="8:8">
      <c r="H142" s="106"/>
    </row>
    <row r="143" spans="8:8">
      <c r="H143" s="106"/>
    </row>
    <row r="144" spans="8:8">
      <c r="H144" s="106"/>
    </row>
    <row r="145" spans="8:8">
      <c r="H145" s="106"/>
    </row>
    <row r="146" spans="8:8">
      <c r="H146" s="106"/>
    </row>
    <row r="147" spans="8:8">
      <c r="H147" s="106"/>
    </row>
    <row r="148" spans="8:8">
      <c r="H148" s="106"/>
    </row>
    <row r="149" spans="8:8">
      <c r="H149" s="106"/>
    </row>
    <row r="150" spans="8:8">
      <c r="H150" s="106"/>
    </row>
    <row r="151" spans="8:8">
      <c r="H151" s="106"/>
    </row>
    <row r="152" spans="8:8">
      <c r="H152" s="106"/>
    </row>
    <row r="153" spans="8:8">
      <c r="H153" s="106"/>
    </row>
    <row r="154" spans="8:8">
      <c r="H154" s="106"/>
    </row>
    <row r="155" spans="8:8">
      <c r="H155" s="106"/>
    </row>
    <row r="156" spans="8:8">
      <c r="H156" s="106"/>
    </row>
    <row r="157" spans="8:8">
      <c r="H157" s="106"/>
    </row>
    <row r="158" spans="8:8">
      <c r="H158" s="106"/>
    </row>
    <row r="159" spans="8:8">
      <c r="H159" s="106"/>
    </row>
    <row r="160" spans="8:8">
      <c r="H160" s="106"/>
    </row>
    <row r="161" spans="8:8">
      <c r="H161" s="106"/>
    </row>
    <row r="162" spans="8:8">
      <c r="H162" s="106"/>
    </row>
    <row r="163" spans="8:8">
      <c r="H163" s="106"/>
    </row>
    <row r="164" spans="8:8">
      <c r="H164" s="106"/>
    </row>
    <row r="165" spans="8:8">
      <c r="H165" s="106"/>
    </row>
    <row r="166" spans="8:8">
      <c r="H166" s="106"/>
    </row>
    <row r="167" spans="8:8">
      <c r="H167" s="106"/>
    </row>
    <row r="168" spans="8:8">
      <c r="H168" s="106"/>
    </row>
    <row r="169" spans="8:8">
      <c r="H169" s="106"/>
    </row>
    <row r="170" spans="8:8">
      <c r="H170" s="106"/>
    </row>
    <row r="171" spans="8:8">
      <c r="H171" s="106"/>
    </row>
    <row r="172" spans="8:8">
      <c r="H172" s="106"/>
    </row>
    <row r="173" spans="8:8">
      <c r="H173" s="106"/>
    </row>
    <row r="174" spans="8:8">
      <c r="H174" s="106"/>
    </row>
    <row r="175" spans="8:8">
      <c r="H175" s="106"/>
    </row>
    <row r="176" spans="8:8">
      <c r="H176" s="106"/>
    </row>
    <row r="177" spans="8:8">
      <c r="H177" s="106"/>
    </row>
    <row r="178" spans="8:8">
      <c r="H178" s="106"/>
    </row>
    <row r="179" spans="8:8">
      <c r="H179" s="106"/>
    </row>
    <row r="180" spans="8:8">
      <c r="H180" s="106"/>
    </row>
    <row r="181" spans="8:8">
      <c r="H181" s="106"/>
    </row>
    <row r="182" spans="8:8">
      <c r="H182" s="106"/>
    </row>
    <row r="183" spans="8:8">
      <c r="H183" s="106"/>
    </row>
    <row r="184" spans="8:8">
      <c r="H184" s="106"/>
    </row>
    <row r="185" spans="8:8">
      <c r="H185" s="106"/>
    </row>
    <row r="186" spans="8:8">
      <c r="H186" s="106"/>
    </row>
    <row r="187" spans="8:8">
      <c r="H187" s="106"/>
    </row>
    <row r="188" spans="8:8">
      <c r="H188" s="106"/>
    </row>
    <row r="189" spans="8:8">
      <c r="H189" s="106"/>
    </row>
    <row r="190" spans="8:8">
      <c r="H190" s="106"/>
    </row>
    <row r="191" spans="8:8">
      <c r="H191" s="106"/>
    </row>
    <row r="192" spans="8:8">
      <c r="H192" s="106"/>
    </row>
    <row r="193" spans="8:8">
      <c r="H193" s="106"/>
    </row>
    <row r="194" spans="8:8">
      <c r="H194" s="106"/>
    </row>
    <row r="195" spans="8:8">
      <c r="H195" s="106"/>
    </row>
    <row r="196" spans="8:8">
      <c r="H196" s="106"/>
    </row>
    <row r="197" spans="8:8">
      <c r="H197" s="106"/>
    </row>
    <row r="198" spans="8:8">
      <c r="H198" s="106"/>
    </row>
    <row r="199" spans="8:8">
      <c r="H199" s="106"/>
    </row>
    <row r="200" spans="8:8">
      <c r="H200" s="106"/>
    </row>
    <row r="201" spans="8:8">
      <c r="H201" s="106"/>
    </row>
    <row r="202" spans="8:8">
      <c r="H202" s="106"/>
    </row>
    <row r="203" spans="8:8">
      <c r="H203" s="106"/>
    </row>
    <row r="204" spans="8:8">
      <c r="H204" s="106"/>
    </row>
    <row r="205" spans="8:8">
      <c r="H205" s="106"/>
    </row>
    <row r="206" spans="8:8">
      <c r="H206" s="106"/>
    </row>
    <row r="207" spans="8:8">
      <c r="H207" s="106"/>
    </row>
    <row r="208" spans="8:8">
      <c r="H208" s="106"/>
    </row>
    <row r="209" spans="8:8">
      <c r="H209" s="106"/>
    </row>
    <row r="210" spans="8:8">
      <c r="H210" s="106"/>
    </row>
    <row r="211" spans="8:8">
      <c r="H211" s="106"/>
    </row>
    <row r="212" spans="8:8">
      <c r="H212" s="106"/>
    </row>
    <row r="213" spans="8:8">
      <c r="H213" s="106"/>
    </row>
    <row r="214" spans="8:8">
      <c r="H214" s="106"/>
    </row>
    <row r="215" spans="8:8">
      <c r="H215" s="106"/>
    </row>
    <row r="216" spans="8:8">
      <c r="H216" s="106"/>
    </row>
    <row r="217" spans="8:8">
      <c r="H217" s="106"/>
    </row>
    <row r="218" spans="8:8">
      <c r="H218" s="106"/>
    </row>
    <row r="219" spans="8:8">
      <c r="H219" s="106"/>
    </row>
    <row r="220" spans="8:8">
      <c r="H220" s="106"/>
    </row>
    <row r="221" spans="8:8">
      <c r="H221" s="106"/>
    </row>
    <row r="222" spans="8:8">
      <c r="H222" s="106"/>
    </row>
    <row r="223" spans="8:8">
      <c r="H223" s="106"/>
    </row>
    <row r="224" spans="8:8">
      <c r="H224" s="106"/>
    </row>
    <row r="225" spans="8:8">
      <c r="H225" s="106"/>
    </row>
    <row r="226" spans="8:8">
      <c r="H226" s="106"/>
    </row>
    <row r="227" spans="8:8">
      <c r="H227" s="106"/>
    </row>
    <row r="228" spans="8:8">
      <c r="H228" s="106"/>
    </row>
    <row r="229" spans="8:8">
      <c r="H229" s="106"/>
    </row>
    <row r="230" spans="8:8">
      <c r="H230" s="106"/>
    </row>
    <row r="231" spans="8:8">
      <c r="H231" s="106"/>
    </row>
    <row r="232" spans="8:8">
      <c r="H232" s="106"/>
    </row>
    <row r="233" spans="8:8">
      <c r="H233" s="106"/>
    </row>
    <row r="234" spans="8:8">
      <c r="H234" s="106"/>
    </row>
    <row r="235" spans="8:8">
      <c r="H235" s="106"/>
    </row>
    <row r="236" spans="8:8">
      <c r="H236" s="106"/>
    </row>
    <row r="237" spans="8:8">
      <c r="H237" s="106"/>
    </row>
    <row r="238" spans="8:8">
      <c r="H238" s="106"/>
    </row>
    <row r="239" spans="8:8">
      <c r="H239" s="106"/>
    </row>
    <row r="240" spans="8:8">
      <c r="H240" s="106"/>
    </row>
    <row r="241" spans="8:8">
      <c r="H241" s="106"/>
    </row>
    <row r="242" spans="8:8">
      <c r="H242" s="106"/>
    </row>
    <row r="243" spans="8:8">
      <c r="H243" s="106"/>
    </row>
    <row r="244" spans="8:8">
      <c r="H244" s="106"/>
    </row>
    <row r="245" spans="8:8">
      <c r="H245" s="106"/>
    </row>
    <row r="246" spans="8:8">
      <c r="H246" s="106"/>
    </row>
    <row r="247" spans="8:8">
      <c r="H247" s="106"/>
    </row>
    <row r="248" spans="8:8">
      <c r="H248" s="106"/>
    </row>
    <row r="249" spans="8:8">
      <c r="H249" s="106"/>
    </row>
    <row r="250" spans="8:8">
      <c r="H250" s="106"/>
    </row>
    <row r="251" spans="8:8">
      <c r="H251" s="106"/>
    </row>
    <row r="252" spans="8:8">
      <c r="H252" s="106"/>
    </row>
    <row r="253" spans="8:8">
      <c r="H253" s="106"/>
    </row>
    <row r="254" spans="8:8">
      <c r="H254" s="106"/>
    </row>
    <row r="255" spans="8:8">
      <c r="H255" s="106"/>
    </row>
    <row r="256" spans="8:8">
      <c r="H256" s="106"/>
    </row>
    <row r="257" spans="8:8">
      <c r="H257" s="106"/>
    </row>
    <row r="258" spans="8:8">
      <c r="H258" s="106"/>
    </row>
    <row r="259" spans="8:8">
      <c r="H259" s="106"/>
    </row>
    <row r="260" spans="8:8">
      <c r="H260" s="106"/>
    </row>
    <row r="261" spans="8:8">
      <c r="H261" s="106"/>
    </row>
    <row r="262" spans="8:8">
      <c r="H262" s="106"/>
    </row>
    <row r="263" spans="8:8">
      <c r="H263" s="106"/>
    </row>
    <row r="264" spans="8:8">
      <c r="H264" s="106"/>
    </row>
    <row r="265" spans="8:8">
      <c r="H265" s="106"/>
    </row>
    <row r="266" spans="8:8">
      <c r="H266" s="106"/>
    </row>
    <row r="267" spans="8:8">
      <c r="H267" s="106"/>
    </row>
    <row r="268" spans="8:8">
      <c r="H268" s="106"/>
    </row>
    <row r="269" spans="8:8">
      <c r="H269" s="106"/>
    </row>
    <row r="270" spans="8:8">
      <c r="H270" s="106"/>
    </row>
    <row r="271" spans="8:8">
      <c r="H271" s="106"/>
    </row>
    <row r="272" spans="8:8">
      <c r="H272" s="106"/>
    </row>
    <row r="273" spans="8:8">
      <c r="H273" s="106"/>
    </row>
    <row r="274" spans="8:8">
      <c r="H274" s="106"/>
    </row>
    <row r="275" spans="8:8">
      <c r="H275" s="106"/>
    </row>
    <row r="276" spans="8:8">
      <c r="H276" s="106"/>
    </row>
    <row r="277" spans="8:8">
      <c r="H277" s="106"/>
    </row>
    <row r="278" spans="8:8">
      <c r="H278" s="106"/>
    </row>
    <row r="279" spans="8:8">
      <c r="H279" s="106"/>
    </row>
    <row r="280" spans="8:8">
      <c r="H280" s="106"/>
    </row>
    <row r="281" spans="8:8">
      <c r="H281" s="106"/>
    </row>
    <row r="282" spans="8:8">
      <c r="H282" s="106"/>
    </row>
    <row r="283" spans="8:8">
      <c r="H283" s="106"/>
    </row>
    <row r="284" spans="8:8">
      <c r="H284" s="106"/>
    </row>
    <row r="285" spans="8:8">
      <c r="H285" s="106"/>
    </row>
    <row r="286" spans="8:8">
      <c r="H286" s="106"/>
    </row>
    <row r="287" spans="8:8">
      <c r="H287" s="106"/>
    </row>
    <row r="288" spans="8:8">
      <c r="H288" s="106"/>
    </row>
    <row r="289" spans="8:8">
      <c r="H289" s="106"/>
    </row>
    <row r="290" spans="8:8">
      <c r="H290" s="106"/>
    </row>
    <row r="291" spans="8:8">
      <c r="H291" s="106"/>
    </row>
    <row r="292" spans="8:8">
      <c r="H292" s="106"/>
    </row>
    <row r="293" spans="8:8">
      <c r="H293" s="106"/>
    </row>
    <row r="294" spans="8:8">
      <c r="H294" s="106"/>
    </row>
    <row r="295" spans="8:8">
      <c r="H295" s="106"/>
    </row>
    <row r="296" spans="8:8">
      <c r="H296" s="106"/>
    </row>
    <row r="297" spans="8:8">
      <c r="H297" s="106"/>
    </row>
    <row r="298" spans="8:8">
      <c r="H298" s="106"/>
    </row>
    <row r="299" spans="8:8">
      <c r="H299" s="106"/>
    </row>
    <row r="300" spans="8:8">
      <c r="H300" s="106"/>
    </row>
    <row r="301" spans="8:8">
      <c r="H301" s="106"/>
    </row>
    <row r="302" spans="8:8">
      <c r="H302" s="106"/>
    </row>
    <row r="303" spans="8:8">
      <c r="H303" s="106"/>
    </row>
    <row r="304" spans="8:8">
      <c r="H304" s="106"/>
    </row>
    <row r="305" spans="8:8">
      <c r="H305" s="106"/>
    </row>
    <row r="306" spans="8:8">
      <c r="H306" s="106"/>
    </row>
    <row r="307" spans="8:8">
      <c r="H307" s="106"/>
    </row>
    <row r="308" spans="8:8">
      <c r="H308" s="106"/>
    </row>
    <row r="309" spans="8:8">
      <c r="H309" s="106"/>
    </row>
    <row r="310" spans="8:8">
      <c r="H310" s="106"/>
    </row>
    <row r="311" spans="8:8">
      <c r="H311" s="106"/>
    </row>
    <row r="312" spans="8:8">
      <c r="H312" s="106"/>
    </row>
    <row r="313" spans="8:8">
      <c r="H313" s="106"/>
    </row>
    <row r="314" spans="8:8">
      <c r="H314" s="106"/>
    </row>
    <row r="315" spans="8:8">
      <c r="H315" s="106"/>
    </row>
    <row r="316" spans="8:8">
      <c r="H316" s="106"/>
    </row>
    <row r="317" spans="8:8">
      <c r="H317" s="106"/>
    </row>
    <row r="318" spans="8:8">
      <c r="H318" s="106"/>
    </row>
    <row r="319" spans="8:8">
      <c r="H319" s="106"/>
    </row>
    <row r="320" spans="8:8">
      <c r="H320" s="106"/>
    </row>
    <row r="321" spans="8:8">
      <c r="H321" s="106"/>
    </row>
    <row r="322" spans="8:8">
      <c r="H322" s="106"/>
    </row>
    <row r="323" spans="8:8">
      <c r="H323" s="106"/>
    </row>
    <row r="324" spans="8:8">
      <c r="H324" s="106"/>
    </row>
    <row r="325" spans="8:8">
      <c r="H325" s="106"/>
    </row>
    <row r="326" spans="8:8">
      <c r="H326" s="106"/>
    </row>
    <row r="327" spans="8:8">
      <c r="H327" s="106"/>
    </row>
    <row r="328" spans="8:8">
      <c r="H328" s="106"/>
    </row>
    <row r="329" spans="8:8">
      <c r="H329" s="106"/>
    </row>
    <row r="330" spans="8:8">
      <c r="H330" s="106"/>
    </row>
    <row r="331" spans="8:8">
      <c r="H331" s="106"/>
    </row>
    <row r="332" spans="8:8">
      <c r="H332" s="106"/>
    </row>
    <row r="333" spans="8:8">
      <c r="H333" s="106"/>
    </row>
    <row r="334" spans="8:8">
      <c r="H334" s="106"/>
    </row>
    <row r="335" spans="8:8">
      <c r="H335" s="106"/>
    </row>
    <row r="336" spans="8:8">
      <c r="H336" s="106"/>
    </row>
    <row r="337" spans="8:8">
      <c r="H337" s="106"/>
    </row>
    <row r="338" spans="8:8">
      <c r="H338" s="106"/>
    </row>
    <row r="339" spans="8:8">
      <c r="H339" s="106"/>
    </row>
    <row r="340" spans="8:8">
      <c r="H340" s="106"/>
    </row>
    <row r="341" spans="8:8">
      <c r="H341" s="106"/>
    </row>
    <row r="342" spans="8:8">
      <c r="H342" s="106"/>
    </row>
    <row r="343" spans="8:8">
      <c r="H343" s="106"/>
    </row>
    <row r="344" spans="8:8">
      <c r="H344" s="106"/>
    </row>
    <row r="345" spans="8:8">
      <c r="H345" s="106"/>
    </row>
    <row r="346" spans="8:8">
      <c r="H346" s="106"/>
    </row>
    <row r="347" spans="8:8">
      <c r="H347" s="106"/>
    </row>
    <row r="348" spans="8:8">
      <c r="H348" s="106"/>
    </row>
    <row r="349" spans="8:8">
      <c r="H349" s="106"/>
    </row>
    <row r="350" spans="8:8">
      <c r="H350" s="106"/>
    </row>
    <row r="351" spans="8:8">
      <c r="H351" s="106"/>
    </row>
    <row r="352" spans="8:8">
      <c r="H352" s="106"/>
    </row>
    <row r="353" spans="8:8">
      <c r="H353" s="106"/>
    </row>
    <row r="354" spans="8:8">
      <c r="H354" s="106"/>
    </row>
    <row r="355" spans="8:8">
      <c r="H355" s="106"/>
    </row>
    <row r="356" spans="8:8">
      <c r="H356" s="106"/>
    </row>
    <row r="357" spans="8:8">
      <c r="H357" s="106"/>
    </row>
    <row r="358" spans="8:8">
      <c r="H358" s="106"/>
    </row>
    <row r="359" spans="8:8">
      <c r="H359" s="106"/>
    </row>
    <row r="360" spans="8:8">
      <c r="H360" s="106"/>
    </row>
    <row r="361" spans="8:8">
      <c r="H361" s="106"/>
    </row>
    <row r="362" spans="8:8">
      <c r="H362" s="106"/>
    </row>
    <row r="363" spans="8:8">
      <c r="H363" s="106"/>
    </row>
    <row r="364" spans="8:8">
      <c r="H364" s="106"/>
    </row>
    <row r="365" spans="8:8">
      <c r="H365" s="106"/>
    </row>
    <row r="366" spans="8:8">
      <c r="H366" s="106"/>
    </row>
    <row r="367" spans="8:8">
      <c r="H367" s="106"/>
    </row>
    <row r="368" spans="8:8">
      <c r="H368" s="106"/>
    </row>
    <row r="369" spans="8:8">
      <c r="H369" s="106"/>
    </row>
    <row r="370" spans="8:8">
      <c r="H370" s="106"/>
    </row>
    <row r="371" spans="8:8">
      <c r="H371" s="106"/>
    </row>
    <row r="372" spans="8:8">
      <c r="H372" s="106"/>
    </row>
    <row r="373" spans="8:8">
      <c r="H373" s="106"/>
    </row>
    <row r="374" spans="8:8">
      <c r="H374" s="106"/>
    </row>
    <row r="375" spans="8:8">
      <c r="H375" s="106"/>
    </row>
    <row r="376" spans="8:8">
      <c r="H376" s="106"/>
    </row>
    <row r="377" spans="8:8">
      <c r="H377" s="106"/>
    </row>
    <row r="378" spans="8:8">
      <c r="H378" s="106"/>
    </row>
    <row r="379" spans="8:8">
      <c r="H379" s="106"/>
    </row>
    <row r="380" spans="8:8">
      <c r="H380" s="106"/>
    </row>
    <row r="381" spans="8:8">
      <c r="H381" s="106"/>
    </row>
    <row r="382" spans="8:8">
      <c r="H382" s="106"/>
    </row>
    <row r="383" spans="8:8">
      <c r="H383" s="106"/>
    </row>
    <row r="384" spans="8:8">
      <c r="H384" s="106"/>
    </row>
    <row r="385" spans="8:8">
      <c r="H385" s="106"/>
    </row>
    <row r="386" spans="8:8">
      <c r="H386" s="106"/>
    </row>
    <row r="387" spans="8:8">
      <c r="H387" s="106"/>
    </row>
    <row r="388" spans="8:8">
      <c r="H388" s="106"/>
    </row>
    <row r="389" spans="8:8">
      <c r="H389" s="106"/>
    </row>
    <row r="390" spans="8:8">
      <c r="H390" s="106"/>
    </row>
    <row r="391" spans="8:8">
      <c r="H391" s="106"/>
    </row>
    <row r="392" spans="8:8">
      <c r="H392" s="106"/>
    </row>
    <row r="393" spans="8:8">
      <c r="H393" s="106"/>
    </row>
    <row r="394" spans="8:8">
      <c r="H394" s="106"/>
    </row>
    <row r="395" spans="8:8">
      <c r="H395" s="106"/>
    </row>
    <row r="396" spans="8:8">
      <c r="H396" s="106"/>
    </row>
    <row r="397" spans="8:8">
      <c r="H397" s="106"/>
    </row>
    <row r="398" spans="8:8">
      <c r="H398" s="106"/>
    </row>
    <row r="399" spans="8:8">
      <c r="H399" s="106"/>
    </row>
    <row r="400" spans="8:8">
      <c r="H400" s="106"/>
    </row>
    <row r="401" spans="8:8">
      <c r="H401" s="106"/>
    </row>
    <row r="402" spans="8:8">
      <c r="H402" s="106"/>
    </row>
    <row r="403" spans="8:8">
      <c r="H403" s="106"/>
    </row>
    <row r="404" spans="8:8">
      <c r="H404" s="106"/>
    </row>
    <row r="405" spans="8:8">
      <c r="H405" s="106"/>
    </row>
    <row r="406" spans="8:8">
      <c r="H406" s="106"/>
    </row>
    <row r="407" spans="8:8">
      <c r="H407" s="106"/>
    </row>
    <row r="408" spans="8:8">
      <c r="H408" s="106"/>
    </row>
    <row r="409" spans="8:8">
      <c r="H409" s="106"/>
    </row>
    <row r="410" spans="8:8">
      <c r="H410" s="106"/>
    </row>
    <row r="411" spans="8:8">
      <c r="H411" s="106"/>
    </row>
    <row r="412" spans="8:8">
      <c r="H412" s="106"/>
    </row>
    <row r="413" spans="8:8">
      <c r="H413" s="106"/>
    </row>
    <row r="414" spans="8:8">
      <c r="H414" s="106"/>
    </row>
    <row r="415" spans="8:8">
      <c r="H415" s="106"/>
    </row>
    <row r="416" spans="8:8">
      <c r="H416" s="106"/>
    </row>
    <row r="417" spans="8:8">
      <c r="H417" s="106"/>
    </row>
    <row r="418" spans="8:8">
      <c r="H418" s="106"/>
    </row>
    <row r="419" spans="8:8">
      <c r="H419" s="106"/>
    </row>
    <row r="420" spans="8:8">
      <c r="H420" s="106"/>
    </row>
    <row r="421" spans="8:8">
      <c r="H421" s="106"/>
    </row>
    <row r="422" spans="8:8">
      <c r="H422" s="106"/>
    </row>
    <row r="423" spans="8:8">
      <c r="H423" s="106"/>
    </row>
    <row r="424" spans="8:8">
      <c r="H424" s="106"/>
    </row>
    <row r="425" spans="8:8">
      <c r="H425" s="106"/>
    </row>
    <row r="426" spans="8:8">
      <c r="H426" s="106"/>
    </row>
    <row r="427" spans="8:8">
      <c r="H427" s="106"/>
    </row>
    <row r="428" spans="8:8">
      <c r="H428" s="106"/>
    </row>
    <row r="429" spans="8:8">
      <c r="H429" s="106"/>
    </row>
    <row r="430" spans="8:8">
      <c r="H430" s="106"/>
    </row>
    <row r="431" spans="8:8">
      <c r="H431" s="106"/>
    </row>
    <row r="432" spans="8:8">
      <c r="H432" s="106"/>
    </row>
    <row r="433" spans="8:8">
      <c r="H433" s="106"/>
    </row>
    <row r="434" spans="8:8">
      <c r="H434" s="106"/>
    </row>
    <row r="435" spans="8:8">
      <c r="H435" s="106"/>
    </row>
    <row r="436" spans="8:8">
      <c r="H436" s="106"/>
    </row>
    <row r="437" spans="8:8">
      <c r="H437" s="106"/>
    </row>
    <row r="438" spans="8:8">
      <c r="H438" s="106"/>
    </row>
    <row r="439" spans="8:8">
      <c r="H439" s="106"/>
    </row>
    <row r="440" spans="8:8">
      <c r="H440" s="106"/>
    </row>
    <row r="441" spans="8:8">
      <c r="H441" s="106"/>
    </row>
    <row r="442" spans="8:8">
      <c r="H442" s="106"/>
    </row>
    <row r="443" spans="8:8">
      <c r="H443" s="106"/>
    </row>
    <row r="444" spans="8:8">
      <c r="H444" s="106"/>
    </row>
    <row r="445" spans="8:8">
      <c r="H445" s="106"/>
    </row>
    <row r="446" spans="8:8">
      <c r="H446" s="106"/>
    </row>
    <row r="447" spans="8:8">
      <c r="H447" s="106"/>
    </row>
    <row r="448" spans="8:8">
      <c r="H448" s="106"/>
    </row>
    <row r="449" spans="8:8">
      <c r="H449" s="106"/>
    </row>
    <row r="450" spans="8:8">
      <c r="H450" s="106"/>
    </row>
    <row r="451" spans="8:8">
      <c r="H451" s="106"/>
    </row>
    <row r="452" spans="8:8">
      <c r="H452" s="106"/>
    </row>
    <row r="453" spans="8:8">
      <c r="H453" s="106"/>
    </row>
    <row r="454" spans="8:8">
      <c r="H454" s="106"/>
    </row>
    <row r="455" spans="8:8">
      <c r="H455" s="106"/>
    </row>
    <row r="456" spans="8:8">
      <c r="H456" s="106"/>
    </row>
    <row r="457" spans="8:8">
      <c r="H457" s="106"/>
    </row>
    <row r="458" spans="8:8">
      <c r="H458" s="106"/>
    </row>
    <row r="459" spans="8:8">
      <c r="H459" s="106"/>
    </row>
    <row r="460" spans="8:8">
      <c r="H460" s="106"/>
    </row>
    <row r="461" spans="8:8">
      <c r="H461" s="106"/>
    </row>
    <row r="462" spans="8:8">
      <c r="H462" s="106"/>
    </row>
    <row r="463" spans="8:8">
      <c r="H463" s="106"/>
    </row>
    <row r="464" spans="8:8">
      <c r="H464" s="106"/>
    </row>
    <row r="465" spans="8:8">
      <c r="H465" s="106"/>
    </row>
    <row r="466" spans="8:8">
      <c r="H466" s="106"/>
    </row>
    <row r="467" spans="8:8">
      <c r="H467" s="106"/>
    </row>
    <row r="468" spans="8:8">
      <c r="H468" s="106"/>
    </row>
    <row r="469" spans="8:8">
      <c r="H469" s="106"/>
    </row>
    <row r="470" spans="8:8">
      <c r="H470" s="106"/>
    </row>
    <row r="471" spans="8:8">
      <c r="H471" s="106"/>
    </row>
    <row r="472" spans="8:8">
      <c r="H472" s="106"/>
    </row>
    <row r="473" spans="8:8">
      <c r="H473" s="106"/>
    </row>
    <row r="474" spans="8:8">
      <c r="H474" s="106"/>
    </row>
    <row r="475" spans="8:8">
      <c r="H475" s="106"/>
    </row>
    <row r="476" spans="8:8">
      <c r="H476" s="106"/>
    </row>
    <row r="477" spans="8:8">
      <c r="H477" s="106"/>
    </row>
    <row r="478" spans="8:8">
      <c r="H478" s="106"/>
    </row>
    <row r="479" spans="8:8">
      <c r="H479" s="106"/>
    </row>
    <row r="480" spans="8:8">
      <c r="H480" s="106"/>
    </row>
    <row r="481" spans="8:8">
      <c r="H481" s="106"/>
    </row>
    <row r="482" spans="8:8">
      <c r="H482" s="106"/>
    </row>
    <row r="483" spans="8:8">
      <c r="H483" s="106"/>
    </row>
    <row r="484" spans="8:8">
      <c r="H484" s="106"/>
    </row>
    <row r="485" spans="8:8">
      <c r="H485" s="106"/>
    </row>
    <row r="486" spans="8:8">
      <c r="H486" s="106"/>
    </row>
    <row r="487" spans="8:8">
      <c r="H487" s="106"/>
    </row>
    <row r="488" spans="8:8">
      <c r="H488" s="106"/>
    </row>
    <row r="489" spans="8:8">
      <c r="H489" s="106"/>
    </row>
    <row r="490" spans="8:8">
      <c r="H490" s="106"/>
    </row>
    <row r="491" spans="8:8">
      <c r="H491" s="106"/>
    </row>
    <row r="492" spans="8:8">
      <c r="H492" s="106"/>
    </row>
    <row r="493" spans="8:8">
      <c r="H493" s="106"/>
    </row>
    <row r="494" spans="8:8">
      <c r="H494" s="106"/>
    </row>
    <row r="495" spans="8:8">
      <c r="H495" s="106"/>
    </row>
    <row r="496" spans="8:8">
      <c r="H496" s="106"/>
    </row>
    <row r="497" spans="8:8">
      <c r="H497" s="106"/>
    </row>
    <row r="498" spans="8:8">
      <c r="H498" s="106"/>
    </row>
    <row r="499" spans="8:8">
      <c r="H499" s="106"/>
    </row>
    <row r="500" spans="8:8">
      <c r="H500" s="106"/>
    </row>
    <row r="501" spans="8:8">
      <c r="H501" s="106"/>
    </row>
    <row r="502" spans="8:8">
      <c r="H502" s="106"/>
    </row>
    <row r="503" spans="8:8">
      <c r="H503" s="106"/>
    </row>
    <row r="504" spans="8:8">
      <c r="H504" s="106"/>
    </row>
    <row r="505" spans="8:8">
      <c r="H505" s="106"/>
    </row>
    <row r="506" spans="8:8">
      <c r="H506" s="106"/>
    </row>
    <row r="507" spans="8:8">
      <c r="H507" s="106"/>
    </row>
    <row r="508" spans="8:8">
      <c r="H508" s="106"/>
    </row>
    <row r="509" spans="8:8">
      <c r="H509" s="106"/>
    </row>
    <row r="510" spans="8:8">
      <c r="H510" s="106"/>
    </row>
    <row r="511" spans="8:8">
      <c r="H511" s="106"/>
    </row>
    <row r="512" spans="8:8">
      <c r="H512" s="106"/>
    </row>
    <row r="513" spans="8:8">
      <c r="H513" s="106"/>
    </row>
    <row r="514" spans="8:8">
      <c r="H514" s="106"/>
    </row>
    <row r="515" spans="8:8">
      <c r="H515" s="106"/>
    </row>
    <row r="516" spans="8:8">
      <c r="H516" s="106"/>
    </row>
    <row r="517" spans="8:8">
      <c r="H517" s="106"/>
    </row>
    <row r="518" spans="8:8">
      <c r="H518" s="106"/>
    </row>
    <row r="519" spans="8:8">
      <c r="H519" s="106"/>
    </row>
    <row r="520" spans="8:8">
      <c r="H520" s="106"/>
    </row>
    <row r="521" spans="8:8">
      <c r="H521" s="106"/>
    </row>
    <row r="522" spans="8:8">
      <c r="H522" s="106"/>
    </row>
    <row r="523" spans="8:8">
      <c r="H523" s="106"/>
    </row>
    <row r="524" spans="8:8">
      <c r="H524" s="106"/>
    </row>
    <row r="525" spans="8:8">
      <c r="H525" s="106"/>
    </row>
    <row r="526" spans="8:8">
      <c r="H526" s="106"/>
    </row>
    <row r="527" spans="8:8">
      <c r="H527" s="106"/>
    </row>
    <row r="528" spans="8:8">
      <c r="H528" s="106"/>
    </row>
    <row r="529" spans="8:8">
      <c r="H529" s="106"/>
    </row>
    <row r="530" spans="8:8">
      <c r="H530" s="106"/>
    </row>
    <row r="531" spans="8:8">
      <c r="H531" s="106"/>
    </row>
    <row r="532" spans="8:8">
      <c r="H532" s="106"/>
    </row>
    <row r="533" spans="8:8">
      <c r="H533" s="106"/>
    </row>
    <row r="534" spans="8:8">
      <c r="H534" s="106"/>
    </row>
    <row r="535" spans="8:8">
      <c r="H535" s="106"/>
    </row>
    <row r="536" spans="8:8">
      <c r="H536" s="106"/>
    </row>
    <row r="537" spans="8:8">
      <c r="H537" s="106"/>
    </row>
    <row r="538" spans="8:8">
      <c r="H538" s="106"/>
    </row>
    <row r="539" spans="8:8">
      <c r="H539" s="106"/>
    </row>
    <row r="540" spans="8:8">
      <c r="H540" s="106"/>
    </row>
    <row r="541" spans="8:8">
      <c r="H541" s="106"/>
    </row>
    <row r="542" spans="8:8">
      <c r="H542" s="106"/>
    </row>
    <row r="543" spans="8:8">
      <c r="H543" s="106"/>
    </row>
    <row r="544" spans="8:8">
      <c r="H544" s="106"/>
    </row>
    <row r="545" spans="8:8">
      <c r="H545" s="106"/>
    </row>
    <row r="546" spans="8:8">
      <c r="H546" s="106"/>
    </row>
    <row r="547" spans="8:8">
      <c r="H547" s="106"/>
    </row>
    <row r="548" spans="8:8">
      <c r="H548" s="106"/>
    </row>
    <row r="549" spans="8:8">
      <c r="H549" s="106"/>
    </row>
    <row r="550" spans="8:8">
      <c r="H550" s="106"/>
    </row>
    <row r="551" spans="8:8">
      <c r="H551" s="106"/>
    </row>
    <row r="552" spans="8:8">
      <c r="H552" s="106"/>
    </row>
    <row r="553" spans="8:8">
      <c r="H553" s="106"/>
    </row>
    <row r="554" spans="8:8">
      <c r="H554" s="106"/>
    </row>
    <row r="555" spans="8:8">
      <c r="H555" s="106"/>
    </row>
    <row r="556" spans="8:8">
      <c r="H556" s="106"/>
    </row>
    <row r="557" spans="8:8">
      <c r="H557" s="106"/>
    </row>
    <row r="558" spans="8:8">
      <c r="H558" s="106"/>
    </row>
    <row r="559" spans="8:8">
      <c r="H559" s="106"/>
    </row>
    <row r="560" spans="8:8">
      <c r="H560" s="106"/>
    </row>
    <row r="561" spans="8:8">
      <c r="H561" s="106"/>
    </row>
    <row r="562" spans="8:8">
      <c r="H562" s="106"/>
    </row>
    <row r="563" spans="8:8">
      <c r="H563" s="106"/>
    </row>
    <row r="564" spans="8:8">
      <c r="H564" s="106"/>
    </row>
    <row r="565" spans="8:8">
      <c r="H565" s="106"/>
    </row>
    <row r="566" spans="8:8">
      <c r="H566" s="106"/>
    </row>
    <row r="567" spans="8:8">
      <c r="H567" s="106"/>
    </row>
    <row r="568" spans="8:8">
      <c r="H568" s="106"/>
    </row>
    <row r="569" spans="8:8">
      <c r="H569" s="106"/>
    </row>
    <row r="570" spans="8:8">
      <c r="H570" s="106"/>
    </row>
    <row r="571" spans="8:8">
      <c r="H571" s="106"/>
    </row>
    <row r="572" spans="8:8">
      <c r="H572" s="106"/>
    </row>
    <row r="573" spans="8:8">
      <c r="H573" s="106"/>
    </row>
    <row r="574" spans="8:8">
      <c r="H574" s="106"/>
    </row>
    <row r="575" spans="8:8">
      <c r="H575" s="106"/>
    </row>
    <row r="576" spans="8:8">
      <c r="H576" s="106"/>
    </row>
    <row r="577" spans="8:8">
      <c r="H577" s="106"/>
    </row>
    <row r="578" spans="8:8">
      <c r="H578" s="106"/>
    </row>
    <row r="579" spans="8:8">
      <c r="H579" s="106"/>
    </row>
    <row r="580" spans="8:8">
      <c r="H580" s="106"/>
    </row>
    <row r="581" spans="8:8">
      <c r="H581" s="106"/>
    </row>
    <row r="582" spans="8:8">
      <c r="H582" s="106"/>
    </row>
    <row r="583" spans="8:8">
      <c r="H583" s="106"/>
    </row>
    <row r="584" spans="8:8">
      <c r="H584" s="106"/>
    </row>
    <row r="585" spans="8:8">
      <c r="H585" s="106"/>
    </row>
    <row r="586" spans="8:8">
      <c r="H586" s="106"/>
    </row>
    <row r="587" spans="8:8">
      <c r="H587" s="106"/>
    </row>
    <row r="588" spans="8:8">
      <c r="H588" s="106"/>
    </row>
    <row r="589" spans="8:8">
      <c r="H589" s="106"/>
    </row>
    <row r="590" spans="8:8">
      <c r="H590" s="106"/>
    </row>
    <row r="591" spans="8:8">
      <c r="H591" s="106"/>
    </row>
    <row r="592" spans="8:8">
      <c r="H592" s="106"/>
    </row>
    <row r="593" spans="8:8">
      <c r="H593" s="106"/>
    </row>
    <row r="594" spans="8:8">
      <c r="H594" s="106"/>
    </row>
    <row r="595" spans="8:8">
      <c r="H595" s="106"/>
    </row>
    <row r="596" spans="8:8">
      <c r="H596" s="106"/>
    </row>
    <row r="597" spans="8:8">
      <c r="H597" s="106"/>
    </row>
    <row r="598" spans="8:8">
      <c r="H598" s="106"/>
    </row>
    <row r="599" spans="8:8">
      <c r="H599" s="106"/>
    </row>
    <row r="600" spans="8:8">
      <c r="H600" s="106"/>
    </row>
    <row r="601" spans="8:8">
      <c r="H601" s="106"/>
    </row>
    <row r="602" spans="8:8">
      <c r="H602" s="106"/>
    </row>
    <row r="603" spans="8:8">
      <c r="H603" s="106"/>
    </row>
    <row r="604" spans="8:8">
      <c r="H604" s="106"/>
    </row>
    <row r="605" spans="8:8">
      <c r="H605" s="106"/>
    </row>
    <row r="606" spans="8:8">
      <c r="H606" s="106"/>
    </row>
    <row r="607" spans="8:8">
      <c r="H607" s="106"/>
    </row>
    <row r="608" spans="8:8">
      <c r="H608" s="106"/>
    </row>
    <row r="609" spans="8:8">
      <c r="H609" s="106"/>
    </row>
    <row r="610" spans="8:8">
      <c r="H610" s="106"/>
    </row>
    <row r="611" spans="8:8">
      <c r="H611" s="106"/>
    </row>
    <row r="612" spans="8:8">
      <c r="H612" s="106"/>
    </row>
    <row r="613" spans="8:8">
      <c r="H613" s="106"/>
    </row>
    <row r="614" spans="8:8">
      <c r="H614" s="106"/>
    </row>
    <row r="615" spans="8:8">
      <c r="H615" s="106"/>
    </row>
    <row r="616" spans="8:8">
      <c r="H616" s="106"/>
    </row>
    <row r="617" spans="8:8">
      <c r="H617" s="106"/>
    </row>
    <row r="618" spans="8:8">
      <c r="H618" s="106"/>
    </row>
    <row r="619" spans="8:8">
      <c r="H619" s="106"/>
    </row>
    <row r="620" spans="8:8">
      <c r="H620" s="106"/>
    </row>
    <row r="621" spans="8:8">
      <c r="H621" s="106"/>
    </row>
    <row r="622" spans="8:8">
      <c r="H622" s="106"/>
    </row>
    <row r="623" spans="8:8">
      <c r="H623" s="106"/>
    </row>
    <row r="624" spans="8:8">
      <c r="H624" s="106"/>
    </row>
    <row r="625" spans="8:8">
      <c r="H625" s="106"/>
    </row>
    <row r="626" spans="8:8">
      <c r="H626" s="106"/>
    </row>
    <row r="627" spans="8:8">
      <c r="H627" s="106"/>
    </row>
    <row r="628" spans="8:8">
      <c r="H628" s="106"/>
    </row>
    <row r="629" spans="8:8">
      <c r="H629" s="106"/>
    </row>
    <row r="630" spans="8:8">
      <c r="H630" s="106"/>
    </row>
    <row r="631" spans="8:8">
      <c r="H631" s="106"/>
    </row>
    <row r="632" spans="8:8">
      <c r="H632" s="106"/>
    </row>
    <row r="633" spans="8:8">
      <c r="H633" s="106"/>
    </row>
    <row r="634" spans="8:8">
      <c r="H634" s="106"/>
    </row>
    <row r="635" spans="8:8">
      <c r="H635" s="106"/>
    </row>
    <row r="636" spans="8:8">
      <c r="H636" s="106"/>
    </row>
    <row r="637" spans="8:8">
      <c r="H637" s="106"/>
    </row>
    <row r="638" spans="8:8">
      <c r="H638" s="106"/>
    </row>
    <row r="639" spans="8:8">
      <c r="H639" s="106"/>
    </row>
    <row r="640" spans="8:8">
      <c r="H640" s="106"/>
    </row>
    <row r="641" spans="8:8">
      <c r="H641" s="106"/>
    </row>
    <row r="642" spans="8:8">
      <c r="H642" s="106"/>
    </row>
    <row r="643" spans="8:8">
      <c r="H643" s="106"/>
    </row>
    <row r="644" spans="8:8">
      <c r="H644" s="106"/>
    </row>
    <row r="645" spans="8:8">
      <c r="H645" s="106"/>
    </row>
    <row r="646" spans="8:8">
      <c r="H646" s="106"/>
    </row>
    <row r="647" spans="8:8">
      <c r="H647" s="106"/>
    </row>
    <row r="648" spans="8:8">
      <c r="H648" s="106"/>
    </row>
    <row r="649" spans="8:8">
      <c r="H649" s="106"/>
    </row>
    <row r="650" spans="8:8">
      <c r="H650" s="106"/>
    </row>
    <row r="651" spans="8:8">
      <c r="H651" s="106"/>
    </row>
    <row r="652" spans="8:8">
      <c r="H652" s="106"/>
    </row>
    <row r="653" spans="8:8">
      <c r="H653" s="106"/>
    </row>
    <row r="654" spans="8:8">
      <c r="H654" s="106"/>
    </row>
    <row r="655" spans="8:8">
      <c r="H655" s="106"/>
    </row>
    <row r="656" spans="8:8">
      <c r="H656" s="106"/>
    </row>
    <row r="657" spans="8:8">
      <c r="H657" s="106"/>
    </row>
    <row r="658" spans="8:8">
      <c r="H658" s="106"/>
    </row>
    <row r="659" spans="8:8">
      <c r="H659" s="106"/>
    </row>
    <row r="660" spans="8:8">
      <c r="H660" s="106"/>
    </row>
    <row r="661" spans="8:8">
      <c r="H661" s="106"/>
    </row>
    <row r="662" spans="8:8">
      <c r="H662" s="106"/>
    </row>
    <row r="663" spans="8:8">
      <c r="H663" s="106"/>
    </row>
    <row r="664" spans="8:8">
      <c r="H664" s="106"/>
    </row>
    <row r="665" spans="8:8">
      <c r="H665" s="106"/>
    </row>
    <row r="666" spans="8:8">
      <c r="H666" s="106"/>
    </row>
    <row r="667" spans="8:8">
      <c r="H667" s="106"/>
    </row>
    <row r="668" spans="8:8">
      <c r="H668" s="106"/>
    </row>
    <row r="669" spans="8:8">
      <c r="H669" s="106"/>
    </row>
    <row r="670" spans="8:8">
      <c r="H670" s="106"/>
    </row>
    <row r="671" spans="8:8">
      <c r="H671" s="106"/>
    </row>
    <row r="672" spans="8:8">
      <c r="H672" s="106"/>
    </row>
    <row r="673" spans="8:8">
      <c r="H673" s="106"/>
    </row>
    <row r="674" spans="8:8">
      <c r="H674" s="106"/>
    </row>
    <row r="675" spans="8:8">
      <c r="H675" s="106"/>
    </row>
    <row r="676" spans="8:8">
      <c r="H676" s="106"/>
    </row>
    <row r="677" spans="8:8">
      <c r="H677" s="106"/>
    </row>
    <row r="678" spans="8:8">
      <c r="H678" s="106"/>
    </row>
    <row r="679" spans="8:8">
      <c r="H679" s="106"/>
    </row>
    <row r="680" spans="8:8">
      <c r="H680" s="106"/>
    </row>
    <row r="681" spans="8:8">
      <c r="H681" s="106"/>
    </row>
    <row r="682" spans="8:8">
      <c r="H682" s="106"/>
    </row>
    <row r="683" spans="8:8">
      <c r="H683" s="106"/>
    </row>
    <row r="684" spans="8:8">
      <c r="H684" s="106"/>
    </row>
    <row r="685" spans="8:8">
      <c r="H685" s="106"/>
    </row>
    <row r="686" spans="8:8">
      <c r="H686" s="106"/>
    </row>
    <row r="687" spans="8:8">
      <c r="H687" s="106"/>
    </row>
    <row r="688" spans="8:8">
      <c r="H688" s="106"/>
    </row>
    <row r="689" spans="8:8">
      <c r="H689" s="106"/>
    </row>
    <row r="690" spans="8:8">
      <c r="H690" s="106"/>
    </row>
    <row r="691" spans="8:8">
      <c r="H691" s="106"/>
    </row>
    <row r="692" spans="8:8">
      <c r="H692" s="106"/>
    </row>
    <row r="693" spans="8:8">
      <c r="H693" s="106"/>
    </row>
    <row r="694" spans="8:8">
      <c r="H694" s="106"/>
    </row>
    <row r="695" spans="8:8">
      <c r="H695" s="106"/>
    </row>
    <row r="696" spans="8:8">
      <c r="H696" s="106"/>
    </row>
    <row r="697" spans="8:8">
      <c r="H697" s="106"/>
    </row>
    <row r="698" spans="8:8">
      <c r="H698" s="106"/>
    </row>
    <row r="699" spans="8:8">
      <c r="H699" s="106"/>
    </row>
    <row r="700" spans="8:8">
      <c r="H700" s="106"/>
    </row>
    <row r="701" spans="8:8">
      <c r="H701" s="106"/>
    </row>
    <row r="702" spans="8:8">
      <c r="H702" s="106"/>
    </row>
    <row r="703" spans="8:8">
      <c r="H703" s="106"/>
    </row>
    <row r="704" spans="8:8">
      <c r="H704" s="106"/>
    </row>
    <row r="705" spans="8:8">
      <c r="H705" s="106"/>
    </row>
    <row r="706" spans="8:8">
      <c r="H706" s="106"/>
    </row>
    <row r="707" spans="8:8">
      <c r="H707" s="106"/>
    </row>
    <row r="708" spans="8:8">
      <c r="H708" s="106"/>
    </row>
    <row r="709" spans="8:8">
      <c r="H709" s="106"/>
    </row>
    <row r="710" spans="8:8">
      <c r="H710" s="106"/>
    </row>
    <row r="711" spans="8:8">
      <c r="H711" s="106"/>
    </row>
    <row r="712" spans="8:8">
      <c r="H712" s="106"/>
    </row>
    <row r="713" spans="8:8">
      <c r="H713" s="106"/>
    </row>
    <row r="714" spans="8:8">
      <c r="H714" s="106"/>
    </row>
    <row r="715" spans="8:8">
      <c r="H715" s="106"/>
    </row>
    <row r="716" spans="8:8">
      <c r="H716" s="106"/>
    </row>
    <row r="717" spans="8:8">
      <c r="H717" s="106"/>
    </row>
    <row r="718" spans="8:8">
      <c r="H718" s="106"/>
    </row>
    <row r="719" spans="8:8">
      <c r="H719" s="106"/>
    </row>
    <row r="720" spans="8:8">
      <c r="H720" s="106"/>
    </row>
    <row r="721" spans="8:8">
      <c r="H721" s="106"/>
    </row>
    <row r="722" spans="8:8">
      <c r="H722" s="106"/>
    </row>
    <row r="723" spans="8:8">
      <c r="H723" s="106"/>
    </row>
    <row r="724" spans="8:8">
      <c r="H724" s="106"/>
    </row>
    <row r="725" spans="8:8">
      <c r="H725" s="106"/>
    </row>
    <row r="726" spans="8:8">
      <c r="H726" s="106"/>
    </row>
    <row r="727" spans="8:8">
      <c r="H727" s="106"/>
    </row>
    <row r="728" spans="8:8">
      <c r="H728" s="106"/>
    </row>
    <row r="729" spans="8:8">
      <c r="H729" s="106"/>
    </row>
    <row r="730" spans="8:8">
      <c r="H730" s="106"/>
    </row>
    <row r="731" spans="8:8">
      <c r="H731" s="106"/>
    </row>
    <row r="732" spans="8:8">
      <c r="H732" s="106"/>
    </row>
    <row r="733" spans="8:8">
      <c r="H733" s="106"/>
    </row>
    <row r="734" spans="8:8">
      <c r="H734" s="106"/>
    </row>
    <row r="735" spans="8:8">
      <c r="H735" s="106"/>
    </row>
    <row r="736" spans="8:8">
      <c r="H736" s="106"/>
    </row>
    <row r="737" spans="8:8">
      <c r="H737" s="106"/>
    </row>
    <row r="738" spans="8:8">
      <c r="H738" s="106"/>
    </row>
    <row r="739" spans="8:8">
      <c r="H739" s="106"/>
    </row>
    <row r="740" spans="8:8">
      <c r="H740" s="106"/>
    </row>
    <row r="741" spans="8:8">
      <c r="H741" s="106"/>
    </row>
    <row r="742" spans="8:8">
      <c r="H742" s="106"/>
    </row>
    <row r="743" spans="8:8">
      <c r="H743" s="106"/>
    </row>
    <row r="744" spans="8:8">
      <c r="H744" s="106"/>
    </row>
    <row r="745" spans="8:8">
      <c r="H745" s="106"/>
    </row>
    <row r="746" spans="8:8">
      <c r="H746" s="106"/>
    </row>
    <row r="747" spans="8:8">
      <c r="H747" s="106"/>
    </row>
    <row r="748" spans="8:8">
      <c r="H748" s="106"/>
    </row>
    <row r="749" spans="8:8">
      <c r="H749" s="106"/>
    </row>
    <row r="750" spans="8:8">
      <c r="H750" s="106"/>
    </row>
    <row r="751" spans="8:8">
      <c r="H751" s="106"/>
    </row>
    <row r="752" spans="8:8">
      <c r="H752" s="106"/>
    </row>
    <row r="753" spans="8:8">
      <c r="H753" s="106"/>
    </row>
    <row r="754" spans="8:8">
      <c r="H754" s="106"/>
    </row>
    <row r="755" spans="8:8">
      <c r="H755" s="106"/>
    </row>
    <row r="756" spans="8:8">
      <c r="H756" s="106"/>
    </row>
    <row r="757" spans="8:8">
      <c r="H757" s="106"/>
    </row>
    <row r="758" spans="8:8">
      <c r="H758" s="106"/>
    </row>
    <row r="759" spans="8:8">
      <c r="H759" s="106"/>
    </row>
    <row r="760" spans="8:8">
      <c r="H760" s="106"/>
    </row>
    <row r="761" spans="8:8">
      <c r="H761" s="106"/>
    </row>
    <row r="762" spans="8:8">
      <c r="H762" s="106"/>
    </row>
    <row r="763" spans="8:8">
      <c r="H763" s="106"/>
    </row>
    <row r="764" spans="8:8">
      <c r="H764" s="106"/>
    </row>
    <row r="765" spans="8:8">
      <c r="H765" s="106"/>
    </row>
    <row r="766" spans="8:8">
      <c r="H766" s="106"/>
    </row>
    <row r="767" spans="8:8">
      <c r="H767" s="106"/>
    </row>
    <row r="768" spans="8:8">
      <c r="H768" s="106"/>
    </row>
    <row r="769" spans="8:8">
      <c r="H769" s="106"/>
    </row>
    <row r="770" spans="8:8">
      <c r="H770" s="106"/>
    </row>
    <row r="771" spans="8:8">
      <c r="H771" s="106"/>
    </row>
    <row r="772" spans="8:8">
      <c r="H772" s="106"/>
    </row>
    <row r="773" spans="8:8">
      <c r="H773" s="106"/>
    </row>
    <row r="774" spans="8:8">
      <c r="H774" s="106"/>
    </row>
    <row r="775" spans="8:8">
      <c r="H775" s="106"/>
    </row>
    <row r="776" spans="8:8">
      <c r="H776" s="106"/>
    </row>
    <row r="777" spans="8:8">
      <c r="H777" s="106"/>
    </row>
    <row r="778" spans="8:8">
      <c r="H778" s="106"/>
    </row>
    <row r="779" spans="8:8">
      <c r="H779" s="106"/>
    </row>
    <row r="780" spans="8:8">
      <c r="H780" s="106"/>
    </row>
    <row r="781" spans="8:8">
      <c r="H781" s="106"/>
    </row>
    <row r="782" spans="8:8">
      <c r="H782" s="106"/>
    </row>
    <row r="783" spans="8:8">
      <c r="H783" s="106"/>
    </row>
    <row r="784" spans="8:8">
      <c r="H784" s="106"/>
    </row>
    <row r="785" spans="8:8">
      <c r="H785" s="106"/>
    </row>
    <row r="786" spans="8:8">
      <c r="H786" s="106"/>
    </row>
    <row r="787" spans="8:8">
      <c r="H787" s="106"/>
    </row>
    <row r="788" spans="8:8">
      <c r="H788" s="106"/>
    </row>
    <row r="789" spans="8:8">
      <c r="H789" s="106"/>
    </row>
    <row r="790" spans="8:8">
      <c r="H790" s="106"/>
    </row>
    <row r="791" spans="8:8">
      <c r="H791" s="106"/>
    </row>
    <row r="792" spans="8:8">
      <c r="H792" s="106"/>
    </row>
    <row r="793" spans="8:8">
      <c r="H793" s="106"/>
    </row>
    <row r="794" spans="8:8">
      <c r="H794" s="106"/>
    </row>
    <row r="795" spans="8:8">
      <c r="H795" s="106"/>
    </row>
    <row r="796" spans="8:8">
      <c r="H796" s="106"/>
    </row>
    <row r="797" spans="8:8">
      <c r="H797" s="106"/>
    </row>
    <row r="798" spans="8:8">
      <c r="H798" s="106"/>
    </row>
    <row r="799" spans="8:8">
      <c r="H799" s="106"/>
    </row>
    <row r="800" spans="8:8">
      <c r="H800" s="106"/>
    </row>
    <row r="801" spans="8:8">
      <c r="H801" s="106"/>
    </row>
    <row r="802" spans="8:8">
      <c r="H802" s="106"/>
    </row>
    <row r="803" spans="8:8">
      <c r="H803" s="106"/>
    </row>
    <row r="804" spans="8:8">
      <c r="H804" s="106"/>
    </row>
    <row r="805" spans="8:8">
      <c r="H805" s="106"/>
    </row>
    <row r="806" spans="8:8">
      <c r="H806" s="106"/>
    </row>
    <row r="807" spans="8:8">
      <c r="H807" s="106"/>
    </row>
    <row r="808" spans="8:8">
      <c r="H808" s="106"/>
    </row>
    <row r="809" spans="8:8">
      <c r="H809" s="106"/>
    </row>
    <row r="810" spans="8:8">
      <c r="H810" s="106"/>
    </row>
    <row r="811" spans="8:8">
      <c r="H811" s="106"/>
    </row>
    <row r="812" spans="8:8">
      <c r="H812" s="106"/>
    </row>
    <row r="813" spans="8:8">
      <c r="H813" s="106"/>
    </row>
    <row r="814" spans="8:8">
      <c r="H814" s="106"/>
    </row>
    <row r="815" spans="8:8">
      <c r="H815" s="106"/>
    </row>
    <row r="816" spans="8:8">
      <c r="H816" s="106"/>
    </row>
    <row r="817" spans="8:8">
      <c r="H817" s="106"/>
    </row>
    <row r="818" spans="8:8">
      <c r="H818" s="106"/>
    </row>
    <row r="819" spans="8:8">
      <c r="H819" s="106"/>
    </row>
    <row r="820" spans="8:8">
      <c r="H820" s="106"/>
    </row>
    <row r="821" spans="8:8">
      <c r="H821" s="106"/>
    </row>
    <row r="822" spans="8:8">
      <c r="H822" s="106"/>
    </row>
    <row r="823" spans="8:8">
      <c r="H823" s="106"/>
    </row>
    <row r="824" spans="8:8">
      <c r="H824" s="106"/>
    </row>
    <row r="825" spans="8:8">
      <c r="H825" s="106"/>
    </row>
    <row r="826" spans="8:8">
      <c r="H826" s="106"/>
    </row>
    <row r="827" spans="8:8">
      <c r="H827" s="106"/>
    </row>
    <row r="828" spans="8:8">
      <c r="H828" s="106"/>
    </row>
    <row r="829" spans="8:8">
      <c r="H829" s="106"/>
    </row>
    <row r="830" spans="8:8">
      <c r="H830" s="106"/>
    </row>
    <row r="831" spans="8:8">
      <c r="H831" s="106"/>
    </row>
    <row r="832" spans="8:8">
      <c r="H832" s="106"/>
    </row>
    <row r="833" spans="8:8">
      <c r="H833" s="106"/>
    </row>
    <row r="834" spans="8:8">
      <c r="H834" s="106"/>
    </row>
    <row r="835" spans="8:8">
      <c r="H835" s="106"/>
    </row>
    <row r="836" spans="8:8">
      <c r="H836" s="106"/>
    </row>
    <row r="837" spans="8:8">
      <c r="H837" s="106"/>
    </row>
    <row r="838" spans="8:8">
      <c r="H838" s="106"/>
    </row>
    <row r="839" spans="8:8">
      <c r="H839" s="106"/>
    </row>
    <row r="840" spans="8:8">
      <c r="H840" s="106"/>
    </row>
    <row r="841" spans="8:8">
      <c r="H841" s="106"/>
    </row>
    <row r="842" spans="8:8">
      <c r="H842" s="106"/>
    </row>
    <row r="843" spans="8:8">
      <c r="H843" s="106"/>
    </row>
    <row r="844" spans="8:8">
      <c r="H844" s="106"/>
    </row>
    <row r="845" spans="8:8">
      <c r="H845" s="106"/>
    </row>
    <row r="846" spans="8:8">
      <c r="H846" s="106"/>
    </row>
    <row r="847" spans="8:8">
      <c r="H847" s="106"/>
    </row>
    <row r="848" spans="8:8">
      <c r="H848" s="106"/>
    </row>
    <row r="849" spans="8:8">
      <c r="H849" s="106"/>
    </row>
    <row r="850" spans="8:8">
      <c r="H850" s="106"/>
    </row>
    <row r="851" spans="8:8">
      <c r="H851" s="106"/>
    </row>
    <row r="852" spans="8:8">
      <c r="H852" s="106"/>
    </row>
    <row r="853" spans="8:8">
      <c r="H853" s="106"/>
    </row>
    <row r="854" spans="8:8">
      <c r="H854" s="106"/>
    </row>
    <row r="855" spans="8:8">
      <c r="H855" s="106"/>
    </row>
    <row r="856" spans="8:8">
      <c r="H856" s="106"/>
    </row>
    <row r="857" spans="8:8">
      <c r="H857" s="106"/>
    </row>
    <row r="858" spans="8:8">
      <c r="H858" s="106"/>
    </row>
    <row r="859" spans="8:8">
      <c r="H859" s="106"/>
    </row>
    <row r="860" spans="8:8">
      <c r="H860" s="106"/>
    </row>
    <row r="861" spans="8:8">
      <c r="H861" s="106"/>
    </row>
    <row r="862" spans="8:8">
      <c r="H862" s="106"/>
    </row>
    <row r="863" spans="8:8">
      <c r="H863" s="106"/>
    </row>
    <row r="864" spans="8:8">
      <c r="H864" s="106"/>
    </row>
    <row r="865" spans="8:8">
      <c r="H865" s="106"/>
    </row>
    <row r="866" spans="8:8">
      <c r="H866" s="106"/>
    </row>
    <row r="867" spans="8:8">
      <c r="H867" s="106"/>
    </row>
    <row r="868" spans="8:8">
      <c r="H868" s="106"/>
    </row>
    <row r="869" spans="8:8">
      <c r="H869" s="106"/>
    </row>
    <row r="870" spans="8:8">
      <c r="H870" s="106"/>
    </row>
    <row r="871" spans="8:8">
      <c r="H871" s="106"/>
    </row>
    <row r="872" spans="8:8">
      <c r="H872" s="106"/>
    </row>
    <row r="873" spans="8:8">
      <c r="H873" s="106"/>
    </row>
    <row r="874" spans="8:8">
      <c r="H874" s="106"/>
    </row>
    <row r="875" spans="8:8">
      <c r="H875" s="106"/>
    </row>
    <row r="876" spans="8:8">
      <c r="H876" s="106"/>
    </row>
    <row r="877" spans="8:8">
      <c r="H877" s="106"/>
    </row>
    <row r="878" spans="8:8">
      <c r="H878" s="106"/>
    </row>
    <row r="879" spans="8:8">
      <c r="H879" s="106"/>
    </row>
    <row r="880" spans="8:8">
      <c r="H880" s="106"/>
    </row>
    <row r="881" spans="8:8">
      <c r="H881" s="106"/>
    </row>
    <row r="882" spans="8:8">
      <c r="H882" s="106"/>
    </row>
    <row r="883" spans="8:8">
      <c r="H883" s="106"/>
    </row>
    <row r="884" spans="8:8">
      <c r="H884" s="106"/>
    </row>
    <row r="885" spans="8:8">
      <c r="H885" s="106"/>
    </row>
    <row r="886" spans="8:8">
      <c r="H886" s="106"/>
    </row>
    <row r="887" spans="8:8">
      <c r="H887" s="106"/>
    </row>
    <row r="888" spans="8:8">
      <c r="H888" s="106"/>
    </row>
    <row r="889" spans="8:8">
      <c r="H889" s="106"/>
    </row>
    <row r="890" spans="8:8">
      <c r="H890" s="106"/>
    </row>
    <row r="891" spans="8:8">
      <c r="H891" s="106"/>
    </row>
    <row r="892" spans="8:8">
      <c r="H892" s="106"/>
    </row>
    <row r="893" spans="8:8">
      <c r="H893" s="106"/>
    </row>
    <row r="894" spans="8:8">
      <c r="H894" s="106"/>
    </row>
    <row r="895" spans="8:8">
      <c r="H895" s="106"/>
    </row>
    <row r="896" spans="8:8">
      <c r="H896" s="106"/>
    </row>
    <row r="897" spans="8:8">
      <c r="H897" s="106"/>
    </row>
    <row r="898" spans="8:8">
      <c r="H898" s="106"/>
    </row>
    <row r="899" spans="8:8">
      <c r="H899" s="106"/>
    </row>
    <row r="900" spans="8:8">
      <c r="H900" s="106"/>
    </row>
    <row r="901" spans="8:8">
      <c r="H901" s="106"/>
    </row>
    <row r="902" spans="8:8">
      <c r="H902" s="106"/>
    </row>
    <row r="903" spans="8:8">
      <c r="H903" s="106"/>
    </row>
    <row r="904" spans="8:8">
      <c r="H904" s="106"/>
    </row>
    <row r="905" spans="8:8">
      <c r="H905" s="106"/>
    </row>
    <row r="906" spans="8:8">
      <c r="H906" s="106"/>
    </row>
    <row r="907" spans="8:8">
      <c r="H907" s="106"/>
    </row>
    <row r="908" spans="8:8">
      <c r="H908" s="106"/>
    </row>
    <row r="909" spans="8:8">
      <c r="H909" s="106"/>
    </row>
    <row r="910" spans="8:8">
      <c r="H910" s="106"/>
    </row>
    <row r="911" spans="8:8">
      <c r="H911" s="106"/>
    </row>
    <row r="912" spans="8:8">
      <c r="H912" s="106"/>
    </row>
    <row r="913" spans="8:8">
      <c r="H913" s="106"/>
    </row>
    <row r="914" spans="8:8">
      <c r="H914" s="106"/>
    </row>
    <row r="915" spans="8:8">
      <c r="H915" s="106"/>
    </row>
    <row r="916" spans="8:8">
      <c r="H916" s="106"/>
    </row>
    <row r="917" spans="8:8">
      <c r="H917" s="106"/>
    </row>
    <row r="918" spans="8:8">
      <c r="H918" s="106"/>
    </row>
    <row r="919" spans="8:8">
      <c r="H919" s="106"/>
    </row>
    <row r="920" spans="8:8">
      <c r="H920" s="106"/>
    </row>
    <row r="921" spans="8:8">
      <c r="H921" s="106"/>
    </row>
    <row r="922" spans="8:8">
      <c r="H922" s="106"/>
    </row>
    <row r="923" spans="8:8">
      <c r="H923" s="106"/>
    </row>
    <row r="924" spans="8:8">
      <c r="H924" s="106"/>
    </row>
    <row r="925" spans="8:8">
      <c r="H925" s="106"/>
    </row>
    <row r="926" spans="8:8">
      <c r="H926" s="106"/>
    </row>
    <row r="927" spans="8:8">
      <c r="H927" s="106"/>
    </row>
    <row r="928" spans="8:8">
      <c r="H928" s="106"/>
    </row>
    <row r="929" spans="8:8">
      <c r="H929" s="106"/>
    </row>
    <row r="930" spans="8:8">
      <c r="H930" s="106"/>
    </row>
    <row r="931" spans="8:8">
      <c r="H931" s="106"/>
    </row>
    <row r="932" spans="8:8">
      <c r="H932" s="106"/>
    </row>
    <row r="933" spans="8:8">
      <c r="H933" s="106"/>
    </row>
    <row r="934" spans="8:8">
      <c r="H934" s="106"/>
    </row>
    <row r="935" spans="8:8">
      <c r="H935" s="106"/>
    </row>
    <row r="936" spans="8:8">
      <c r="H936" s="106"/>
    </row>
    <row r="937" spans="8:8">
      <c r="H937" s="106"/>
    </row>
    <row r="938" spans="8:8">
      <c r="H938" s="106"/>
    </row>
    <row r="939" spans="8:8">
      <c r="H939" s="106"/>
    </row>
    <row r="940" spans="8:8">
      <c r="H940" s="106"/>
    </row>
    <row r="941" spans="8:8">
      <c r="H941" s="106"/>
    </row>
    <row r="942" spans="8:8">
      <c r="H942" s="106"/>
    </row>
    <row r="943" spans="8:8">
      <c r="H943" s="106"/>
    </row>
    <row r="944" spans="8:8">
      <c r="H944" s="106"/>
    </row>
    <row r="945" spans="8:8">
      <c r="H945" s="106"/>
    </row>
    <row r="946" spans="8:8">
      <c r="H946" s="106"/>
    </row>
    <row r="947" spans="8:8">
      <c r="H947" s="106"/>
    </row>
    <row r="948" spans="8:8">
      <c r="H948" s="106"/>
    </row>
    <row r="949" spans="8:8">
      <c r="H949" s="106"/>
    </row>
    <row r="950" spans="8:8">
      <c r="H950" s="106"/>
    </row>
    <row r="951" spans="8:8">
      <c r="H951" s="106"/>
    </row>
    <row r="952" spans="8:8">
      <c r="H952" s="106"/>
    </row>
    <row r="953" spans="8:8">
      <c r="H953" s="106"/>
    </row>
    <row r="954" spans="8:8">
      <c r="H954" s="106"/>
    </row>
    <row r="955" spans="8:8">
      <c r="H955" s="106"/>
    </row>
    <row r="956" spans="8:8">
      <c r="H956" s="106"/>
    </row>
    <row r="957" spans="8:8">
      <c r="H957" s="106"/>
    </row>
    <row r="958" spans="8:8">
      <c r="H958" s="106"/>
    </row>
    <row r="959" spans="8:8">
      <c r="H959" s="106"/>
    </row>
    <row r="960" spans="8:8">
      <c r="H960" s="106"/>
    </row>
    <row r="961" spans="8:8">
      <c r="H961" s="106"/>
    </row>
    <row r="962" spans="8:8">
      <c r="H962" s="106"/>
    </row>
    <row r="963" spans="8:8">
      <c r="H963" s="106"/>
    </row>
    <row r="964" spans="8:8">
      <c r="H964" s="106"/>
    </row>
    <row r="965" spans="8:8">
      <c r="H965" s="106"/>
    </row>
    <row r="966" spans="8:8">
      <c r="H966" s="106"/>
    </row>
    <row r="967" spans="8:8">
      <c r="H967" s="106"/>
    </row>
    <row r="968" spans="8:8">
      <c r="H968" s="106"/>
    </row>
    <row r="969" spans="8:8">
      <c r="H969" s="106"/>
    </row>
    <row r="970" spans="8:8">
      <c r="H970" s="106"/>
    </row>
    <row r="971" spans="8:8">
      <c r="H971" s="106"/>
    </row>
    <row r="972" spans="8:8">
      <c r="H972" s="106"/>
    </row>
    <row r="973" spans="8:8">
      <c r="H973" s="106"/>
    </row>
    <row r="974" spans="8:8">
      <c r="H974" s="106"/>
    </row>
    <row r="975" spans="8:8">
      <c r="H975" s="106"/>
    </row>
    <row r="976" spans="8:8">
      <c r="H976" s="106"/>
    </row>
    <row r="977" spans="8:8">
      <c r="H977" s="106"/>
    </row>
    <row r="978" spans="8:8">
      <c r="H978" s="106"/>
    </row>
    <row r="979" spans="8:8">
      <c r="H979" s="106"/>
    </row>
    <row r="980" spans="8:8">
      <c r="H980" s="106"/>
    </row>
    <row r="981" spans="8:8">
      <c r="H981" s="106"/>
    </row>
    <row r="982" spans="8:8">
      <c r="H982" s="106"/>
    </row>
    <row r="983" spans="8:8">
      <c r="H983" s="106"/>
    </row>
    <row r="984" spans="8:8">
      <c r="H984" s="106"/>
    </row>
    <row r="985" spans="8:8">
      <c r="H985" s="106"/>
    </row>
    <row r="986" spans="8:8">
      <c r="H986" s="106"/>
    </row>
    <row r="987" spans="8:8">
      <c r="H987" s="106"/>
    </row>
    <row r="988" spans="8:8">
      <c r="H988" s="106"/>
    </row>
    <row r="989" spans="8:8">
      <c r="H989" s="106"/>
    </row>
    <row r="990" spans="8:8">
      <c r="H990" s="106"/>
    </row>
    <row r="991" spans="8:8">
      <c r="H991" s="106"/>
    </row>
    <row r="992" spans="8:8">
      <c r="H992" s="106"/>
    </row>
    <row r="993" spans="8:8">
      <c r="H993" s="106"/>
    </row>
    <row r="994" spans="8:8">
      <c r="H994" s="106"/>
    </row>
    <row r="995" spans="8:8">
      <c r="H995" s="106"/>
    </row>
    <row r="996" spans="8:8">
      <c r="H996" s="106"/>
    </row>
    <row r="997" spans="8:8">
      <c r="H997" s="106"/>
    </row>
    <row r="998" spans="8:8">
      <c r="H998" s="106"/>
    </row>
    <row r="999" spans="8:8">
      <c r="H999" s="106"/>
    </row>
    <row r="1000" spans="8:8">
      <c r="H1000" s="106"/>
    </row>
    <row r="1001" spans="8:8">
      <c r="H1001" s="106"/>
    </row>
    <row r="1002" spans="8:8">
      <c r="H1002" s="106"/>
    </row>
    <row r="1003" spans="8:8">
      <c r="H1003" s="106"/>
    </row>
    <row r="1004" spans="8:8">
      <c r="H1004" s="106"/>
    </row>
    <row r="1005" spans="8:8">
      <c r="H1005" s="106"/>
    </row>
    <row r="1006" spans="8:8">
      <c r="H1006" s="106"/>
    </row>
    <row r="1007" spans="8:8">
      <c r="H1007" s="106"/>
    </row>
    <row r="1008" spans="8:8">
      <c r="H1008" s="106"/>
    </row>
    <row r="1009" spans="8:8">
      <c r="H1009" s="106"/>
    </row>
    <row r="1010" spans="8:8">
      <c r="H1010" s="106"/>
    </row>
    <row r="1011" spans="8:8">
      <c r="H1011" s="106"/>
    </row>
    <row r="1012" spans="8:8">
      <c r="H1012" s="106"/>
    </row>
    <row r="1013" spans="8:8">
      <c r="H1013" s="106"/>
    </row>
    <row r="1014" spans="8:8">
      <c r="H1014" s="106"/>
    </row>
    <row r="1015" spans="8:8">
      <c r="H1015" s="106"/>
    </row>
    <row r="1016" spans="8:8">
      <c r="H1016" s="106"/>
    </row>
    <row r="1017" spans="8:8">
      <c r="H1017" s="106"/>
    </row>
    <row r="1018" spans="8:8">
      <c r="H1018" s="106"/>
    </row>
    <row r="1019" spans="8:8">
      <c r="H1019" s="106"/>
    </row>
    <row r="1020" spans="8:8">
      <c r="H1020" s="106"/>
    </row>
    <row r="1021" spans="8:8">
      <c r="H1021" s="106"/>
    </row>
    <row r="1022" spans="8:8">
      <c r="H1022" s="106"/>
    </row>
    <row r="1023" spans="8:8">
      <c r="H1023" s="106"/>
    </row>
    <row r="1024" spans="8:8">
      <c r="H1024" s="106"/>
    </row>
    <row r="1025" spans="8:8">
      <c r="H1025" s="106"/>
    </row>
    <row r="1026" spans="8:8">
      <c r="H1026" s="106"/>
    </row>
    <row r="1027" spans="8:8">
      <c r="H1027" s="106"/>
    </row>
    <row r="1028" spans="8:8">
      <c r="H1028" s="106"/>
    </row>
    <row r="1029" spans="8:8">
      <c r="H1029" s="106"/>
    </row>
    <row r="1030" spans="8:8">
      <c r="H1030" s="106"/>
    </row>
    <row r="1031" spans="8:8">
      <c r="H1031" s="106"/>
    </row>
    <row r="1032" spans="8:8">
      <c r="H1032" s="106"/>
    </row>
    <row r="1033" spans="8:8">
      <c r="H1033" s="106"/>
    </row>
    <row r="1034" spans="8:8">
      <c r="H1034" s="106"/>
    </row>
    <row r="1035" spans="8:8">
      <c r="H1035" s="106"/>
    </row>
    <row r="1036" spans="8:8">
      <c r="H1036" s="106"/>
    </row>
    <row r="1037" spans="8:8">
      <c r="H1037" s="106"/>
    </row>
    <row r="1038" spans="8:8">
      <c r="H1038" s="106"/>
    </row>
    <row r="1039" spans="8:8">
      <c r="H1039" s="106"/>
    </row>
    <row r="1040" spans="8:8">
      <c r="H1040" s="106"/>
    </row>
    <row r="1041" spans="8:8">
      <c r="H1041" s="106"/>
    </row>
    <row r="1042" spans="8:8">
      <c r="H1042" s="106"/>
    </row>
    <row r="1043" spans="8:8">
      <c r="H1043" s="106"/>
    </row>
    <row r="1044" spans="8:8">
      <c r="H1044" s="106"/>
    </row>
    <row r="1045" spans="8:8">
      <c r="H1045" s="106"/>
    </row>
    <row r="1046" spans="8:8">
      <c r="H1046" s="106"/>
    </row>
    <row r="1047" spans="8:8">
      <c r="H1047" s="106"/>
    </row>
    <row r="1048" spans="8:8">
      <c r="H1048" s="106"/>
    </row>
    <row r="1049" spans="8:8">
      <c r="H1049" s="106"/>
    </row>
    <row r="1050" spans="8:8">
      <c r="H1050" s="106"/>
    </row>
    <row r="1051" spans="8:8">
      <c r="H1051" s="106"/>
    </row>
    <row r="1052" spans="8:8">
      <c r="H1052" s="106"/>
    </row>
    <row r="1053" spans="8:8">
      <c r="H1053" s="106"/>
    </row>
    <row r="1054" spans="8:8">
      <c r="H1054" s="106"/>
    </row>
    <row r="1055" spans="8:8">
      <c r="H1055" s="106"/>
    </row>
    <row r="1056" spans="8:8">
      <c r="H1056" s="106"/>
    </row>
    <row r="1057" spans="8:8">
      <c r="H1057" s="106"/>
    </row>
    <row r="1058" spans="8:8">
      <c r="H1058" s="106"/>
    </row>
    <row r="1059" spans="8:8">
      <c r="H1059" s="106"/>
    </row>
    <row r="1060" spans="8:8">
      <c r="H1060" s="106"/>
    </row>
    <row r="1061" spans="8:8">
      <c r="H1061" s="106"/>
    </row>
    <row r="1062" spans="8:8">
      <c r="H1062" s="106"/>
    </row>
    <row r="1063" spans="8:8">
      <c r="H1063" s="106"/>
    </row>
    <row r="1064" spans="8:8">
      <c r="H1064" s="106"/>
    </row>
    <row r="1065" spans="8:8">
      <c r="H1065" s="106"/>
    </row>
    <row r="1066" spans="8:8">
      <c r="H1066" s="106"/>
    </row>
    <row r="1067" spans="8:8">
      <c r="H1067" s="106"/>
    </row>
    <row r="1068" spans="8:8">
      <c r="H1068" s="106"/>
    </row>
    <row r="1069" spans="8:8">
      <c r="H1069" s="106"/>
    </row>
    <row r="1070" spans="8:8">
      <c r="H1070" s="106"/>
    </row>
    <row r="1071" spans="8:8">
      <c r="H1071" s="106"/>
    </row>
    <row r="1072" spans="8:8">
      <c r="H1072" s="106"/>
    </row>
    <row r="1073" spans="8:8">
      <c r="H1073" s="106"/>
    </row>
    <row r="1074" spans="8:8">
      <c r="H1074" s="106"/>
    </row>
    <row r="1075" spans="8:8">
      <c r="H1075" s="106"/>
    </row>
    <row r="1076" spans="8:8">
      <c r="H1076" s="106"/>
    </row>
    <row r="1077" spans="8:8">
      <c r="H1077" s="106"/>
    </row>
    <row r="1078" spans="8:8">
      <c r="H1078" s="106"/>
    </row>
    <row r="1079" spans="8:8">
      <c r="H1079" s="106"/>
    </row>
    <row r="1080" spans="8:8">
      <c r="H1080" s="106"/>
    </row>
    <row r="1081" spans="8:8">
      <c r="H1081" s="106"/>
    </row>
    <row r="1082" spans="8:8">
      <c r="H1082" s="106"/>
    </row>
    <row r="1083" spans="8:8">
      <c r="H1083" s="106"/>
    </row>
    <row r="1084" spans="8:8">
      <c r="H1084" s="106"/>
    </row>
    <row r="1085" spans="8:8">
      <c r="H1085" s="106"/>
    </row>
    <row r="1086" spans="8:8">
      <c r="H1086" s="106"/>
    </row>
    <row r="1087" spans="8:8">
      <c r="H1087" s="106"/>
    </row>
    <row r="1088" spans="8:8">
      <c r="H1088" s="106"/>
    </row>
    <row r="1089" spans="8:8">
      <c r="H1089" s="106"/>
    </row>
    <row r="1090" spans="8:8">
      <c r="H1090" s="106"/>
    </row>
    <row r="1091" spans="8:8">
      <c r="H1091" s="106"/>
    </row>
    <row r="1092" spans="8:8">
      <c r="H1092" s="106"/>
    </row>
    <row r="1093" spans="8:8">
      <c r="H1093" s="106"/>
    </row>
    <row r="1094" spans="8:8">
      <c r="H1094" s="106"/>
    </row>
    <row r="1095" spans="8:8">
      <c r="H1095" s="106"/>
    </row>
    <row r="1096" spans="8:8">
      <c r="H1096" s="106"/>
    </row>
    <row r="1097" spans="8:8">
      <c r="H1097" s="106"/>
    </row>
    <row r="1098" spans="8:8">
      <c r="H1098" s="106"/>
    </row>
    <row r="1099" spans="8:8">
      <c r="H1099" s="106"/>
    </row>
    <row r="1100" spans="8:8">
      <c r="H1100" s="106"/>
    </row>
    <row r="1101" spans="8:8">
      <c r="H1101" s="106"/>
    </row>
    <row r="1102" spans="8:8">
      <c r="H1102" s="106"/>
    </row>
    <row r="1103" spans="8:8">
      <c r="H1103" s="106"/>
    </row>
    <row r="1104" spans="8:8">
      <c r="H1104" s="106"/>
    </row>
    <row r="1105" spans="8:8">
      <c r="H1105" s="106"/>
    </row>
    <row r="1106" spans="8:8">
      <c r="H1106" s="106"/>
    </row>
    <row r="1107" spans="8:8">
      <c r="H1107" s="106"/>
    </row>
    <row r="1108" spans="8:8">
      <c r="H1108" s="106"/>
    </row>
    <row r="1109" spans="8:8">
      <c r="H1109" s="106"/>
    </row>
    <row r="1110" spans="8:8">
      <c r="H1110" s="106"/>
    </row>
    <row r="1111" spans="8:8">
      <c r="H1111" s="106"/>
    </row>
    <row r="1112" spans="8:8">
      <c r="H1112" s="106"/>
    </row>
    <row r="1113" spans="8:8">
      <c r="H1113" s="106"/>
    </row>
    <row r="1114" spans="8:8">
      <c r="H1114" s="106"/>
    </row>
    <row r="1115" spans="8:8">
      <c r="H1115" s="106"/>
    </row>
    <row r="1116" spans="8:8">
      <c r="H1116" s="106"/>
    </row>
    <row r="1117" spans="8:8">
      <c r="H1117" s="106"/>
    </row>
    <row r="1118" spans="8:8">
      <c r="H1118" s="106"/>
    </row>
    <row r="1119" spans="8:8">
      <c r="H1119" s="106"/>
    </row>
    <row r="1120" spans="8:8">
      <c r="H1120" s="106"/>
    </row>
    <row r="1121" spans="8:8">
      <c r="H1121" s="106"/>
    </row>
    <row r="1122" spans="8:8">
      <c r="H1122" s="106"/>
    </row>
    <row r="1123" spans="8:8">
      <c r="H1123" s="106"/>
    </row>
    <row r="1124" spans="8:8">
      <c r="H1124" s="106"/>
    </row>
    <row r="1125" spans="8:8">
      <c r="H1125" s="106"/>
    </row>
    <row r="1126" spans="8:8">
      <c r="H1126" s="106"/>
    </row>
    <row r="1127" spans="8:8">
      <c r="H1127" s="106"/>
    </row>
    <row r="1128" spans="8:8">
      <c r="H1128" s="106"/>
    </row>
    <row r="1129" spans="8:8">
      <c r="H1129" s="106"/>
    </row>
    <row r="1130" spans="8:8">
      <c r="H1130" s="106"/>
    </row>
    <row r="1131" spans="8:8">
      <c r="H1131" s="106"/>
    </row>
    <row r="1132" spans="8:8">
      <c r="H1132" s="106"/>
    </row>
    <row r="1133" spans="8:8">
      <c r="H1133" s="106"/>
    </row>
    <row r="1134" spans="8:8">
      <c r="H1134" s="106"/>
    </row>
    <row r="1135" spans="8:8">
      <c r="H1135" s="106"/>
    </row>
    <row r="1136" spans="8:8">
      <c r="H1136" s="106"/>
    </row>
    <row r="1137" spans="8:8">
      <c r="H1137" s="106"/>
    </row>
    <row r="1138" spans="8:8">
      <c r="H1138" s="106"/>
    </row>
    <row r="1139" spans="8:8">
      <c r="H1139" s="106"/>
    </row>
    <row r="1140" spans="8:8">
      <c r="H1140" s="106"/>
    </row>
    <row r="1141" spans="8:8">
      <c r="H1141" s="106"/>
    </row>
    <row r="1142" spans="8:8">
      <c r="H1142" s="106"/>
    </row>
    <row r="1143" spans="8:8">
      <c r="H1143" s="106"/>
    </row>
    <row r="1144" spans="8:8">
      <c r="H1144" s="106"/>
    </row>
    <row r="1145" spans="8:8">
      <c r="H1145" s="106"/>
    </row>
    <row r="1146" spans="8:8">
      <c r="H1146" s="106"/>
    </row>
    <row r="1147" spans="8:8">
      <c r="H1147" s="106"/>
    </row>
    <row r="1148" spans="8:8">
      <c r="H1148" s="106"/>
    </row>
    <row r="1149" spans="8:8">
      <c r="H1149" s="106"/>
    </row>
    <row r="1150" spans="8:8">
      <c r="H1150" s="106"/>
    </row>
    <row r="1151" spans="8:8">
      <c r="H1151" s="106"/>
    </row>
    <row r="1152" spans="8:8">
      <c r="H1152" s="106"/>
    </row>
    <row r="1153" spans="8:8">
      <c r="H1153" s="106"/>
    </row>
    <row r="1154" spans="8:8">
      <c r="H1154" s="106"/>
    </row>
    <row r="1155" spans="8:8">
      <c r="H1155" s="106"/>
    </row>
    <row r="1156" spans="8:8">
      <c r="H1156" s="106"/>
    </row>
    <row r="1157" spans="8:8">
      <c r="H1157" s="106"/>
    </row>
    <row r="1158" spans="8:8">
      <c r="H1158" s="106"/>
    </row>
    <row r="1159" spans="8:8">
      <c r="H1159" s="106"/>
    </row>
    <row r="1160" spans="8:8">
      <c r="H1160" s="106"/>
    </row>
    <row r="1161" spans="8:8">
      <c r="H1161" s="106"/>
    </row>
    <row r="1162" spans="8:8">
      <c r="H1162" s="106"/>
    </row>
    <row r="1163" spans="8:8">
      <c r="H1163" s="106"/>
    </row>
    <row r="1164" spans="8:8">
      <c r="H1164" s="106"/>
    </row>
    <row r="1165" spans="8:8">
      <c r="H1165" s="106"/>
    </row>
    <row r="1166" spans="8:8">
      <c r="H1166" s="106"/>
    </row>
    <row r="1167" spans="8:8">
      <c r="H1167" s="106"/>
    </row>
    <row r="1168" spans="8:8">
      <c r="H1168" s="106"/>
    </row>
    <row r="1169" spans="8:8">
      <c r="H1169" s="106"/>
    </row>
    <row r="1170" spans="8:8">
      <c r="H1170" s="106"/>
    </row>
    <row r="1171" spans="8:8">
      <c r="H1171" s="106"/>
    </row>
    <row r="1172" spans="8:8">
      <c r="H1172" s="106"/>
    </row>
    <row r="1173" spans="8:8">
      <c r="H1173" s="106"/>
    </row>
    <row r="1174" spans="8:8">
      <c r="H1174" s="106"/>
    </row>
    <row r="1175" spans="8:8">
      <c r="H1175" s="106"/>
    </row>
    <row r="1176" spans="8:8">
      <c r="H1176" s="106"/>
    </row>
    <row r="1177" spans="8:8">
      <c r="H1177" s="106"/>
    </row>
    <row r="1178" spans="8:8">
      <c r="H1178" s="106"/>
    </row>
    <row r="1179" spans="8:8">
      <c r="H1179" s="106"/>
    </row>
    <row r="1180" spans="8:8">
      <c r="H1180" s="106"/>
    </row>
    <row r="1181" spans="8:8">
      <c r="H1181" s="106"/>
    </row>
    <row r="1182" spans="8:8">
      <c r="H1182" s="106"/>
    </row>
    <row r="1183" spans="8:8">
      <c r="H1183" s="106"/>
    </row>
    <row r="1184" spans="8:8">
      <c r="H1184" s="106"/>
    </row>
    <row r="1185" spans="8:8">
      <c r="H1185" s="106"/>
    </row>
    <row r="1186" spans="8:8">
      <c r="H1186" s="106"/>
    </row>
    <row r="1187" spans="8:8">
      <c r="H1187" s="106"/>
    </row>
    <row r="1188" spans="8:8">
      <c r="H1188" s="106"/>
    </row>
    <row r="1189" spans="8:8">
      <c r="H1189" s="106"/>
    </row>
    <row r="1190" spans="8:8">
      <c r="H1190" s="106"/>
    </row>
    <row r="1191" spans="8:8">
      <c r="H1191" s="106"/>
    </row>
    <row r="1192" spans="8:8">
      <c r="H1192" s="106"/>
    </row>
    <row r="1193" spans="8:8">
      <c r="H1193" s="106"/>
    </row>
    <row r="1194" spans="8:8">
      <c r="H1194" s="106"/>
    </row>
    <row r="1195" spans="8:8">
      <c r="H1195" s="106"/>
    </row>
    <row r="1196" spans="8:8">
      <c r="H1196" s="106"/>
    </row>
    <row r="1197" spans="8:8">
      <c r="H1197" s="106"/>
    </row>
    <row r="1198" spans="8:8">
      <c r="H1198" s="106"/>
    </row>
    <row r="1199" spans="8:8">
      <c r="H1199" s="106"/>
    </row>
    <row r="1200" spans="8:8">
      <c r="H1200" s="106"/>
    </row>
    <row r="1201" spans="8:8">
      <c r="H1201" s="106"/>
    </row>
    <row r="1202" spans="8:8">
      <c r="H1202" s="106"/>
    </row>
    <row r="1203" spans="8:8">
      <c r="H1203" s="106"/>
    </row>
    <row r="1204" spans="8:8">
      <c r="H1204" s="106"/>
    </row>
    <row r="1205" spans="8:8">
      <c r="H1205" s="106"/>
    </row>
    <row r="1206" spans="8:8">
      <c r="H1206" s="106"/>
    </row>
    <row r="1207" spans="8:8">
      <c r="H1207" s="106"/>
    </row>
    <row r="1208" spans="8:8">
      <c r="H1208" s="106"/>
    </row>
    <row r="1209" spans="8:8">
      <c r="H1209" s="106"/>
    </row>
    <row r="1210" spans="8:8">
      <c r="H1210" s="106"/>
    </row>
    <row r="1211" spans="8:8">
      <c r="H1211" s="106"/>
    </row>
    <row r="1212" spans="8:8">
      <c r="H1212" s="106"/>
    </row>
    <row r="1213" spans="8:8">
      <c r="H1213" s="106"/>
    </row>
    <row r="1214" spans="8:8">
      <c r="H1214" s="106"/>
    </row>
    <row r="1215" spans="8:8">
      <c r="H1215" s="106"/>
    </row>
    <row r="1216" spans="8:8">
      <c r="H1216" s="106"/>
    </row>
    <row r="1217" spans="8:8">
      <c r="H1217" s="106"/>
    </row>
    <row r="1218" spans="8:8">
      <c r="H1218" s="106"/>
    </row>
    <row r="1219" spans="8:8">
      <c r="H1219" s="106"/>
    </row>
    <row r="1220" spans="8:8">
      <c r="H1220" s="106"/>
    </row>
    <row r="1221" spans="8:8">
      <c r="H1221" s="106"/>
    </row>
    <row r="1222" spans="8:8">
      <c r="H1222" s="106"/>
    </row>
    <row r="1223" spans="8:8">
      <c r="H1223" s="106"/>
    </row>
    <row r="1224" spans="8:8">
      <c r="H1224" s="106"/>
    </row>
    <row r="1225" spans="8:8">
      <c r="H1225" s="106"/>
    </row>
    <row r="1226" spans="8:8">
      <c r="H1226" s="106"/>
    </row>
    <row r="1227" spans="8:8">
      <c r="H1227" s="106"/>
    </row>
    <row r="1228" spans="8:8">
      <c r="H1228" s="106"/>
    </row>
    <row r="1229" spans="8:8">
      <c r="H1229" s="106"/>
    </row>
    <row r="1230" spans="8:8">
      <c r="H1230" s="106"/>
    </row>
    <row r="1231" spans="8:8">
      <c r="H1231" s="106"/>
    </row>
    <row r="1232" spans="8:8">
      <c r="H1232" s="106"/>
    </row>
    <row r="1233" spans="8:8">
      <c r="H1233" s="106"/>
    </row>
    <row r="1234" spans="8:8">
      <c r="H1234" s="106"/>
    </row>
    <row r="1235" spans="8:8">
      <c r="H1235" s="106"/>
    </row>
    <row r="1236" spans="8:8">
      <c r="H1236" s="106"/>
    </row>
    <row r="1237" spans="8:8">
      <c r="H1237" s="106"/>
    </row>
    <row r="1238" spans="8:8">
      <c r="H1238" s="106"/>
    </row>
    <row r="1239" spans="8:8">
      <c r="H1239" s="106"/>
    </row>
    <row r="1240" spans="8:8">
      <c r="H1240" s="106"/>
    </row>
    <row r="1241" spans="8:8">
      <c r="H1241" s="106"/>
    </row>
    <row r="1242" spans="8:8">
      <c r="H1242" s="106"/>
    </row>
    <row r="1243" spans="8:8">
      <c r="H1243" s="106"/>
    </row>
    <row r="1244" spans="8:8">
      <c r="H1244" s="106"/>
    </row>
    <row r="1245" spans="8:8">
      <c r="H1245" s="106"/>
    </row>
    <row r="1246" spans="8:8">
      <c r="H1246" s="106"/>
    </row>
    <row r="1247" spans="8:8">
      <c r="H1247" s="106"/>
    </row>
    <row r="1248" spans="8:8">
      <c r="H1248" s="106"/>
    </row>
    <row r="1249" spans="8:8">
      <c r="H1249" s="106"/>
    </row>
    <row r="1250" spans="8:8">
      <c r="H1250" s="106"/>
    </row>
    <row r="1251" spans="8:8">
      <c r="H1251" s="106"/>
    </row>
    <row r="1252" spans="8:8">
      <c r="H1252" s="106"/>
    </row>
    <row r="1253" spans="8:8">
      <c r="H1253" s="106"/>
    </row>
    <row r="1254" spans="8:8">
      <c r="H1254" s="106"/>
    </row>
    <row r="1255" spans="8:8">
      <c r="H1255" s="106"/>
    </row>
    <row r="1256" spans="8:8">
      <c r="H1256" s="106"/>
    </row>
    <row r="1257" spans="8:8">
      <c r="H1257" s="106"/>
    </row>
    <row r="1258" spans="8:8">
      <c r="H1258" s="106"/>
    </row>
    <row r="1259" spans="8:8">
      <c r="H1259" s="106"/>
    </row>
    <row r="1260" spans="8:8">
      <c r="H1260" s="106"/>
    </row>
    <row r="1261" spans="8:8">
      <c r="H1261" s="106"/>
    </row>
    <row r="1262" spans="8:8">
      <c r="H1262" s="106"/>
    </row>
    <row r="1263" spans="8:8">
      <c r="H1263" s="106"/>
    </row>
    <row r="1264" spans="8:8">
      <c r="H1264" s="106"/>
    </row>
    <row r="1265" spans="8:8">
      <c r="H1265" s="106"/>
    </row>
    <row r="1266" spans="8:8">
      <c r="H1266" s="106"/>
    </row>
    <row r="1267" spans="8:8">
      <c r="H1267" s="106"/>
    </row>
    <row r="1268" spans="8:8">
      <c r="H1268" s="106"/>
    </row>
    <row r="1269" spans="8:8">
      <c r="H1269" s="106"/>
    </row>
    <row r="1270" spans="8:8">
      <c r="H1270" s="106"/>
    </row>
    <row r="1271" spans="8:8">
      <c r="H1271" s="106"/>
    </row>
    <row r="1272" spans="8:8">
      <c r="H1272" s="106"/>
    </row>
    <row r="1273" spans="8:8">
      <c r="H1273" s="106"/>
    </row>
    <row r="1274" spans="8:8">
      <c r="H1274" s="106"/>
    </row>
    <row r="1275" spans="8:8">
      <c r="H1275" s="106"/>
    </row>
    <row r="1276" spans="8:8">
      <c r="H1276" s="106"/>
    </row>
    <row r="1277" spans="8:8">
      <c r="H1277" s="106"/>
    </row>
    <row r="1278" spans="8:8">
      <c r="H1278" s="106"/>
    </row>
    <row r="1279" spans="8:8">
      <c r="H1279" s="106"/>
    </row>
    <row r="1280" spans="8:8">
      <c r="H1280" s="106"/>
    </row>
    <row r="1281" spans="8:8">
      <c r="H1281" s="106"/>
    </row>
    <row r="1282" spans="8:8">
      <c r="H1282" s="106"/>
    </row>
    <row r="1283" spans="8:8">
      <c r="H1283" s="106"/>
    </row>
    <row r="1284" spans="8:8">
      <c r="H1284" s="106"/>
    </row>
    <row r="1285" spans="8:8">
      <c r="H1285" s="106"/>
    </row>
    <row r="1286" spans="8:8">
      <c r="H1286" s="106"/>
    </row>
    <row r="1287" spans="8:8">
      <c r="H1287" s="106"/>
    </row>
    <row r="1288" spans="8:8">
      <c r="H1288" s="106"/>
    </row>
    <row r="1289" spans="8:8">
      <c r="H1289" s="106"/>
    </row>
    <row r="1290" spans="8:8">
      <c r="H1290" s="106"/>
    </row>
    <row r="1291" spans="8:8">
      <c r="H1291" s="106"/>
    </row>
    <row r="1292" spans="8:8">
      <c r="H1292" s="106"/>
    </row>
    <row r="1293" spans="8:8">
      <c r="H1293" s="106"/>
    </row>
    <row r="1294" spans="8:8">
      <c r="H1294" s="106"/>
    </row>
    <row r="1295" spans="8:8">
      <c r="H1295" s="106"/>
    </row>
    <row r="1296" spans="8:8">
      <c r="H1296" s="106"/>
    </row>
    <row r="1297" spans="8:8">
      <c r="H1297" s="106"/>
    </row>
    <row r="1298" spans="8:8">
      <c r="H1298" s="106"/>
    </row>
    <row r="1299" spans="8:8">
      <c r="H1299" s="106"/>
    </row>
    <row r="1300" spans="8:8">
      <c r="H1300" s="106"/>
    </row>
    <row r="1301" spans="8:8">
      <c r="H1301" s="106"/>
    </row>
    <row r="1302" spans="8:8">
      <c r="H1302" s="106"/>
    </row>
    <row r="1303" spans="8:8">
      <c r="H1303" s="106"/>
    </row>
    <row r="1304" spans="8:8">
      <c r="H1304" s="106"/>
    </row>
    <row r="1305" spans="8:8">
      <c r="H1305" s="106"/>
    </row>
    <row r="1306" spans="8:8">
      <c r="H1306" s="106"/>
    </row>
    <row r="1307" spans="8:8">
      <c r="H1307" s="106"/>
    </row>
    <row r="1308" spans="8:8">
      <c r="H1308" s="106"/>
    </row>
    <row r="1309" spans="8:8">
      <c r="H1309" s="106"/>
    </row>
    <row r="1310" spans="8:8">
      <c r="H1310" s="106"/>
    </row>
    <row r="1311" spans="8:8">
      <c r="H1311" s="106"/>
    </row>
    <row r="1312" spans="8:8">
      <c r="H1312" s="106"/>
    </row>
    <row r="1313" spans="8:8">
      <c r="H1313" s="106"/>
    </row>
    <row r="1314" spans="8:8">
      <c r="H1314" s="106"/>
    </row>
    <row r="1315" spans="8:8">
      <c r="H1315" s="106"/>
    </row>
    <row r="1316" spans="8:8">
      <c r="H1316" s="106"/>
    </row>
    <row r="1317" spans="8:8">
      <c r="H1317" s="106"/>
    </row>
    <row r="1318" spans="8:8">
      <c r="H1318" s="106"/>
    </row>
    <row r="1319" spans="8:8">
      <c r="H1319" s="106"/>
    </row>
    <row r="1320" spans="8:8">
      <c r="H1320" s="106"/>
    </row>
    <row r="1321" spans="8:8">
      <c r="H1321" s="106"/>
    </row>
    <row r="1322" spans="8:8">
      <c r="H1322" s="106"/>
    </row>
    <row r="1323" spans="8:8">
      <c r="H1323" s="106"/>
    </row>
    <row r="1324" spans="8:8">
      <c r="H1324" s="106"/>
    </row>
    <row r="1325" spans="8:8">
      <c r="H1325" s="106"/>
    </row>
    <row r="1326" spans="8:8">
      <c r="H1326" s="106"/>
    </row>
    <row r="1327" spans="8:8">
      <c r="H1327" s="106"/>
    </row>
    <row r="1328" spans="8:8">
      <c r="H1328" s="106"/>
    </row>
    <row r="1329" spans="8:8">
      <c r="H1329" s="106"/>
    </row>
    <row r="1330" spans="8:8">
      <c r="H1330" s="106"/>
    </row>
    <row r="1331" spans="8:8">
      <c r="H1331" s="106"/>
    </row>
    <row r="1332" spans="8:8">
      <c r="H1332" s="106"/>
    </row>
    <row r="1333" spans="8:8">
      <c r="H1333" s="106"/>
    </row>
    <row r="1334" spans="8:8">
      <c r="H1334" s="106"/>
    </row>
    <row r="1335" spans="8:8">
      <c r="H1335" s="106"/>
    </row>
    <row r="1336" spans="8:8">
      <c r="H1336" s="106"/>
    </row>
    <row r="1337" spans="8:8">
      <c r="H1337" s="106"/>
    </row>
    <row r="1338" spans="8:8">
      <c r="H1338" s="106"/>
    </row>
    <row r="1339" spans="8:8">
      <c r="H1339" s="106"/>
    </row>
    <row r="1340" spans="8:8">
      <c r="H1340" s="106"/>
    </row>
    <row r="1341" spans="8:8">
      <c r="H1341" s="106"/>
    </row>
    <row r="1342" spans="8:8">
      <c r="H1342" s="106"/>
    </row>
    <row r="1343" spans="8:8">
      <c r="H1343" s="106"/>
    </row>
    <row r="1344" spans="8:8">
      <c r="H1344" s="106"/>
    </row>
    <row r="1345" spans="8:8">
      <c r="H1345" s="106"/>
    </row>
    <row r="1346" spans="8:8">
      <c r="H1346" s="106"/>
    </row>
    <row r="1347" spans="8:8">
      <c r="H1347" s="106"/>
    </row>
    <row r="1348" spans="8:8">
      <c r="H1348" s="106"/>
    </row>
    <row r="1349" spans="8:8">
      <c r="H1349" s="106"/>
    </row>
    <row r="1350" spans="8:8">
      <c r="H1350" s="106"/>
    </row>
    <row r="1351" spans="8:8">
      <c r="H1351" s="106"/>
    </row>
    <row r="1352" spans="8:8">
      <c r="H1352" s="106"/>
    </row>
    <row r="1353" spans="8:8">
      <c r="H1353" s="106"/>
    </row>
    <row r="1354" spans="8:8">
      <c r="H1354" s="106"/>
    </row>
    <row r="1355" spans="8:8">
      <c r="H1355" s="106"/>
    </row>
    <row r="1356" spans="8:8">
      <c r="H1356" s="106"/>
    </row>
    <row r="1357" spans="8:8">
      <c r="H1357" s="106"/>
    </row>
    <row r="1358" spans="8:8">
      <c r="H1358" s="106"/>
    </row>
    <row r="1359" spans="8:8">
      <c r="H1359" s="106"/>
    </row>
    <row r="1360" spans="8:8">
      <c r="H1360" s="106"/>
    </row>
    <row r="1361" spans="8:8">
      <c r="H1361" s="106"/>
    </row>
    <row r="1362" spans="8:8">
      <c r="H1362" s="106"/>
    </row>
    <row r="1363" spans="8:8">
      <c r="H1363" s="106"/>
    </row>
    <row r="1364" spans="8:8">
      <c r="H1364" s="106"/>
    </row>
    <row r="1365" spans="8:8">
      <c r="H1365" s="106"/>
    </row>
    <row r="1366" spans="8:8">
      <c r="H1366" s="106"/>
    </row>
    <row r="1367" spans="8:8">
      <c r="H1367" s="106"/>
    </row>
    <row r="1368" spans="8:8">
      <c r="H1368" s="106"/>
    </row>
    <row r="1369" spans="8:8">
      <c r="H1369" s="106"/>
    </row>
    <row r="1370" spans="8:8">
      <c r="H1370" s="106"/>
    </row>
    <row r="1371" spans="8:8">
      <c r="H1371" s="106"/>
    </row>
    <row r="1372" spans="8:8">
      <c r="H1372" s="106"/>
    </row>
    <row r="1373" spans="8:8">
      <c r="H1373" s="106"/>
    </row>
    <row r="1374" spans="8:8">
      <c r="H1374" s="106"/>
    </row>
    <row r="1375" spans="8:8">
      <c r="H1375" s="106"/>
    </row>
    <row r="1376" spans="8:8">
      <c r="H1376" s="106"/>
    </row>
    <row r="1377" spans="8:8">
      <c r="H1377" s="106"/>
    </row>
    <row r="1378" spans="8:8">
      <c r="H1378" s="106"/>
    </row>
    <row r="1379" spans="8:8">
      <c r="H1379" s="106"/>
    </row>
    <row r="1380" spans="8:8">
      <c r="H1380" s="106"/>
    </row>
    <row r="1381" spans="8:8">
      <c r="H1381" s="106"/>
    </row>
    <row r="1382" spans="8:8">
      <c r="H1382" s="106"/>
    </row>
    <row r="1383" spans="8:8">
      <c r="H1383" s="106"/>
    </row>
    <row r="1384" spans="8:8">
      <c r="H1384" s="106"/>
    </row>
    <row r="1385" spans="8:8">
      <c r="H1385" s="106"/>
    </row>
    <row r="1386" spans="8:8">
      <c r="H1386" s="106"/>
    </row>
    <row r="1387" spans="8:8">
      <c r="H1387" s="106"/>
    </row>
    <row r="1388" spans="8:8">
      <c r="H1388" s="106"/>
    </row>
    <row r="1389" spans="8:8">
      <c r="H1389" s="106"/>
    </row>
    <row r="1390" spans="8:8">
      <c r="H1390" s="106"/>
    </row>
    <row r="1391" spans="8:8">
      <c r="H1391" s="106"/>
    </row>
    <row r="1392" spans="8:8">
      <c r="H1392" s="106"/>
    </row>
    <row r="1393" spans="8:8">
      <c r="H1393" s="106"/>
    </row>
    <row r="1394" spans="8:8">
      <c r="H1394" s="106"/>
    </row>
    <row r="1395" spans="8:8">
      <c r="H1395" s="106"/>
    </row>
    <row r="1396" spans="8:8">
      <c r="H1396" s="106"/>
    </row>
    <row r="1397" spans="8:8">
      <c r="H1397" s="106"/>
    </row>
    <row r="1398" spans="8:8">
      <c r="H1398" s="106"/>
    </row>
    <row r="1399" spans="8:8">
      <c r="H1399" s="106"/>
    </row>
    <row r="1400" spans="8:8">
      <c r="H1400" s="106"/>
    </row>
    <row r="1401" spans="8:8">
      <c r="H1401" s="106"/>
    </row>
    <row r="1402" spans="8:8">
      <c r="H1402" s="106"/>
    </row>
    <row r="1403" spans="8:8">
      <c r="H1403" s="106"/>
    </row>
    <row r="1404" spans="8:8">
      <c r="H1404" s="106"/>
    </row>
    <row r="1405" spans="8:8">
      <c r="H1405" s="106"/>
    </row>
    <row r="1406" spans="8:8">
      <c r="H1406" s="106"/>
    </row>
    <row r="1407" spans="8:8">
      <c r="H1407" s="106"/>
    </row>
    <row r="1408" spans="8:8">
      <c r="H1408" s="106"/>
    </row>
    <row r="1409" spans="8:8">
      <c r="H1409" s="106"/>
    </row>
    <row r="1410" spans="8:8">
      <c r="H1410" s="106"/>
    </row>
    <row r="1411" spans="8:8">
      <c r="H1411" s="106"/>
    </row>
    <row r="1412" spans="8:8">
      <c r="H1412" s="106"/>
    </row>
    <row r="1413" spans="8:8">
      <c r="H1413" s="106"/>
    </row>
    <row r="1414" spans="8:8">
      <c r="H1414" s="106"/>
    </row>
    <row r="1415" spans="8:8">
      <c r="H1415" s="106"/>
    </row>
    <row r="1416" spans="8:8">
      <c r="H1416" s="106"/>
    </row>
    <row r="1417" spans="8:8">
      <c r="H1417" s="106"/>
    </row>
    <row r="1418" spans="8:8">
      <c r="H1418" s="106"/>
    </row>
    <row r="1419" spans="8:8">
      <c r="H1419" s="106"/>
    </row>
    <row r="1420" spans="8:8">
      <c r="H1420" s="106"/>
    </row>
    <row r="1421" spans="8:8">
      <c r="H1421" s="106"/>
    </row>
    <row r="1422" spans="8:8">
      <c r="H1422" s="106"/>
    </row>
    <row r="1423" spans="8:8">
      <c r="H1423" s="106"/>
    </row>
    <row r="1424" spans="8:8">
      <c r="H1424" s="106"/>
    </row>
    <row r="1425" spans="8:8">
      <c r="H1425" s="106"/>
    </row>
    <row r="1426" spans="8:8">
      <c r="H1426" s="106"/>
    </row>
    <row r="1427" spans="8:8">
      <c r="H1427" s="106"/>
    </row>
    <row r="1428" spans="8:8">
      <c r="H1428" s="106"/>
    </row>
    <row r="1429" spans="8:8">
      <c r="H1429" s="106"/>
    </row>
    <row r="1430" spans="8:8">
      <c r="H1430" s="106"/>
    </row>
    <row r="1431" spans="8:8">
      <c r="H1431" s="106"/>
    </row>
    <row r="1432" spans="8:8">
      <c r="H1432" s="106"/>
    </row>
    <row r="1433" spans="8:8">
      <c r="H1433" s="106"/>
    </row>
    <row r="1434" spans="8:8">
      <c r="H1434" s="106"/>
    </row>
    <row r="1435" spans="8:8">
      <c r="H1435" s="106"/>
    </row>
    <row r="1436" spans="8:8">
      <c r="H1436" s="106"/>
    </row>
    <row r="1437" spans="8:8">
      <c r="H1437" s="106"/>
    </row>
    <row r="1438" spans="8:8">
      <c r="H1438" s="106"/>
    </row>
    <row r="1439" spans="8:8">
      <c r="H1439" s="106"/>
    </row>
    <row r="1440" spans="8:8">
      <c r="H1440" s="106"/>
    </row>
    <row r="1441" spans="8:8">
      <c r="H1441" s="106"/>
    </row>
    <row r="1442" spans="8:8">
      <c r="H1442" s="106"/>
    </row>
    <row r="1443" spans="8:8">
      <c r="H1443" s="106"/>
    </row>
    <row r="1444" spans="8:8">
      <c r="H1444" s="106"/>
    </row>
    <row r="1445" spans="8:8">
      <c r="H1445" s="106"/>
    </row>
    <row r="1446" spans="8:8">
      <c r="H1446" s="106"/>
    </row>
    <row r="1447" spans="8:8">
      <c r="H1447" s="106"/>
    </row>
    <row r="1448" spans="8:8">
      <c r="H1448" s="106"/>
    </row>
    <row r="1449" spans="8:8">
      <c r="H1449" s="106"/>
    </row>
    <row r="1450" spans="8:8">
      <c r="H1450" s="106"/>
    </row>
    <row r="1451" spans="8:8">
      <c r="H1451" s="106"/>
    </row>
    <row r="1452" spans="8:8">
      <c r="H1452" s="106"/>
    </row>
    <row r="1453" spans="8:8">
      <c r="H1453" s="106"/>
    </row>
    <row r="1454" spans="8:8">
      <c r="H1454" s="106"/>
    </row>
    <row r="1455" spans="8:8">
      <c r="H1455" s="106"/>
    </row>
    <row r="1456" spans="8:8">
      <c r="H1456" s="106"/>
    </row>
    <row r="1457" spans="8:8">
      <c r="H1457" s="106"/>
    </row>
    <row r="1458" spans="8:8">
      <c r="H1458" s="106"/>
    </row>
    <row r="1459" spans="8:8">
      <c r="H1459" s="106"/>
    </row>
    <row r="1460" spans="8:8">
      <c r="H1460" s="106"/>
    </row>
    <row r="1461" spans="8:8">
      <c r="H1461" s="106"/>
    </row>
    <row r="1462" spans="8:8">
      <c r="H1462" s="106"/>
    </row>
    <row r="1463" spans="8:8">
      <c r="H1463" s="106"/>
    </row>
    <row r="1464" spans="8:8">
      <c r="H1464" s="106"/>
    </row>
    <row r="1465" spans="8:8">
      <c r="H1465" s="106"/>
    </row>
    <row r="1466" spans="8:8">
      <c r="H1466" s="106"/>
    </row>
    <row r="1467" spans="8:8">
      <c r="H1467" s="106"/>
    </row>
    <row r="1468" spans="8:8">
      <c r="H1468" s="106"/>
    </row>
    <row r="1469" spans="8:8">
      <c r="H1469" s="106"/>
    </row>
    <row r="1470" spans="8:8">
      <c r="H1470" s="106"/>
    </row>
    <row r="1471" spans="8:8">
      <c r="H1471" s="106"/>
    </row>
    <row r="1472" spans="8:8">
      <c r="H1472" s="106"/>
    </row>
    <row r="1473" spans="8:8">
      <c r="H1473" s="106"/>
    </row>
    <row r="1474" spans="8:8">
      <c r="H1474" s="106"/>
    </row>
    <row r="1475" spans="8:8">
      <c r="H1475" s="106"/>
    </row>
    <row r="1476" spans="8:8">
      <c r="H1476" s="106"/>
    </row>
    <row r="1477" spans="8:8">
      <c r="H1477" s="106"/>
    </row>
    <row r="1478" spans="8:8">
      <c r="H1478" s="106"/>
    </row>
    <row r="1479" spans="8:8">
      <c r="H1479" s="106"/>
    </row>
    <row r="1480" spans="8:8">
      <c r="H1480" s="106"/>
    </row>
    <row r="1481" spans="8:8">
      <c r="H1481" s="106"/>
    </row>
    <row r="1482" spans="8:8">
      <c r="H1482" s="106"/>
    </row>
    <row r="1483" spans="8:8">
      <c r="H1483" s="106"/>
    </row>
    <row r="1484" spans="8:8">
      <c r="H1484" s="106"/>
    </row>
    <row r="1485" spans="8:8">
      <c r="H1485" s="106"/>
    </row>
    <row r="1486" spans="8:8">
      <c r="H1486" s="106"/>
    </row>
    <row r="1487" spans="8:8">
      <c r="H1487" s="106"/>
    </row>
    <row r="1488" spans="8:8">
      <c r="H1488" s="106"/>
    </row>
    <row r="1489" spans="8:8">
      <c r="H1489" s="106"/>
    </row>
    <row r="1490" spans="8:8">
      <c r="H1490" s="106"/>
    </row>
    <row r="1491" spans="8:8">
      <c r="H1491" s="106"/>
    </row>
    <row r="1492" spans="8:8">
      <c r="H1492" s="106"/>
    </row>
    <row r="1493" spans="8:8">
      <c r="H1493" s="106"/>
    </row>
    <row r="1494" spans="8:8">
      <c r="H1494" s="106"/>
    </row>
    <row r="1495" spans="8:8">
      <c r="H1495" s="106"/>
    </row>
    <row r="1496" spans="8:8">
      <c r="H1496" s="106"/>
    </row>
    <row r="1497" spans="8:8">
      <c r="H1497" s="106"/>
    </row>
    <row r="1498" spans="8:8">
      <c r="H1498" s="106"/>
    </row>
    <row r="1499" spans="8:8">
      <c r="H1499" s="106"/>
    </row>
    <row r="1500" spans="8:8">
      <c r="H1500" s="106"/>
    </row>
    <row r="1501" spans="8:8">
      <c r="H1501" s="106"/>
    </row>
    <row r="1502" spans="8:8">
      <c r="H1502" s="106"/>
    </row>
    <row r="1503" spans="8:8">
      <c r="H1503" s="106"/>
    </row>
    <row r="1504" spans="8:8">
      <c r="H1504" s="106"/>
    </row>
    <row r="1505" spans="8:8">
      <c r="H1505" s="106"/>
    </row>
    <row r="1506" spans="8:8">
      <c r="H1506" s="106"/>
    </row>
    <row r="1507" spans="8:8">
      <c r="H1507" s="106"/>
    </row>
    <row r="1508" spans="8:8">
      <c r="H1508" s="106"/>
    </row>
    <row r="1509" spans="8:8">
      <c r="H1509" s="106"/>
    </row>
    <row r="1510" spans="8:8">
      <c r="H1510" s="106"/>
    </row>
    <row r="1511" spans="8:8">
      <c r="H1511" s="106"/>
    </row>
    <row r="1512" spans="8:8">
      <c r="H1512" s="106"/>
    </row>
    <row r="1513" spans="8:8">
      <c r="H1513" s="106"/>
    </row>
    <row r="1514" spans="8:8">
      <c r="H1514" s="106"/>
    </row>
    <row r="1515" spans="8:8">
      <c r="H1515" s="106"/>
    </row>
    <row r="1516" spans="8:8">
      <c r="H1516" s="106"/>
    </row>
    <row r="1517" spans="8:8">
      <c r="H1517" s="106"/>
    </row>
    <row r="1518" spans="8:8">
      <c r="H1518" s="106"/>
    </row>
    <row r="1519" spans="8:8">
      <c r="H1519" s="106"/>
    </row>
    <row r="1520" spans="8:8">
      <c r="H1520" s="106"/>
    </row>
    <row r="1521" spans="8:8">
      <c r="H1521" s="106"/>
    </row>
    <row r="1522" spans="8:8">
      <c r="H1522" s="106"/>
    </row>
    <row r="1523" spans="8:8">
      <c r="H1523" s="106"/>
    </row>
    <row r="1524" spans="8:8">
      <c r="H1524" s="106"/>
    </row>
    <row r="1525" spans="8:8">
      <c r="H1525" s="106"/>
    </row>
    <row r="1526" spans="8:8">
      <c r="H1526" s="106"/>
    </row>
    <row r="1527" spans="8:8">
      <c r="H1527" s="106"/>
    </row>
    <row r="1528" spans="8:8">
      <c r="H1528" s="106"/>
    </row>
    <row r="1529" spans="8:8">
      <c r="H1529" s="106"/>
    </row>
    <row r="1530" spans="8:8">
      <c r="H1530" s="106"/>
    </row>
    <row r="1531" spans="8:8">
      <c r="H1531" s="106"/>
    </row>
    <row r="1532" spans="8:8">
      <c r="H1532" s="106"/>
    </row>
    <row r="1533" spans="8:8">
      <c r="H1533" s="106"/>
    </row>
    <row r="1534" spans="8:8">
      <c r="H1534" s="106"/>
    </row>
    <row r="1535" spans="8:8">
      <c r="H1535" s="106"/>
    </row>
    <row r="1536" spans="8:8">
      <c r="H1536" s="106"/>
    </row>
    <row r="1537" spans="8:8">
      <c r="H1537" s="106"/>
    </row>
    <row r="1538" spans="8:8">
      <c r="H1538" s="106"/>
    </row>
    <row r="1539" spans="8:8">
      <c r="H1539" s="106"/>
    </row>
    <row r="1540" spans="8:8">
      <c r="H1540" s="106"/>
    </row>
    <row r="1541" spans="8:8">
      <c r="H1541" s="106"/>
    </row>
    <row r="1542" spans="8:8">
      <c r="H1542" s="106"/>
    </row>
    <row r="1543" spans="8:8">
      <c r="H1543" s="106"/>
    </row>
    <row r="1544" spans="8:8">
      <c r="H1544" s="106"/>
    </row>
    <row r="1545" spans="8:8">
      <c r="H1545" s="106"/>
    </row>
    <row r="1546" spans="8:8">
      <c r="H1546" s="106"/>
    </row>
    <row r="1547" spans="8:8">
      <c r="H1547" s="106"/>
    </row>
    <row r="1548" spans="8:8">
      <c r="H1548" s="106"/>
    </row>
    <row r="1549" spans="8:8">
      <c r="H1549" s="106"/>
    </row>
    <row r="1550" spans="8:8">
      <c r="H1550" s="106"/>
    </row>
    <row r="1551" spans="8:8">
      <c r="H1551" s="106"/>
    </row>
    <row r="1552" spans="8:8">
      <c r="H1552" s="106"/>
    </row>
    <row r="1553" spans="8:8">
      <c r="H1553" s="106"/>
    </row>
    <row r="1554" spans="8:8">
      <c r="H1554" s="106"/>
    </row>
    <row r="1555" spans="8:8">
      <c r="H1555" s="106"/>
    </row>
    <row r="1556" spans="8:8">
      <c r="H1556" s="106"/>
    </row>
    <row r="1557" spans="8:8">
      <c r="H1557" s="106"/>
    </row>
    <row r="1558" spans="8:8">
      <c r="H1558" s="106"/>
    </row>
    <row r="1559" spans="8:8">
      <c r="H1559" s="106"/>
    </row>
    <row r="1560" spans="8:8">
      <c r="H1560" s="106"/>
    </row>
    <row r="1561" spans="8:8">
      <c r="H1561" s="106"/>
    </row>
    <row r="1562" spans="8:8">
      <c r="H1562" s="106"/>
    </row>
    <row r="1563" spans="8:8">
      <c r="H1563" s="106"/>
    </row>
    <row r="1564" spans="8:8">
      <c r="H1564" s="106"/>
    </row>
    <row r="1565" spans="8:8">
      <c r="H1565" s="106"/>
    </row>
    <row r="1566" spans="8:8">
      <c r="H1566" s="106"/>
    </row>
    <row r="1567" spans="8:8">
      <c r="H1567" s="106"/>
    </row>
    <row r="1568" spans="8:8">
      <c r="H1568" s="106"/>
    </row>
    <row r="1569" spans="8:8">
      <c r="H1569" s="106"/>
    </row>
    <row r="1570" spans="8:8">
      <c r="H1570" s="106"/>
    </row>
    <row r="1571" spans="8:8">
      <c r="H1571" s="106"/>
    </row>
    <row r="1572" spans="8:8">
      <c r="H1572" s="106"/>
    </row>
    <row r="1573" spans="8:8">
      <c r="H1573" s="106"/>
    </row>
    <row r="1574" spans="8:8">
      <c r="H1574" s="106"/>
    </row>
    <row r="1575" spans="8:8">
      <c r="H1575" s="106"/>
    </row>
    <row r="1576" spans="8:8">
      <c r="H1576" s="106"/>
    </row>
    <row r="1577" spans="8:8">
      <c r="H1577" s="106"/>
    </row>
    <row r="1578" spans="8:8">
      <c r="H1578" s="106"/>
    </row>
    <row r="1579" spans="8:8">
      <c r="H1579" s="106"/>
    </row>
    <row r="1580" spans="8:8">
      <c r="H1580" s="106"/>
    </row>
    <row r="1581" spans="8:8">
      <c r="H1581" s="106"/>
    </row>
    <row r="1582" spans="8:8">
      <c r="H1582" s="106"/>
    </row>
    <row r="1583" spans="8:8">
      <c r="H1583" s="106"/>
    </row>
    <row r="1584" spans="8:8">
      <c r="H1584" s="106"/>
    </row>
    <row r="1585" spans="8:8">
      <c r="H1585" s="106"/>
    </row>
    <row r="1586" spans="8:8">
      <c r="H1586" s="106"/>
    </row>
    <row r="1587" spans="8:8">
      <c r="H1587" s="106"/>
    </row>
    <row r="1588" spans="8:8">
      <c r="H1588" s="106"/>
    </row>
    <row r="1589" spans="8:8">
      <c r="H1589" s="106"/>
    </row>
    <row r="1590" spans="8:8">
      <c r="H1590" s="106"/>
    </row>
    <row r="1591" spans="8:8">
      <c r="H1591" s="106"/>
    </row>
    <row r="1592" spans="8:8">
      <c r="H1592" s="106"/>
    </row>
    <row r="1593" spans="8:8">
      <c r="H1593" s="106"/>
    </row>
    <row r="1594" spans="8:8">
      <c r="H1594" s="106"/>
    </row>
    <row r="1595" spans="8:8">
      <c r="H1595" s="106"/>
    </row>
    <row r="1596" spans="8:8">
      <c r="H1596" s="106"/>
    </row>
    <row r="1597" spans="8:8">
      <c r="H1597" s="106"/>
    </row>
    <row r="1598" spans="8:8">
      <c r="H1598" s="106"/>
    </row>
    <row r="1599" spans="8:8">
      <c r="H1599" s="106"/>
    </row>
    <row r="1600" spans="8:8">
      <c r="H1600" s="106"/>
    </row>
    <row r="1601" spans="8:8">
      <c r="H1601" s="106"/>
    </row>
    <row r="1602" spans="8:8">
      <c r="H1602" s="106"/>
    </row>
    <row r="1603" spans="8:8">
      <c r="H1603" s="106"/>
    </row>
    <row r="1604" spans="8:8">
      <c r="H1604" s="106"/>
    </row>
    <row r="1605" spans="8:8">
      <c r="H1605" s="106"/>
    </row>
    <row r="1606" spans="8:8">
      <c r="H1606" s="106"/>
    </row>
    <row r="1607" spans="8:8">
      <c r="H1607" s="106"/>
    </row>
    <row r="1608" spans="8:8">
      <c r="H1608" s="106"/>
    </row>
    <row r="1609" spans="8:8">
      <c r="H1609" s="106"/>
    </row>
    <row r="1610" spans="8:8">
      <c r="H1610" s="106"/>
    </row>
    <row r="1611" spans="8:8">
      <c r="H1611" s="106"/>
    </row>
    <row r="1612" spans="8:8">
      <c r="H1612" s="106"/>
    </row>
    <row r="1613" spans="8:8">
      <c r="H1613" s="106"/>
    </row>
    <row r="1614" spans="8:8">
      <c r="H1614" s="106"/>
    </row>
    <row r="1615" spans="8:8">
      <c r="H1615" s="106"/>
    </row>
    <row r="1616" spans="8:8">
      <c r="H1616" s="106"/>
    </row>
    <row r="1617" spans="8:8">
      <c r="H1617" s="106"/>
    </row>
    <row r="1618" spans="8:8">
      <c r="H1618" s="106"/>
    </row>
    <row r="1619" spans="8:8">
      <c r="H1619" s="106"/>
    </row>
    <row r="1620" spans="8:8">
      <c r="H1620" s="106"/>
    </row>
    <row r="1621" spans="8:8">
      <c r="H1621" s="106"/>
    </row>
    <row r="1622" spans="8:8">
      <c r="H1622" s="106"/>
    </row>
    <row r="1623" spans="8:8">
      <c r="H1623" s="106"/>
    </row>
    <row r="1624" spans="8:8">
      <c r="H1624" s="106"/>
    </row>
    <row r="1625" spans="8:8">
      <c r="H1625" s="106"/>
    </row>
    <row r="1626" spans="8:8">
      <c r="H1626" s="106"/>
    </row>
    <row r="1627" spans="8:8">
      <c r="H1627" s="106"/>
    </row>
    <row r="1628" spans="8:8">
      <c r="H1628" s="106"/>
    </row>
    <row r="1629" spans="8:8">
      <c r="H1629" s="106"/>
    </row>
    <row r="1630" spans="8:8">
      <c r="H1630" s="106"/>
    </row>
    <row r="1631" spans="8:8">
      <c r="H1631" s="106"/>
    </row>
    <row r="1632" spans="8:8">
      <c r="H1632" s="106"/>
    </row>
    <row r="1633" spans="8:8">
      <c r="H1633" s="106"/>
    </row>
    <row r="1634" spans="8:8">
      <c r="H1634" s="106"/>
    </row>
    <row r="1635" spans="8:8">
      <c r="H1635" s="106"/>
    </row>
    <row r="1636" spans="8:8">
      <c r="H1636" s="106"/>
    </row>
    <row r="1637" spans="8:8">
      <c r="H1637" s="106"/>
    </row>
    <row r="1638" spans="8:8">
      <c r="H1638" s="106"/>
    </row>
    <row r="1639" spans="8:8">
      <c r="H1639" s="106"/>
    </row>
    <row r="1640" spans="8:8">
      <c r="H1640" s="106"/>
    </row>
    <row r="1641" spans="8:8">
      <c r="H1641" s="106"/>
    </row>
    <row r="1642" spans="8:8">
      <c r="H1642" s="106"/>
    </row>
    <row r="1643" spans="8:8">
      <c r="H1643" s="106"/>
    </row>
    <row r="1644" spans="8:8">
      <c r="H1644" s="106"/>
    </row>
    <row r="1645" spans="8:8">
      <c r="H1645" s="106"/>
    </row>
    <row r="1646" spans="8:8">
      <c r="H1646" s="106"/>
    </row>
    <row r="1647" spans="8:8">
      <c r="H1647" s="106"/>
    </row>
    <row r="1648" spans="8:8">
      <c r="H1648" s="106"/>
    </row>
    <row r="1649" spans="8:8">
      <c r="H1649" s="106"/>
    </row>
    <row r="1650" spans="8:8">
      <c r="H1650" s="106"/>
    </row>
    <row r="1651" spans="8:8">
      <c r="H1651" s="106"/>
    </row>
    <row r="1652" spans="8:8">
      <c r="H1652" s="106"/>
    </row>
    <row r="1653" spans="8:8">
      <c r="H1653" s="106"/>
    </row>
    <row r="1654" spans="8:8">
      <c r="H1654" s="106"/>
    </row>
    <row r="1655" spans="8:8">
      <c r="H1655" s="106"/>
    </row>
    <row r="1656" spans="8:8">
      <c r="H1656" s="106"/>
    </row>
    <row r="1657" spans="8:8">
      <c r="H1657" s="106"/>
    </row>
    <row r="1658" spans="8:8">
      <c r="H1658" s="106"/>
    </row>
    <row r="1659" spans="8:8">
      <c r="H1659" s="106"/>
    </row>
    <row r="1660" spans="8:8">
      <c r="H1660" s="106"/>
    </row>
    <row r="1661" spans="8:8">
      <c r="H1661" s="106"/>
    </row>
    <row r="1662" spans="8:8">
      <c r="H1662" s="106"/>
    </row>
    <row r="1663" spans="8:8">
      <c r="H1663" s="106"/>
    </row>
    <row r="1664" spans="8:8">
      <c r="H1664" s="106"/>
    </row>
    <row r="1665" spans="8:8">
      <c r="H1665" s="106"/>
    </row>
    <row r="1666" spans="8:8">
      <c r="H1666" s="106"/>
    </row>
    <row r="1667" spans="8:8">
      <c r="H1667" s="106"/>
    </row>
    <row r="1668" spans="8:8">
      <c r="H1668" s="106"/>
    </row>
    <row r="1669" spans="8:8">
      <c r="H1669" s="106"/>
    </row>
    <row r="1670" spans="8:8">
      <c r="H1670" s="106"/>
    </row>
    <row r="1671" spans="8:8">
      <c r="H1671" s="106"/>
    </row>
    <row r="1672" spans="8:8">
      <c r="H1672" s="106"/>
    </row>
    <row r="1673" spans="8:8">
      <c r="H1673" s="106"/>
    </row>
    <row r="1674" spans="8:8">
      <c r="H1674" s="106"/>
    </row>
    <row r="1675" spans="8:8">
      <c r="H1675" s="106"/>
    </row>
    <row r="1676" spans="8:8">
      <c r="H1676" s="106"/>
    </row>
    <row r="1677" spans="8:8">
      <c r="H1677" s="106"/>
    </row>
    <row r="1678" spans="8:8">
      <c r="H1678" s="106"/>
    </row>
    <row r="1679" spans="8:8">
      <c r="H1679" s="106"/>
    </row>
    <row r="1680" spans="8:8">
      <c r="H1680" s="106"/>
    </row>
    <row r="1681" spans="8:8">
      <c r="H1681" s="106"/>
    </row>
    <row r="1682" spans="8:8">
      <c r="H1682" s="106"/>
    </row>
    <row r="1683" spans="8:8">
      <c r="H1683" s="106"/>
    </row>
    <row r="1684" spans="8:8">
      <c r="H1684" s="106"/>
    </row>
    <row r="1685" spans="8:8">
      <c r="H1685" s="106"/>
    </row>
    <row r="1686" spans="8:8">
      <c r="H1686" s="106"/>
    </row>
    <row r="1687" spans="8:8">
      <c r="H1687" s="106"/>
    </row>
    <row r="1688" spans="8:8">
      <c r="H1688" s="106"/>
    </row>
    <row r="1689" spans="8:8">
      <c r="H1689" s="106"/>
    </row>
    <row r="1690" spans="8:8">
      <c r="H1690" s="106"/>
    </row>
    <row r="1691" spans="8:8">
      <c r="H1691" s="106"/>
    </row>
    <row r="1692" spans="8:8">
      <c r="H1692" s="106"/>
    </row>
    <row r="1693" spans="8:8">
      <c r="H1693" s="106"/>
    </row>
    <row r="1694" spans="8:8">
      <c r="H1694" s="106"/>
    </row>
    <row r="1695" spans="8:8">
      <c r="H1695" s="106"/>
    </row>
    <row r="1696" spans="8:8">
      <c r="H1696" s="106"/>
    </row>
    <row r="1697" spans="8:8">
      <c r="H1697" s="106"/>
    </row>
    <row r="1698" spans="8:8">
      <c r="H1698" s="106"/>
    </row>
    <row r="1699" spans="8:8">
      <c r="H1699" s="106"/>
    </row>
    <row r="1700" spans="8:8">
      <c r="H1700" s="106"/>
    </row>
    <row r="1701" spans="8:8">
      <c r="H1701" s="106"/>
    </row>
    <row r="1702" spans="8:8">
      <c r="H1702" s="106"/>
    </row>
    <row r="1703" spans="8:8">
      <c r="H1703" s="106"/>
    </row>
    <row r="1704" spans="8:8">
      <c r="H1704" s="106"/>
    </row>
    <row r="1705" spans="8:8">
      <c r="H1705" s="106"/>
    </row>
    <row r="1706" spans="8:8">
      <c r="H1706" s="106"/>
    </row>
    <row r="1707" spans="8:8">
      <c r="H1707" s="106"/>
    </row>
    <row r="1708" spans="8:8">
      <c r="H1708" s="106"/>
    </row>
    <row r="1709" spans="8:8">
      <c r="H1709" s="106"/>
    </row>
    <row r="1710" spans="8:8">
      <c r="H1710" s="106"/>
    </row>
    <row r="1711" spans="8:8">
      <c r="H1711" s="106"/>
    </row>
    <row r="1712" spans="8:8">
      <c r="H1712" s="106"/>
    </row>
    <row r="1713" spans="8:8">
      <c r="H1713" s="106"/>
    </row>
    <row r="1714" spans="8:8">
      <c r="H1714" s="106"/>
    </row>
    <row r="1715" spans="8:8">
      <c r="H1715" s="106"/>
    </row>
    <row r="1716" spans="8:8">
      <c r="H1716" s="106"/>
    </row>
    <row r="1717" spans="8:8">
      <c r="H1717" s="106"/>
    </row>
    <row r="1718" spans="8:8">
      <c r="H1718" s="106"/>
    </row>
    <row r="1719" spans="8:8">
      <c r="H1719" s="106"/>
    </row>
    <row r="1720" spans="8:8">
      <c r="H1720" s="106"/>
    </row>
    <row r="1721" spans="8:8">
      <c r="H1721" s="106"/>
    </row>
    <row r="1722" spans="8:8">
      <c r="H1722" s="106"/>
    </row>
    <row r="1723" spans="8:8">
      <c r="H1723" s="106"/>
    </row>
    <row r="1724" spans="8:8">
      <c r="H1724" s="106"/>
    </row>
    <row r="1725" spans="8:8">
      <c r="H1725" s="106"/>
    </row>
    <row r="1726" spans="8:8">
      <c r="H1726" s="106"/>
    </row>
    <row r="1727" spans="8:8">
      <c r="H1727" s="106"/>
    </row>
    <row r="1728" spans="8:8">
      <c r="H1728" s="106"/>
    </row>
    <row r="1729" spans="8:8">
      <c r="H1729" s="106"/>
    </row>
    <row r="1730" spans="8:8">
      <c r="H1730" s="106"/>
    </row>
    <row r="1731" spans="8:8">
      <c r="H1731" s="106"/>
    </row>
    <row r="1732" spans="8:8">
      <c r="H1732" s="106"/>
    </row>
    <row r="1733" spans="8:8">
      <c r="H1733" s="106"/>
    </row>
    <row r="1734" spans="8:8">
      <c r="H1734" s="106"/>
    </row>
    <row r="1735" spans="8:8">
      <c r="H1735" s="106"/>
    </row>
    <row r="1736" spans="8:8">
      <c r="H1736" s="106"/>
    </row>
    <row r="1737" spans="8:8">
      <c r="H1737" s="106"/>
    </row>
    <row r="1738" spans="8:8">
      <c r="H1738" s="106"/>
    </row>
    <row r="1739" spans="8:8">
      <c r="H1739" s="106"/>
    </row>
    <row r="1740" spans="8:8">
      <c r="H1740" s="106"/>
    </row>
    <row r="1741" spans="8:8">
      <c r="H1741" s="106"/>
    </row>
    <row r="1742" spans="8:8">
      <c r="H1742" s="106"/>
    </row>
    <row r="1743" spans="8:8">
      <c r="H1743" s="106"/>
    </row>
    <row r="1744" spans="8:8">
      <c r="H1744" s="106"/>
    </row>
    <row r="1745" spans="8:8">
      <c r="H1745" s="106"/>
    </row>
    <row r="1746" spans="8:8">
      <c r="H1746" s="106"/>
    </row>
    <row r="1747" spans="8:8">
      <c r="H1747" s="106"/>
    </row>
    <row r="1748" spans="8:8">
      <c r="H1748" s="106"/>
    </row>
    <row r="1749" spans="8:8">
      <c r="H1749" s="106"/>
    </row>
    <row r="1750" spans="8:8">
      <c r="H1750" s="106"/>
    </row>
    <row r="1751" spans="8:8">
      <c r="H1751" s="106"/>
    </row>
    <row r="1752" spans="8:8">
      <c r="H1752" s="106"/>
    </row>
    <row r="1753" spans="8:8">
      <c r="H1753" s="106"/>
    </row>
    <row r="1754" spans="8:8">
      <c r="H1754" s="106"/>
    </row>
    <row r="1755" spans="8:8">
      <c r="H1755" s="106"/>
    </row>
    <row r="1756" spans="8:8">
      <c r="H1756" s="106"/>
    </row>
    <row r="1757" spans="8:8">
      <c r="H1757" s="106"/>
    </row>
    <row r="1758" spans="8:8">
      <c r="H1758" s="106"/>
    </row>
    <row r="1759" spans="8:8">
      <c r="H1759" s="106"/>
    </row>
    <row r="1760" spans="8:8">
      <c r="H1760" s="106"/>
    </row>
    <row r="1761" spans="8:8">
      <c r="H1761" s="106"/>
    </row>
    <row r="1762" spans="8:8">
      <c r="H1762" s="106"/>
    </row>
    <row r="1763" spans="8:8">
      <c r="H1763" s="106"/>
    </row>
    <row r="1764" spans="8:8">
      <c r="H1764" s="106"/>
    </row>
    <row r="1765" spans="8:8">
      <c r="H1765" s="106"/>
    </row>
    <row r="1766" spans="8:8">
      <c r="H1766" s="106"/>
    </row>
    <row r="1767" spans="8:8">
      <c r="H1767" s="106"/>
    </row>
    <row r="1768" spans="8:8">
      <c r="H1768" s="106"/>
    </row>
    <row r="1769" spans="8:8">
      <c r="H1769" s="106"/>
    </row>
    <row r="1770" spans="8:8">
      <c r="H1770" s="106"/>
    </row>
    <row r="1771" spans="8:8">
      <c r="H1771" s="106"/>
    </row>
    <row r="1772" spans="8:8">
      <c r="H1772" s="106"/>
    </row>
    <row r="1773" spans="8:8">
      <c r="H1773" s="106"/>
    </row>
    <row r="1774" spans="8:8">
      <c r="H1774" s="106"/>
    </row>
    <row r="1775" spans="8:8">
      <c r="H1775" s="106"/>
    </row>
    <row r="1776" spans="8:8">
      <c r="H1776" s="106"/>
    </row>
    <row r="1777" spans="8:8">
      <c r="H1777" s="106"/>
    </row>
    <row r="1778" spans="8:8">
      <c r="H1778" s="106"/>
    </row>
    <row r="1779" spans="8:8">
      <c r="H1779" s="106"/>
    </row>
    <row r="1780" spans="8:8">
      <c r="H1780" s="106"/>
    </row>
    <row r="1781" spans="8:8">
      <c r="H1781" s="106"/>
    </row>
    <row r="1782" spans="8:8">
      <c r="H1782" s="106"/>
    </row>
    <row r="1783" spans="8:8">
      <c r="H1783" s="106"/>
    </row>
    <row r="1784" spans="8:8">
      <c r="H1784" s="106"/>
    </row>
    <row r="1785" spans="8:8">
      <c r="H1785" s="106"/>
    </row>
    <row r="1786" spans="8:8">
      <c r="H1786" s="106"/>
    </row>
    <row r="1787" spans="8:8">
      <c r="H1787" s="106"/>
    </row>
    <row r="1788" spans="8:8">
      <c r="H1788" s="106"/>
    </row>
    <row r="1789" spans="8:8">
      <c r="H1789" s="106"/>
    </row>
    <row r="1790" spans="8:8">
      <c r="H1790" s="106"/>
    </row>
    <row r="1791" spans="8:8">
      <c r="H1791" s="106"/>
    </row>
    <row r="1792" spans="8:8">
      <c r="H1792" s="106"/>
    </row>
    <row r="1793" spans="8:8">
      <c r="H1793" s="106"/>
    </row>
    <row r="1794" spans="8:8">
      <c r="H1794" s="106"/>
    </row>
    <row r="1795" spans="8:8">
      <c r="H1795" s="106"/>
    </row>
    <row r="1796" spans="8:8">
      <c r="H1796" s="106"/>
    </row>
    <row r="1797" spans="8:8">
      <c r="H1797" s="106"/>
    </row>
    <row r="1798" spans="8:8">
      <c r="H1798" s="106"/>
    </row>
    <row r="1799" spans="8:8">
      <c r="H1799" s="106"/>
    </row>
    <row r="1800" spans="8:8">
      <c r="H1800" s="106"/>
    </row>
    <row r="1801" spans="8:8">
      <c r="H1801" s="106"/>
    </row>
    <row r="1802" spans="8:8">
      <c r="H1802" s="106"/>
    </row>
    <row r="1803" spans="8:8">
      <c r="H1803" s="106"/>
    </row>
    <row r="1804" spans="8:8">
      <c r="H1804" s="106"/>
    </row>
    <row r="1805" spans="8:8">
      <c r="H1805" s="106"/>
    </row>
    <row r="1806" spans="8:8">
      <c r="H1806" s="106"/>
    </row>
    <row r="1807" spans="8:8">
      <c r="H1807" s="106"/>
    </row>
    <row r="1808" spans="8:8">
      <c r="H1808" s="106"/>
    </row>
    <row r="1809" spans="8:8">
      <c r="H1809" s="106"/>
    </row>
    <row r="1810" spans="8:8">
      <c r="H1810" s="106"/>
    </row>
    <row r="1811" spans="8:8">
      <c r="H1811" s="106"/>
    </row>
    <row r="1812" spans="8:8">
      <c r="H1812" s="106"/>
    </row>
    <row r="1813" spans="8:8">
      <c r="H1813" s="106"/>
    </row>
    <row r="1814" spans="8:8">
      <c r="H1814" s="106"/>
    </row>
    <row r="1815" spans="8:8">
      <c r="H1815" s="106"/>
    </row>
    <row r="1816" spans="8:8">
      <c r="H1816" s="106"/>
    </row>
    <row r="1817" spans="8:8">
      <c r="H1817" s="106"/>
    </row>
    <row r="1818" spans="8:8">
      <c r="H1818" s="106"/>
    </row>
    <row r="1819" spans="8:8">
      <c r="H1819" s="106"/>
    </row>
    <row r="1820" spans="8:8">
      <c r="H1820" s="106"/>
    </row>
    <row r="1821" spans="8:8">
      <c r="H1821" s="106"/>
    </row>
    <row r="1822" spans="8:8">
      <c r="H1822" s="106"/>
    </row>
    <row r="1823" spans="8:8">
      <c r="H1823" s="106"/>
    </row>
    <row r="1824" spans="8:8">
      <c r="H1824" s="106"/>
    </row>
    <row r="1825" spans="8:8">
      <c r="H1825" s="106"/>
    </row>
    <row r="1826" spans="8:8">
      <c r="H1826" s="106"/>
    </row>
    <row r="1827" spans="8:8">
      <c r="H1827" s="106"/>
    </row>
    <row r="1828" spans="8:8">
      <c r="H1828" s="106"/>
    </row>
    <row r="1829" spans="8:8">
      <c r="H1829" s="106"/>
    </row>
    <row r="1830" spans="8:8">
      <c r="H1830" s="106"/>
    </row>
    <row r="1831" spans="8:8">
      <c r="H1831" s="106"/>
    </row>
    <row r="1832" spans="8:8">
      <c r="H1832" s="106"/>
    </row>
    <row r="1833" spans="8:8">
      <c r="H1833" s="106"/>
    </row>
    <row r="1834" spans="8:8">
      <c r="H1834" s="106"/>
    </row>
    <row r="1835" spans="8:8">
      <c r="H1835" s="106"/>
    </row>
    <row r="1836" spans="8:8">
      <c r="H1836" s="106"/>
    </row>
    <row r="1837" spans="8:8">
      <c r="H1837" s="106"/>
    </row>
    <row r="1838" spans="8:8">
      <c r="H1838" s="106"/>
    </row>
    <row r="1839" spans="8:8">
      <c r="H1839" s="106"/>
    </row>
    <row r="1840" spans="8:8">
      <c r="H1840" s="106"/>
    </row>
    <row r="1841" spans="8:8">
      <c r="H1841" s="106"/>
    </row>
    <row r="1842" spans="8:8">
      <c r="H1842" s="106"/>
    </row>
    <row r="1843" spans="8:8">
      <c r="H1843" s="106"/>
    </row>
    <row r="1844" spans="8:8">
      <c r="H1844" s="106"/>
    </row>
    <row r="1845" spans="8:8">
      <c r="H1845" s="106"/>
    </row>
    <row r="1846" spans="8:8">
      <c r="H1846" s="106"/>
    </row>
    <row r="1847" spans="8:8">
      <c r="H1847" s="106"/>
    </row>
    <row r="1848" spans="8:8">
      <c r="H1848" s="106"/>
    </row>
    <row r="1849" spans="8:8">
      <c r="H1849" s="106"/>
    </row>
    <row r="1850" spans="8:8">
      <c r="H1850" s="106"/>
    </row>
    <row r="1851" spans="8:8">
      <c r="H1851" s="106"/>
    </row>
    <row r="1852" spans="8:8">
      <c r="H1852" s="106"/>
    </row>
    <row r="1853" spans="8:8">
      <c r="H1853" s="106"/>
    </row>
    <row r="1854" spans="8:8">
      <c r="H1854" s="106"/>
    </row>
    <row r="1855" spans="8:8">
      <c r="H1855" s="106"/>
    </row>
    <row r="1856" spans="8:8">
      <c r="H1856" s="106"/>
    </row>
    <row r="1857" spans="8:8">
      <c r="H1857" s="106"/>
    </row>
    <row r="1858" spans="8:8">
      <c r="H1858" s="106"/>
    </row>
    <row r="1859" spans="8:8">
      <c r="H1859" s="106"/>
    </row>
    <row r="1860" spans="8:8">
      <c r="H1860" s="106"/>
    </row>
    <row r="1861" spans="8:8">
      <c r="H1861" s="106"/>
    </row>
    <row r="1862" spans="8:8">
      <c r="H1862" s="106"/>
    </row>
    <row r="1863" spans="8:8">
      <c r="H1863" s="106"/>
    </row>
    <row r="1864" spans="8:8">
      <c r="H1864" s="106"/>
    </row>
    <row r="1865" spans="8:8">
      <c r="H1865" s="106"/>
    </row>
    <row r="1866" spans="8:8">
      <c r="H1866" s="106"/>
    </row>
    <row r="1867" spans="8:8">
      <c r="H1867" s="106"/>
    </row>
    <row r="1868" spans="8:8">
      <c r="H1868" s="106"/>
    </row>
    <row r="1869" spans="8:8">
      <c r="H1869" s="106"/>
    </row>
    <row r="1870" spans="8:8">
      <c r="H1870" s="106"/>
    </row>
    <row r="1871" spans="8:8">
      <c r="H1871" s="106"/>
    </row>
    <row r="1872" spans="8:8">
      <c r="H1872" s="106"/>
    </row>
    <row r="1873" spans="8:8">
      <c r="H1873" s="106"/>
    </row>
    <row r="1874" spans="8:8">
      <c r="H1874" s="106"/>
    </row>
    <row r="1875" spans="8:8">
      <c r="H1875" s="106"/>
    </row>
    <row r="1876" spans="8:8">
      <c r="H1876" s="106"/>
    </row>
    <row r="1877" spans="8:8">
      <c r="H1877" s="106"/>
    </row>
    <row r="1878" spans="8:8">
      <c r="H1878" s="106"/>
    </row>
    <row r="1879" spans="8:8">
      <c r="H1879" s="106"/>
    </row>
    <row r="1880" spans="8:8">
      <c r="H1880" s="106"/>
    </row>
    <row r="1881" spans="8:8">
      <c r="H1881" s="106"/>
    </row>
    <row r="1882" spans="8:8">
      <c r="H1882" s="106"/>
    </row>
    <row r="1883" spans="8:8">
      <c r="H1883" s="106"/>
    </row>
    <row r="1884" spans="8:8">
      <c r="H1884" s="106"/>
    </row>
    <row r="1885" spans="8:8">
      <c r="H1885" s="106"/>
    </row>
    <row r="1886" spans="8:8">
      <c r="H1886" s="106"/>
    </row>
    <row r="1887" spans="8:8">
      <c r="H1887" s="106"/>
    </row>
    <row r="1888" spans="8:8">
      <c r="H1888" s="106"/>
    </row>
    <row r="1889" spans="8:8">
      <c r="H1889" s="106"/>
    </row>
    <row r="1890" spans="8:8">
      <c r="H1890" s="106"/>
    </row>
    <row r="1891" spans="8:8">
      <c r="H1891" s="106"/>
    </row>
    <row r="1892" spans="8:8">
      <c r="H1892" s="106"/>
    </row>
    <row r="1893" spans="8:8">
      <c r="H1893" s="106"/>
    </row>
    <row r="1894" spans="8:8">
      <c r="H1894" s="106"/>
    </row>
    <row r="1895" spans="8:8">
      <c r="H1895" s="106"/>
    </row>
    <row r="1896" spans="8:8">
      <c r="H1896" s="106"/>
    </row>
    <row r="1897" spans="8:8">
      <c r="H1897" s="106"/>
    </row>
    <row r="1898" spans="8:8">
      <c r="H1898" s="106"/>
    </row>
    <row r="1899" spans="8:8">
      <c r="H1899" s="106"/>
    </row>
    <row r="1900" spans="8:8">
      <c r="H1900" s="106"/>
    </row>
    <row r="1901" spans="8:8">
      <c r="H1901" s="106"/>
    </row>
    <row r="1902" spans="8:8">
      <c r="H1902" s="106"/>
    </row>
    <row r="1903" spans="8:8">
      <c r="H1903" s="106"/>
    </row>
    <row r="1904" spans="8:8">
      <c r="H1904" s="106"/>
    </row>
    <row r="1905" spans="8:8">
      <c r="H1905" s="106"/>
    </row>
    <row r="1906" spans="8:8">
      <c r="H1906" s="106"/>
    </row>
    <row r="1907" spans="8:8">
      <c r="H1907" s="106"/>
    </row>
    <row r="1908" spans="8:8">
      <c r="H1908" s="106"/>
    </row>
    <row r="1909" spans="8:8">
      <c r="H1909" s="106"/>
    </row>
    <row r="1910" spans="8:8">
      <c r="H1910" s="106"/>
    </row>
    <row r="1911" spans="8:8">
      <c r="H1911" s="106"/>
    </row>
    <row r="1912" spans="8:8">
      <c r="H1912" s="106"/>
    </row>
    <row r="1913" spans="8:8">
      <c r="H1913" s="106"/>
    </row>
    <row r="1914" spans="8:8">
      <c r="H1914" s="106"/>
    </row>
    <row r="1915" spans="8:8">
      <c r="H1915" s="106"/>
    </row>
    <row r="1916" spans="8:8">
      <c r="H1916" s="106"/>
    </row>
    <row r="1917" spans="8:8">
      <c r="H1917" s="106"/>
    </row>
    <row r="1918" spans="8:8">
      <c r="H1918" s="106"/>
    </row>
    <row r="1919" spans="8:8">
      <c r="H1919" s="106"/>
    </row>
    <row r="1920" spans="8:8">
      <c r="H1920" s="106"/>
    </row>
  </sheetData>
  <mergeCells count="1">
    <mergeCell ref="A2:H2"/>
  </mergeCells>
  <phoneticPr fontId="19" type="noConversion"/>
  <pageMargins left="0.21" right="0.2" top="0.52" bottom="0.42" header="0.28999999999999998" footer="0.23"/>
  <pageSetup paperSize="9" scale="37" fitToHeight="2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4"/>
  <sheetViews>
    <sheetView workbookViewId="0">
      <selection sqref="A1:XFD1048576"/>
    </sheetView>
  </sheetViews>
  <sheetFormatPr defaultRowHeight="12.75"/>
  <cols>
    <col min="1" max="1" width="17.42578125" customWidth="1"/>
    <col min="2" max="2" width="26.5703125" bestFit="1" customWidth="1"/>
    <col min="3" max="3" width="26" customWidth="1"/>
    <col min="4" max="4" width="26.5703125" style="144" bestFit="1" customWidth="1"/>
  </cols>
  <sheetData>
    <row r="3" spans="1:4">
      <c r="A3" s="162" t="s">
        <v>240</v>
      </c>
      <c r="B3" s="162" t="s">
        <v>289</v>
      </c>
      <c r="C3" s="162" t="s">
        <v>377</v>
      </c>
      <c r="D3" s="164" t="s">
        <v>493</v>
      </c>
    </row>
    <row r="4" spans="1:4">
      <c r="A4" s="159" t="s">
        <v>1653</v>
      </c>
      <c r="B4" s="159" t="s">
        <v>402</v>
      </c>
      <c r="C4" s="159" t="s">
        <v>1077</v>
      </c>
      <c r="D4" s="164">
        <v>-848</v>
      </c>
    </row>
    <row r="5" spans="1:4">
      <c r="A5" s="161"/>
      <c r="B5" s="161"/>
      <c r="C5" s="163" t="s">
        <v>595</v>
      </c>
      <c r="D5" s="165">
        <v>5013.4800000000005</v>
      </c>
    </row>
    <row r="6" spans="1:4">
      <c r="A6" s="161"/>
      <c r="B6" s="161"/>
      <c r="C6" s="163" t="s">
        <v>690</v>
      </c>
      <c r="D6" s="165">
        <v>-4062.5</v>
      </c>
    </row>
    <row r="7" spans="1:4">
      <c r="A7" s="161"/>
      <c r="B7" s="159" t="s">
        <v>267</v>
      </c>
      <c r="C7" s="159" t="s">
        <v>490</v>
      </c>
      <c r="D7" s="164">
        <v>315.70999999999998</v>
      </c>
    </row>
    <row r="8" spans="1:4">
      <c r="A8" s="161"/>
      <c r="B8" s="161"/>
      <c r="C8" s="163" t="s">
        <v>615</v>
      </c>
      <c r="D8" s="165">
        <v>105689.63</v>
      </c>
    </row>
    <row r="9" spans="1:4">
      <c r="A9" s="161"/>
      <c r="B9" s="161"/>
      <c r="C9" s="163" t="s">
        <v>694</v>
      </c>
      <c r="D9" s="165">
        <v>280755.01</v>
      </c>
    </row>
    <row r="10" spans="1:4">
      <c r="A10" s="161"/>
      <c r="B10" s="159" t="s">
        <v>268</v>
      </c>
      <c r="C10" s="159" t="s">
        <v>641</v>
      </c>
      <c r="D10" s="164">
        <v>85565.2</v>
      </c>
    </row>
    <row r="11" spans="1:4">
      <c r="A11" s="161"/>
      <c r="B11" s="159" t="s">
        <v>97</v>
      </c>
      <c r="C11" s="159" t="s">
        <v>483</v>
      </c>
      <c r="D11" s="164">
        <v>271.7</v>
      </c>
    </row>
    <row r="12" spans="1:4">
      <c r="A12" s="161"/>
      <c r="B12" s="161"/>
      <c r="C12" s="163" t="s">
        <v>1127</v>
      </c>
      <c r="D12" s="165">
        <v>302.89999999999998</v>
      </c>
    </row>
    <row r="13" spans="1:4">
      <c r="A13" s="161"/>
      <c r="B13" s="161"/>
      <c r="C13" s="163" t="s">
        <v>1268</v>
      </c>
      <c r="D13" s="165">
        <v>18670.620000000003</v>
      </c>
    </row>
    <row r="14" spans="1:4">
      <c r="A14" s="161"/>
      <c r="B14" s="161"/>
      <c r="C14" s="163" t="s">
        <v>693</v>
      </c>
      <c r="D14" s="165">
        <v>0</v>
      </c>
    </row>
    <row r="15" spans="1:4">
      <c r="A15" s="161"/>
      <c r="B15" s="161"/>
      <c r="C15" s="163" t="s">
        <v>1595</v>
      </c>
      <c r="D15" s="165">
        <v>-271.7</v>
      </c>
    </row>
    <row r="16" spans="1:4">
      <c r="A16" s="161"/>
      <c r="B16" s="159" t="s">
        <v>208</v>
      </c>
      <c r="C16" s="159" t="s">
        <v>483</v>
      </c>
      <c r="D16" s="164">
        <v>9500</v>
      </c>
    </row>
    <row r="17" spans="1:4">
      <c r="A17" s="161"/>
      <c r="B17" s="159" t="s">
        <v>96</v>
      </c>
      <c r="C17" s="159" t="s">
        <v>850</v>
      </c>
      <c r="D17" s="164">
        <v>16071.2</v>
      </c>
    </row>
    <row r="18" spans="1:4">
      <c r="A18" s="258" t="s">
        <v>1654</v>
      </c>
      <c r="B18" s="259"/>
      <c r="C18" s="259"/>
      <c r="D18" s="260">
        <v>516973.25000000006</v>
      </c>
    </row>
    <row r="19" spans="1:4">
      <c r="A19" s="159" t="s">
        <v>1</v>
      </c>
      <c r="B19" s="159" t="s">
        <v>57</v>
      </c>
      <c r="C19" s="159" t="s">
        <v>483</v>
      </c>
      <c r="D19" s="164">
        <v>2939.5</v>
      </c>
    </row>
    <row r="20" spans="1:4">
      <c r="A20" s="161"/>
      <c r="B20" s="159" t="s">
        <v>94</v>
      </c>
      <c r="C20" s="159" t="s">
        <v>982</v>
      </c>
      <c r="D20" s="164">
        <v>24233</v>
      </c>
    </row>
    <row r="21" spans="1:4">
      <c r="A21" s="258" t="s">
        <v>1655</v>
      </c>
      <c r="B21" s="259"/>
      <c r="C21" s="259"/>
      <c r="D21" s="260">
        <v>27172.5</v>
      </c>
    </row>
    <row r="22" spans="1:4">
      <c r="A22" s="159" t="s">
        <v>237</v>
      </c>
      <c r="B22" s="159" t="s">
        <v>237</v>
      </c>
      <c r="C22" s="159" t="s">
        <v>483</v>
      </c>
      <c r="D22" s="164">
        <v>7980.25</v>
      </c>
    </row>
    <row r="23" spans="1:4">
      <c r="A23" s="161"/>
      <c r="B23" s="161"/>
      <c r="C23" s="163" t="s">
        <v>607</v>
      </c>
      <c r="D23" s="165">
        <v>-3785.26</v>
      </c>
    </row>
    <row r="24" spans="1:4">
      <c r="A24" s="161"/>
      <c r="B24" s="161"/>
      <c r="C24" s="163" t="s">
        <v>623</v>
      </c>
      <c r="D24" s="165">
        <v>770.4</v>
      </c>
    </row>
    <row r="25" spans="1:4">
      <c r="A25" s="161"/>
      <c r="B25" s="161"/>
      <c r="C25" s="163" t="s">
        <v>577</v>
      </c>
      <c r="D25" s="165">
        <v>10390.76</v>
      </c>
    </row>
    <row r="26" spans="1:4">
      <c r="A26" s="258" t="s">
        <v>1656</v>
      </c>
      <c r="B26" s="259"/>
      <c r="C26" s="259"/>
      <c r="D26" s="260">
        <v>15356.15</v>
      </c>
    </row>
    <row r="27" spans="1:4">
      <c r="A27" s="159" t="s">
        <v>95</v>
      </c>
      <c r="B27" s="159" t="s">
        <v>95</v>
      </c>
      <c r="C27" s="159" t="s">
        <v>535</v>
      </c>
      <c r="D27" s="164">
        <v>9821</v>
      </c>
    </row>
    <row r="28" spans="1:4">
      <c r="A28" s="161"/>
      <c r="B28" s="161"/>
      <c r="C28" s="163" t="s">
        <v>483</v>
      </c>
      <c r="D28" s="165">
        <v>9537.32</v>
      </c>
    </row>
    <row r="29" spans="1:4">
      <c r="A29" s="161"/>
      <c r="B29" s="161"/>
      <c r="C29" s="163" t="s">
        <v>547</v>
      </c>
      <c r="D29" s="165">
        <v>304.87</v>
      </c>
    </row>
    <row r="30" spans="1:4">
      <c r="A30" s="161"/>
      <c r="B30" s="161"/>
      <c r="C30" s="163" t="s">
        <v>869</v>
      </c>
      <c r="D30" s="165">
        <v>37977.81</v>
      </c>
    </row>
    <row r="31" spans="1:4">
      <c r="A31" s="258" t="s">
        <v>1657</v>
      </c>
      <c r="B31" s="259"/>
      <c r="C31" s="259"/>
      <c r="D31" s="260">
        <v>57641</v>
      </c>
    </row>
    <row r="32" spans="1:4">
      <c r="A32" s="261" t="s">
        <v>101</v>
      </c>
      <c r="B32" s="262"/>
      <c r="C32" s="262"/>
      <c r="D32" s="263">
        <v>617142.89999999991</v>
      </c>
    </row>
    <row r="33" spans="4:4">
      <c r="D33"/>
    </row>
    <row r="34" spans="4:4">
      <c r="D34"/>
    </row>
    <row r="35" spans="4:4">
      <c r="D35"/>
    </row>
    <row r="36" spans="4:4">
      <c r="D36"/>
    </row>
    <row r="37" spans="4:4">
      <c r="D37"/>
    </row>
    <row r="38" spans="4:4">
      <c r="D38"/>
    </row>
    <row r="39" spans="4:4">
      <c r="D39"/>
    </row>
    <row r="40" spans="4:4">
      <c r="D40"/>
    </row>
    <row r="41" spans="4:4">
      <c r="D41"/>
    </row>
    <row r="42" spans="4:4">
      <c r="D42"/>
    </row>
    <row r="43" spans="4:4">
      <c r="D43"/>
    </row>
    <row r="44" spans="4:4">
      <c r="D44"/>
    </row>
    <row r="45" spans="4:4">
      <c r="D45"/>
    </row>
    <row r="46" spans="4:4">
      <c r="D46"/>
    </row>
    <row r="47" spans="4:4">
      <c r="D47"/>
    </row>
    <row r="48" spans="4:4">
      <c r="D48"/>
    </row>
    <row r="49" spans="4:4">
      <c r="D49"/>
    </row>
    <row r="50" spans="4:4">
      <c r="D50"/>
    </row>
    <row r="51" spans="4:4">
      <c r="D51"/>
    </row>
    <row r="52" spans="4:4">
      <c r="D52"/>
    </row>
    <row r="53" spans="4:4">
      <c r="D53"/>
    </row>
    <row r="54" spans="4:4">
      <c r="D54"/>
    </row>
    <row r="55" spans="4:4">
      <c r="D55"/>
    </row>
    <row r="56" spans="4:4">
      <c r="D56"/>
    </row>
    <row r="57" spans="4:4">
      <c r="D57"/>
    </row>
    <row r="58" spans="4:4">
      <c r="D58"/>
    </row>
    <row r="59" spans="4:4">
      <c r="D59"/>
    </row>
    <row r="60" spans="4:4">
      <c r="D60"/>
    </row>
    <row r="61" spans="4:4">
      <c r="D61"/>
    </row>
    <row r="62" spans="4:4">
      <c r="D62"/>
    </row>
    <row r="63" spans="4:4">
      <c r="D63"/>
    </row>
    <row r="64" spans="4:4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  <row r="76" spans="4:4">
      <c r="D76"/>
    </row>
    <row r="77" spans="4:4">
      <c r="D77"/>
    </row>
    <row r="78" spans="4:4">
      <c r="D78"/>
    </row>
    <row r="79" spans="4:4">
      <c r="D79"/>
    </row>
    <row r="80" spans="4:4">
      <c r="D80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  <row r="90" spans="4:4">
      <c r="D90"/>
    </row>
    <row r="91" spans="4:4">
      <c r="D91"/>
    </row>
    <row r="92" spans="4:4">
      <c r="D92"/>
    </row>
    <row r="93" spans="4:4">
      <c r="D93"/>
    </row>
    <row r="94" spans="4:4">
      <c r="D94"/>
    </row>
    <row r="95" spans="4:4">
      <c r="D95"/>
    </row>
    <row r="96" spans="4:4">
      <c r="D96"/>
    </row>
    <row r="97" spans="4:4">
      <c r="D97"/>
    </row>
    <row r="98" spans="4:4">
      <c r="D98"/>
    </row>
    <row r="99" spans="4:4">
      <c r="D99"/>
    </row>
    <row r="100" spans="4:4">
      <c r="D100"/>
    </row>
    <row r="101" spans="4:4">
      <c r="D101"/>
    </row>
    <row r="102" spans="4:4">
      <c r="D102"/>
    </row>
    <row r="103" spans="4:4">
      <c r="D103"/>
    </row>
    <row r="104" spans="4:4">
      <c r="D104"/>
    </row>
    <row r="105" spans="4:4">
      <c r="D105"/>
    </row>
    <row r="106" spans="4:4">
      <c r="D106"/>
    </row>
    <row r="107" spans="4:4">
      <c r="D107"/>
    </row>
    <row r="108" spans="4:4">
      <c r="D108"/>
    </row>
    <row r="109" spans="4:4">
      <c r="D109"/>
    </row>
    <row r="110" spans="4:4">
      <c r="D110"/>
    </row>
    <row r="111" spans="4:4">
      <c r="D111"/>
    </row>
    <row r="112" spans="4:4">
      <c r="D112"/>
    </row>
    <row r="113" spans="4:4">
      <c r="D113"/>
    </row>
    <row r="114" spans="4:4">
      <c r="D114"/>
    </row>
    <row r="115" spans="4:4">
      <c r="D115"/>
    </row>
    <row r="116" spans="4:4">
      <c r="D116"/>
    </row>
    <row r="117" spans="4:4">
      <c r="D117"/>
    </row>
    <row r="118" spans="4:4">
      <c r="D118"/>
    </row>
    <row r="119" spans="4:4">
      <c r="D119"/>
    </row>
    <row r="120" spans="4:4">
      <c r="D120"/>
    </row>
    <row r="121" spans="4:4">
      <c r="D121"/>
    </row>
    <row r="122" spans="4:4">
      <c r="D122"/>
    </row>
    <row r="123" spans="4:4">
      <c r="D123"/>
    </row>
    <row r="124" spans="4:4">
      <c r="D1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463"/>
  <sheetViews>
    <sheetView showGridLines="0" zoomScale="80" zoomScaleNormal="80" zoomScaleSheetLayoutView="85" workbookViewId="0">
      <selection activeCell="H38" sqref="H38"/>
    </sheetView>
  </sheetViews>
  <sheetFormatPr defaultColWidth="15.5703125" defaultRowHeight="12.75"/>
  <cols>
    <col min="1" max="2" width="15.5703125" style="75"/>
    <col min="3" max="4" width="15.5703125" style="97"/>
    <col min="5" max="5" width="15.5703125" style="92"/>
    <col min="6" max="7" width="17.42578125" style="76" customWidth="1"/>
    <col min="8" max="8" width="18" style="77" customWidth="1"/>
    <col min="9" max="9" width="18.140625" style="77" customWidth="1"/>
    <col min="10" max="10" width="10.7109375" style="77" customWidth="1"/>
    <col min="11" max="12" width="10.7109375" style="65" customWidth="1"/>
    <col min="13" max="13" width="24.5703125" style="65" customWidth="1"/>
    <col min="14" max="14" width="11.5703125" style="1" customWidth="1"/>
    <col min="15" max="16384" width="15.5703125" style="1"/>
  </cols>
  <sheetData>
    <row r="1" spans="1:255" s="3" customFormat="1">
      <c r="A1" s="66"/>
      <c r="B1" s="66"/>
      <c r="C1" s="99"/>
      <c r="D1" s="99"/>
      <c r="E1" s="89"/>
      <c r="F1" s="67"/>
      <c r="G1" s="67"/>
      <c r="H1" s="68"/>
      <c r="I1" s="68"/>
      <c r="J1" s="68"/>
      <c r="K1" s="69"/>
      <c r="L1" s="69"/>
      <c r="M1" s="69"/>
    </row>
    <row r="2" spans="1:255" s="3" customFormat="1">
      <c r="A2" s="70" t="s">
        <v>201</v>
      </c>
      <c r="B2" s="70"/>
      <c r="C2" s="70"/>
      <c r="D2" s="70"/>
      <c r="E2" s="90"/>
      <c r="F2" s="70"/>
      <c r="G2" s="70"/>
      <c r="H2" s="71"/>
      <c r="I2" s="145"/>
      <c r="J2" s="145"/>
      <c r="K2" s="69"/>
      <c r="L2" s="69"/>
      <c r="M2" s="69"/>
    </row>
    <row r="3" spans="1:255" s="3" customFormat="1">
      <c r="A3" s="72" t="s">
        <v>206</v>
      </c>
      <c r="B3" s="73" t="str">
        <f>'Bookings Summary'!C4</f>
        <v>3rd February 2014</v>
      </c>
      <c r="C3" s="70"/>
      <c r="D3" s="70"/>
      <c r="E3" s="91"/>
      <c r="F3" s="74"/>
      <c r="G3" s="74"/>
      <c r="H3" s="71"/>
      <c r="I3" s="145"/>
      <c r="J3" s="68"/>
      <c r="K3" s="69"/>
      <c r="L3" s="69"/>
      <c r="M3" s="69"/>
    </row>
    <row r="4" spans="1:255" s="3" customFormat="1">
      <c r="A4" s="1"/>
      <c r="B4" s="1"/>
      <c r="C4" s="70"/>
      <c r="D4" s="70"/>
      <c r="E4" s="91"/>
      <c r="F4" s="74"/>
      <c r="G4" s="74"/>
      <c r="H4" s="71"/>
      <c r="I4" s="145"/>
      <c r="J4" s="68"/>
      <c r="K4" s="69"/>
      <c r="L4" s="69"/>
      <c r="M4" s="69"/>
    </row>
    <row r="5" spans="1:255" s="3" customFormat="1" ht="13.5" thickBot="1">
      <c r="A5"/>
      <c r="B5"/>
      <c r="C5" s="70"/>
      <c r="D5" s="70"/>
      <c r="E5" s="91"/>
      <c r="F5" s="74"/>
      <c r="G5" s="74"/>
      <c r="H5" s="71"/>
      <c r="I5" s="145"/>
      <c r="J5" s="68"/>
      <c r="K5" s="69"/>
      <c r="L5" s="69"/>
      <c r="M5" s="69"/>
    </row>
    <row r="6" spans="1:255" s="3" customFormat="1" ht="13.5" thickBot="1">
      <c r="A6" s="317" t="s">
        <v>240</v>
      </c>
      <c r="B6" s="298" t="s">
        <v>1</v>
      </c>
      <c r="C6" s="99"/>
      <c r="D6" s="99"/>
      <c r="E6" s="89"/>
      <c r="F6" s="67"/>
      <c r="G6" s="67"/>
      <c r="H6" s="68"/>
      <c r="I6" s="68"/>
      <c r="J6" s="68"/>
      <c r="K6" s="69"/>
      <c r="L6" s="69"/>
      <c r="M6" s="69"/>
    </row>
    <row r="7" spans="1:255" ht="13.5" thickBot="1"/>
    <row r="8" spans="1:255" s="78" customFormat="1">
      <c r="A8" s="299" t="s">
        <v>493</v>
      </c>
      <c r="B8" s="300"/>
      <c r="C8" s="300"/>
      <c r="D8" s="300"/>
      <c r="E8" s="300"/>
      <c r="F8" s="300"/>
      <c r="G8" s="300"/>
      <c r="H8" s="300"/>
      <c r="I8" s="319" t="s">
        <v>602</v>
      </c>
      <c r="J8" s="316"/>
      <c r="K8"/>
      <c r="L8"/>
      <c r="M8"/>
      <c r="N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</row>
    <row r="9" spans="1:255" s="81" customFormat="1">
      <c r="A9" s="314" t="s">
        <v>289</v>
      </c>
      <c r="B9" s="313" t="s">
        <v>202</v>
      </c>
      <c r="C9" s="313" t="s">
        <v>320</v>
      </c>
      <c r="D9" s="313" t="s">
        <v>322</v>
      </c>
      <c r="E9" s="313" t="s">
        <v>379</v>
      </c>
      <c r="F9" s="313" t="s">
        <v>330</v>
      </c>
      <c r="G9" s="313" t="s">
        <v>378</v>
      </c>
      <c r="H9" s="313" t="s">
        <v>377</v>
      </c>
      <c r="I9" s="320" t="s">
        <v>424</v>
      </c>
      <c r="J9" s="321" t="s">
        <v>101</v>
      </c>
      <c r="K9"/>
      <c r="L9"/>
      <c r="M9"/>
      <c r="N9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</row>
    <row r="10" spans="1:255" s="80" customFormat="1">
      <c r="A10" s="304" t="s">
        <v>57</v>
      </c>
      <c r="B10" s="302" t="s">
        <v>1614</v>
      </c>
      <c r="C10" s="302">
        <v>30313382</v>
      </c>
      <c r="D10" s="302">
        <v>1005872581</v>
      </c>
      <c r="E10" s="302" t="s">
        <v>573</v>
      </c>
      <c r="F10" s="302" t="s">
        <v>573</v>
      </c>
      <c r="G10" s="302" t="s">
        <v>573</v>
      </c>
      <c r="H10" s="302" t="s">
        <v>483</v>
      </c>
      <c r="I10" s="305">
        <v>742.5</v>
      </c>
      <c r="J10" s="306">
        <v>742.5</v>
      </c>
      <c r="K10"/>
      <c r="L10"/>
      <c r="M10"/>
      <c r="N1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</row>
    <row r="11" spans="1:255" s="81" customFormat="1">
      <c r="A11" s="307" t="s">
        <v>57</v>
      </c>
      <c r="B11" s="302" t="s">
        <v>1615</v>
      </c>
      <c r="C11" s="302">
        <v>30319641</v>
      </c>
      <c r="D11" s="302">
        <v>1005883058</v>
      </c>
      <c r="E11" s="302" t="s">
        <v>573</v>
      </c>
      <c r="F11" s="302" t="s">
        <v>573</v>
      </c>
      <c r="G11" s="302" t="s">
        <v>573</v>
      </c>
      <c r="H11" s="302" t="s">
        <v>483</v>
      </c>
      <c r="I11" s="305">
        <v>1113.75</v>
      </c>
      <c r="J11" s="306">
        <v>1113.75</v>
      </c>
      <c r="K11"/>
      <c r="L11"/>
      <c r="M11"/>
      <c r="N1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</row>
    <row r="12" spans="1:255" s="81" customFormat="1">
      <c r="A12" s="307" t="s">
        <v>57</v>
      </c>
      <c r="B12" s="302" t="s">
        <v>1616</v>
      </c>
      <c r="C12" s="302">
        <v>30321519</v>
      </c>
      <c r="D12" s="302">
        <v>1005888831</v>
      </c>
      <c r="E12" s="302" t="s">
        <v>573</v>
      </c>
      <c r="F12" s="302" t="s">
        <v>573</v>
      </c>
      <c r="G12" s="302" t="s">
        <v>573</v>
      </c>
      <c r="H12" s="302" t="s">
        <v>483</v>
      </c>
      <c r="I12" s="305">
        <v>371.25</v>
      </c>
      <c r="J12" s="306">
        <v>371.25</v>
      </c>
      <c r="K12"/>
      <c r="L12"/>
      <c r="M12"/>
      <c r="N1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</row>
    <row r="13" spans="1:255" s="81" customFormat="1">
      <c r="A13" s="307" t="s">
        <v>57</v>
      </c>
      <c r="B13" s="302" t="s">
        <v>1621</v>
      </c>
      <c r="C13" s="302">
        <v>30319129</v>
      </c>
      <c r="D13" s="302">
        <v>1005880241</v>
      </c>
      <c r="E13" s="302" t="s">
        <v>1620</v>
      </c>
      <c r="F13" s="302" t="s">
        <v>1620</v>
      </c>
      <c r="G13" s="302" t="s">
        <v>1620</v>
      </c>
      <c r="H13" s="302" t="s">
        <v>483</v>
      </c>
      <c r="I13" s="305">
        <v>712</v>
      </c>
      <c r="J13" s="306">
        <v>712</v>
      </c>
      <c r="K13"/>
      <c r="L13"/>
      <c r="M13"/>
      <c r="N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</row>
    <row r="14" spans="1:255" s="81" customFormat="1">
      <c r="A14" s="301" t="s">
        <v>751</v>
      </c>
      <c r="B14" s="318"/>
      <c r="C14" s="318"/>
      <c r="D14" s="318"/>
      <c r="E14" s="318"/>
      <c r="F14" s="318"/>
      <c r="G14" s="318"/>
      <c r="H14" s="318"/>
      <c r="I14" s="315">
        <v>2939.5</v>
      </c>
      <c r="J14" s="303">
        <v>2939.5</v>
      </c>
      <c r="K14"/>
      <c r="L14"/>
      <c r="M14"/>
      <c r="N14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</row>
    <row r="15" spans="1:255" s="81" customFormat="1">
      <c r="A15" s="304" t="s">
        <v>94</v>
      </c>
      <c r="B15" s="302" t="s">
        <v>1449</v>
      </c>
      <c r="C15" s="302">
        <v>30308144</v>
      </c>
      <c r="D15" s="302">
        <v>1005576290</v>
      </c>
      <c r="E15" s="302" t="s">
        <v>1436</v>
      </c>
      <c r="F15" s="302" t="s">
        <v>1436</v>
      </c>
      <c r="G15" s="302" t="s">
        <v>1436</v>
      </c>
      <c r="H15" s="302" t="s">
        <v>982</v>
      </c>
      <c r="I15" s="305">
        <v>-25357</v>
      </c>
      <c r="J15" s="306">
        <v>-25357</v>
      </c>
      <c r="K15"/>
      <c r="L15"/>
      <c r="M15"/>
      <c r="N15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</row>
    <row r="16" spans="1:255" s="81" customFormat="1">
      <c r="A16" s="307" t="s">
        <v>94</v>
      </c>
      <c r="B16" s="308" t="s">
        <v>1449</v>
      </c>
      <c r="C16" s="302">
        <v>30309573</v>
      </c>
      <c r="D16" s="302">
        <v>1005675114</v>
      </c>
      <c r="E16" s="302" t="s">
        <v>1436</v>
      </c>
      <c r="F16" s="302" t="s">
        <v>1436</v>
      </c>
      <c r="G16" s="302" t="s">
        <v>1436</v>
      </c>
      <c r="H16" s="302" t="s">
        <v>982</v>
      </c>
      <c r="I16" s="305">
        <v>-10800</v>
      </c>
      <c r="J16" s="306">
        <v>-10800</v>
      </c>
      <c r="K16"/>
      <c r="L16"/>
      <c r="M16"/>
      <c r="N1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</row>
    <row r="17" spans="1:255" s="81" customFormat="1">
      <c r="A17" s="307" t="s">
        <v>94</v>
      </c>
      <c r="B17" s="302" t="s">
        <v>1635</v>
      </c>
      <c r="C17" s="302">
        <v>30327791</v>
      </c>
      <c r="D17" s="302">
        <v>1005896792</v>
      </c>
      <c r="E17" s="302" t="s">
        <v>1634</v>
      </c>
      <c r="F17" s="302" t="s">
        <v>932</v>
      </c>
      <c r="G17" s="302" t="s">
        <v>1634</v>
      </c>
      <c r="H17" s="302" t="s">
        <v>982</v>
      </c>
      <c r="I17" s="305">
        <v>2310</v>
      </c>
      <c r="J17" s="306">
        <v>2310</v>
      </c>
      <c r="K17"/>
      <c r="L17"/>
      <c r="M17"/>
      <c r="N17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</row>
    <row r="18" spans="1:255" s="81" customFormat="1">
      <c r="A18" s="307" t="s">
        <v>94</v>
      </c>
      <c r="B18" s="302" t="s">
        <v>1649</v>
      </c>
      <c r="C18" s="302">
        <v>30329617</v>
      </c>
      <c r="D18" s="302">
        <v>1005784677</v>
      </c>
      <c r="E18" s="302" t="s">
        <v>1648</v>
      </c>
      <c r="F18" s="302" t="s">
        <v>1647</v>
      </c>
      <c r="G18" s="302" t="s">
        <v>1648</v>
      </c>
      <c r="H18" s="302" t="s">
        <v>982</v>
      </c>
      <c r="I18" s="305">
        <v>60000</v>
      </c>
      <c r="J18" s="306">
        <v>60000</v>
      </c>
      <c r="K18"/>
      <c r="L18"/>
      <c r="M18"/>
      <c r="N1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</row>
    <row r="19" spans="1:255" s="81" customFormat="1">
      <c r="A19" s="301" t="s">
        <v>667</v>
      </c>
      <c r="B19" s="318"/>
      <c r="C19" s="318"/>
      <c r="D19" s="318"/>
      <c r="E19" s="318"/>
      <c r="F19" s="318"/>
      <c r="G19" s="318"/>
      <c r="H19" s="318"/>
      <c r="I19" s="315">
        <v>26153</v>
      </c>
      <c r="J19" s="303">
        <v>26153</v>
      </c>
      <c r="K19"/>
      <c r="L19"/>
      <c r="M19"/>
      <c r="N1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</row>
    <row r="20" spans="1:255" s="81" customFormat="1" ht="13.5" thickBot="1">
      <c r="A20" s="311" t="s">
        <v>101</v>
      </c>
      <c r="B20" s="312"/>
      <c r="C20" s="312"/>
      <c r="D20" s="312"/>
      <c r="E20" s="312"/>
      <c r="F20" s="312"/>
      <c r="G20" s="312"/>
      <c r="H20" s="312"/>
      <c r="I20" s="309">
        <v>29092.5</v>
      </c>
      <c r="J20" s="310">
        <v>29092.5</v>
      </c>
      <c r="K20"/>
      <c r="L20"/>
      <c r="M20"/>
      <c r="N2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</row>
    <row r="21" spans="1:255" s="81" customForma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</row>
    <row r="22" spans="1:255" s="81" customForma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</row>
    <row r="23" spans="1:255" s="81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</row>
    <row r="24" spans="1:255" s="81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</row>
    <row r="25" spans="1:255" s="81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</row>
    <row r="26" spans="1:255" s="81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</row>
    <row r="27" spans="1:255" s="81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</row>
    <row r="28" spans="1:255" s="81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</row>
    <row r="29" spans="1:255" s="81" customFormat="1">
      <c r="A29"/>
      <c r="B29"/>
      <c r="C29"/>
      <c r="D29"/>
      <c r="E29"/>
      <c r="F29"/>
      <c r="G29"/>
      <c r="H29"/>
      <c r="I29"/>
      <c r="J29"/>
      <c r="K29"/>
      <c r="L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</row>
    <row r="30" spans="1:255" s="81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</row>
    <row r="31" spans="1:255" s="81" customFormat="1">
      <c r="A31"/>
      <c r="B31"/>
      <c r="C31"/>
      <c r="D31"/>
      <c r="E31"/>
      <c r="F31"/>
      <c r="G31"/>
      <c r="H31"/>
      <c r="I31"/>
      <c r="J31"/>
      <c r="K31"/>
      <c r="L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</row>
    <row r="32" spans="1:255" s="81" customFormat="1">
      <c r="A32"/>
      <c r="B32"/>
      <c r="C32"/>
      <c r="D32"/>
      <c r="E32"/>
      <c r="F32"/>
      <c r="G32"/>
      <c r="H32"/>
      <c r="I32"/>
      <c r="J32"/>
      <c r="K32"/>
      <c r="L3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</row>
    <row r="33" spans="1:255" s="81" customFormat="1">
      <c r="A33"/>
      <c r="B33"/>
      <c r="C33"/>
      <c r="D33"/>
      <c r="E33"/>
      <c r="F33"/>
      <c r="G33"/>
      <c r="H33"/>
      <c r="I33"/>
      <c r="J33"/>
      <c r="K33"/>
      <c r="L3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</row>
    <row r="34" spans="1:255" s="81" customFormat="1">
      <c r="A34"/>
      <c r="B34"/>
      <c r="C34"/>
      <c r="D34"/>
      <c r="E34"/>
      <c r="F34"/>
      <c r="G34"/>
      <c r="H34"/>
      <c r="I34"/>
      <c r="J34"/>
      <c r="K34"/>
      <c r="L3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</row>
    <row r="35" spans="1:255" s="81" customFormat="1" ht="13.5" thickBot="1">
      <c r="A35"/>
      <c r="B35"/>
      <c r="C35"/>
      <c r="D35"/>
      <c r="E35"/>
      <c r="F35"/>
      <c r="G35"/>
      <c r="H35"/>
      <c r="I35"/>
      <c r="J35"/>
      <c r="K35"/>
      <c r="L3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</row>
    <row r="36" spans="1:255" s="81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</row>
    <row r="37" spans="1:255" s="81" customFormat="1">
      <c r="A37"/>
      <c r="B37"/>
      <c r="C37"/>
      <c r="D37"/>
      <c r="E37"/>
      <c r="F37"/>
      <c r="G37"/>
      <c r="H37"/>
      <c r="I37"/>
      <c r="J37"/>
      <c r="K37"/>
      <c r="L3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</row>
    <row r="38" spans="1:255" s="81" customFormat="1">
      <c r="A38"/>
      <c r="B38"/>
      <c r="C38"/>
      <c r="D38"/>
      <c r="E38"/>
      <c r="F38"/>
      <c r="G38"/>
      <c r="H38"/>
      <c r="I38"/>
      <c r="J38"/>
      <c r="K38"/>
      <c r="L3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</row>
    <row r="39" spans="1:255" s="81" customFormat="1">
      <c r="A39"/>
      <c r="B39"/>
      <c r="C39"/>
      <c r="D39"/>
      <c r="E39"/>
      <c r="F39"/>
      <c r="G39"/>
      <c r="H39"/>
      <c r="I39"/>
      <c r="J39"/>
      <c r="K39"/>
      <c r="L3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</row>
    <row r="40" spans="1:255" s="81" customFormat="1">
      <c r="A40"/>
      <c r="B40"/>
      <c r="C40"/>
      <c r="D40"/>
      <c r="E40"/>
      <c r="F40"/>
      <c r="G40"/>
      <c r="H40"/>
      <c r="I40"/>
      <c r="J40"/>
      <c r="K40"/>
      <c r="L40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</row>
    <row r="41" spans="1:255" s="81" customFormat="1">
      <c r="A41"/>
      <c r="B41"/>
      <c r="C41"/>
      <c r="D41"/>
      <c r="E41"/>
      <c r="F41"/>
      <c r="G41"/>
      <c r="H41"/>
      <c r="I41"/>
      <c r="J41"/>
      <c r="K41"/>
      <c r="L4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</row>
    <row r="42" spans="1:255" s="81" customFormat="1">
      <c r="A42"/>
      <c r="B42"/>
      <c r="C42"/>
      <c r="D42"/>
      <c r="E42"/>
      <c r="F42"/>
      <c r="G42"/>
      <c r="H42"/>
      <c r="I42"/>
      <c r="J42"/>
      <c r="K42"/>
      <c r="L4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</row>
    <row r="43" spans="1:255" s="81" customFormat="1">
      <c r="A43"/>
      <c r="B43"/>
      <c r="C43"/>
      <c r="D43"/>
      <c r="E43"/>
      <c r="F43"/>
      <c r="G43"/>
      <c r="H43"/>
      <c r="I43"/>
      <c r="J43"/>
      <c r="K43"/>
      <c r="L4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</row>
    <row r="44" spans="1:255" s="81" customFormat="1">
      <c r="A44"/>
      <c r="B44"/>
      <c r="C44"/>
      <c r="D44"/>
      <c r="E44"/>
      <c r="F44"/>
      <c r="G44"/>
      <c r="H44"/>
      <c r="I44"/>
      <c r="J44"/>
      <c r="K44"/>
      <c r="L4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</row>
    <row r="45" spans="1:255" s="81" customFormat="1">
      <c r="A45"/>
      <c r="B45"/>
      <c r="C45"/>
      <c r="D45"/>
      <c r="E45"/>
      <c r="F45"/>
      <c r="G45"/>
      <c r="H45"/>
      <c r="I45"/>
      <c r="J45"/>
      <c r="K45"/>
      <c r="L4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</row>
    <row r="46" spans="1:255" s="81" customFormat="1">
      <c r="A46"/>
      <c r="B46"/>
      <c r="C46"/>
      <c r="D46"/>
      <c r="E46"/>
      <c r="F46"/>
      <c r="G46"/>
      <c r="H46"/>
      <c r="I46"/>
      <c r="J46"/>
      <c r="K46"/>
      <c r="L46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</row>
    <row r="47" spans="1:255" s="81" customFormat="1">
      <c r="A47"/>
      <c r="B47"/>
      <c r="C47"/>
      <c r="D47"/>
      <c r="E47"/>
      <c r="F47"/>
      <c r="G47"/>
      <c r="H47"/>
      <c r="I47"/>
      <c r="J47"/>
      <c r="K47"/>
      <c r="L47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</row>
    <row r="48" spans="1:255" s="81" customFormat="1">
      <c r="A48"/>
      <c r="B48"/>
      <c r="C48"/>
      <c r="D48"/>
      <c r="E48"/>
      <c r="F48"/>
      <c r="G48"/>
      <c r="H48"/>
      <c r="I48"/>
      <c r="J48"/>
      <c r="K48"/>
      <c r="L48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</row>
    <row r="49" spans="1:255" s="81" customFormat="1">
      <c r="A49"/>
      <c r="B49"/>
      <c r="C49"/>
      <c r="D49"/>
      <c r="E49"/>
      <c r="F49"/>
      <c r="G49"/>
      <c r="H49"/>
      <c r="I49"/>
      <c r="J49"/>
      <c r="K49"/>
      <c r="L49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</row>
    <row r="50" spans="1:255" s="81" customFormat="1">
      <c r="A50"/>
      <c r="B50"/>
      <c r="C50"/>
      <c r="D50"/>
      <c r="E50"/>
      <c r="F50"/>
      <c r="G50"/>
      <c r="H50"/>
      <c r="I50"/>
      <c r="J50"/>
      <c r="K50"/>
      <c r="L50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</row>
    <row r="51" spans="1:255" s="81" customFormat="1">
      <c r="A51"/>
      <c r="B51"/>
      <c r="C51"/>
      <c r="D51"/>
      <c r="E51"/>
      <c r="F51"/>
      <c r="G51"/>
      <c r="H51"/>
      <c r="I51"/>
      <c r="J51"/>
      <c r="K51"/>
      <c r="L5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</row>
    <row r="52" spans="1:255" s="81" customFormat="1">
      <c r="A52"/>
      <c r="B52"/>
      <c r="C52"/>
      <c r="D52"/>
      <c r="E52"/>
      <c r="F52"/>
      <c r="G52"/>
      <c r="H52"/>
      <c r="I52"/>
      <c r="J52"/>
      <c r="K52"/>
      <c r="L5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</row>
    <row r="53" spans="1:255" s="81" customFormat="1">
      <c r="A53"/>
      <c r="B53"/>
      <c r="C53"/>
      <c r="D53"/>
      <c r="E53"/>
      <c r="F53"/>
      <c r="G53"/>
      <c r="H53"/>
      <c r="I53"/>
      <c r="J53"/>
      <c r="K53"/>
      <c r="L5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</row>
    <row r="54" spans="1:255" s="81" customFormat="1">
      <c r="A54"/>
      <c r="B54"/>
      <c r="C54"/>
      <c r="D54"/>
      <c r="E54"/>
      <c r="F54"/>
      <c r="G54"/>
      <c r="H54"/>
      <c r="I54"/>
      <c r="J54"/>
      <c r="K54"/>
      <c r="L5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</row>
    <row r="55" spans="1:255" s="81" customFormat="1">
      <c r="A55"/>
      <c r="B55"/>
      <c r="C55"/>
      <c r="D55"/>
      <c r="E55"/>
      <c r="F55"/>
      <c r="G55"/>
      <c r="H55"/>
      <c r="I55"/>
      <c r="J55"/>
      <c r="K55"/>
      <c r="L5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</row>
    <row r="56" spans="1:255" s="81" customFormat="1">
      <c r="A56"/>
      <c r="B56"/>
      <c r="C56"/>
      <c r="D56"/>
      <c r="E56"/>
      <c r="F56"/>
      <c r="G56"/>
      <c r="H56"/>
      <c r="I56"/>
      <c r="J56"/>
      <c r="K56"/>
      <c r="L56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</row>
    <row r="57" spans="1:255" s="81" customFormat="1">
      <c r="A57"/>
      <c r="B57"/>
      <c r="C57"/>
      <c r="D57"/>
      <c r="E57"/>
      <c r="F57"/>
      <c r="G57"/>
      <c r="H57"/>
      <c r="I57"/>
      <c r="J57"/>
      <c r="K57"/>
      <c r="L57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</row>
    <row r="58" spans="1:255" s="81" customFormat="1">
      <c r="A58"/>
      <c r="B58"/>
      <c r="C58"/>
      <c r="D58"/>
      <c r="E58"/>
      <c r="F58"/>
      <c r="G58"/>
      <c r="H58"/>
      <c r="I58"/>
      <c r="J58"/>
      <c r="K58"/>
      <c r="L58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</row>
    <row r="59" spans="1:255" s="81" customFormat="1">
      <c r="A59"/>
      <c r="B59"/>
      <c r="C59"/>
      <c r="D59"/>
      <c r="E59"/>
      <c r="F59"/>
      <c r="G59"/>
      <c r="H59"/>
      <c r="I59"/>
      <c r="J59"/>
      <c r="K59"/>
      <c r="L5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</row>
    <row r="60" spans="1:255" s="81" customFormat="1">
      <c r="A60"/>
      <c r="B60"/>
      <c r="C60"/>
      <c r="D60"/>
      <c r="E60"/>
      <c r="F60"/>
      <c r="G60"/>
      <c r="H60"/>
      <c r="I60"/>
      <c r="J60"/>
      <c r="K60"/>
      <c r="L60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</row>
    <row r="61" spans="1:255" s="81" customFormat="1">
      <c r="A61"/>
      <c r="B61"/>
      <c r="C61"/>
      <c r="D61"/>
      <c r="E61"/>
      <c r="F61"/>
      <c r="G61"/>
      <c r="H61"/>
      <c r="I61"/>
      <c r="J61"/>
      <c r="K61"/>
      <c r="L6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</row>
    <row r="62" spans="1:255" s="81" customFormat="1">
      <c r="A62"/>
      <c r="B62"/>
      <c r="C62"/>
      <c r="D62"/>
      <c r="E62"/>
      <c r="F62"/>
      <c r="G62"/>
      <c r="H62"/>
      <c r="I62"/>
      <c r="J62"/>
      <c r="K62"/>
      <c r="L6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</row>
    <row r="63" spans="1:255" s="81" customFormat="1">
      <c r="A63"/>
      <c r="B63"/>
      <c r="C63"/>
      <c r="D63"/>
      <c r="E63"/>
      <c r="F63"/>
      <c r="G63"/>
      <c r="H63"/>
      <c r="I63"/>
      <c r="J63"/>
      <c r="K63"/>
      <c r="L6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</row>
    <row r="64" spans="1:255" s="81" customFormat="1">
      <c r="A64"/>
      <c r="B64"/>
      <c r="C64"/>
      <c r="D64"/>
      <c r="E64"/>
      <c r="F64"/>
      <c r="G64"/>
      <c r="H64"/>
      <c r="I64"/>
      <c r="J64"/>
      <c r="K64"/>
      <c r="L6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</row>
    <row r="65" spans="1:255" s="81" customFormat="1">
      <c r="A65"/>
      <c r="B65"/>
      <c r="C65"/>
      <c r="D65"/>
      <c r="E65"/>
      <c r="F65"/>
      <c r="G65"/>
      <c r="H65"/>
      <c r="I65"/>
      <c r="J65"/>
      <c r="K65"/>
      <c r="L6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</row>
    <row r="66" spans="1:255" s="81" customFormat="1">
      <c r="A66"/>
      <c r="B66"/>
      <c r="C66"/>
      <c r="D66"/>
      <c r="E66"/>
      <c r="F66"/>
      <c r="G66"/>
      <c r="H66"/>
      <c r="I66"/>
      <c r="J66"/>
      <c r="K66"/>
      <c r="L6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</row>
    <row r="67" spans="1:255" s="81" customFormat="1">
      <c r="A67"/>
      <c r="B67"/>
      <c r="C67"/>
      <c r="D67"/>
      <c r="E67"/>
      <c r="F67"/>
      <c r="G67"/>
      <c r="H67"/>
      <c r="I67"/>
      <c r="J67"/>
      <c r="K67"/>
      <c r="L67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</row>
    <row r="68" spans="1:255" s="81" customFormat="1">
      <c r="A68"/>
      <c r="B68"/>
      <c r="C68"/>
      <c r="D68"/>
      <c r="E68"/>
      <c r="F68"/>
      <c r="G68"/>
      <c r="H68"/>
      <c r="I68"/>
      <c r="J68"/>
      <c r="K68"/>
      <c r="L68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</row>
    <row r="69" spans="1:255" s="81" customFormat="1">
      <c r="A69"/>
      <c r="B69"/>
      <c r="C69"/>
      <c r="D69"/>
      <c r="E69"/>
      <c r="F69"/>
      <c r="G69"/>
      <c r="H69"/>
      <c r="I69"/>
      <c r="J69"/>
      <c r="K69"/>
      <c r="L69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</row>
    <row r="70" spans="1:255" s="81" customFormat="1">
      <c r="A70"/>
      <c r="B70"/>
      <c r="C70"/>
      <c r="D70"/>
      <c r="E70"/>
      <c r="F70"/>
      <c r="G70"/>
      <c r="H70"/>
      <c r="I70"/>
      <c r="J70"/>
      <c r="K70"/>
      <c r="L70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</row>
    <row r="71" spans="1:255" s="81" customFormat="1">
      <c r="A71"/>
      <c r="B71"/>
      <c r="C71"/>
      <c r="D71"/>
      <c r="E71"/>
      <c r="F71"/>
      <c r="G71"/>
      <c r="H71"/>
      <c r="I71"/>
      <c r="J71"/>
      <c r="K71"/>
      <c r="L7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</row>
    <row r="72" spans="1:255" s="81" customFormat="1">
      <c r="A72"/>
      <c r="B72"/>
      <c r="C72"/>
      <c r="D72"/>
      <c r="E72"/>
      <c r="F72"/>
      <c r="G72"/>
      <c r="H72"/>
      <c r="I72"/>
      <c r="J72"/>
      <c r="K72"/>
      <c r="L7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</row>
    <row r="73" spans="1:255" s="81" customFormat="1">
      <c r="A73"/>
      <c r="B73"/>
      <c r="C73"/>
      <c r="D73"/>
      <c r="E73"/>
      <c r="F73"/>
      <c r="G73"/>
      <c r="H73"/>
      <c r="I73"/>
      <c r="J73"/>
      <c r="K73"/>
      <c r="L7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</row>
    <row r="74" spans="1:255" s="81" customFormat="1">
      <c r="A74"/>
      <c r="B74"/>
      <c r="C74"/>
      <c r="D74"/>
      <c r="E74"/>
      <c r="F74"/>
      <c r="G74"/>
      <c r="H74"/>
      <c r="I74"/>
      <c r="J74"/>
      <c r="K74"/>
      <c r="L7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</row>
    <row r="75" spans="1:255" s="81" customFormat="1">
      <c r="A75"/>
      <c r="B75"/>
      <c r="C75"/>
      <c r="D75"/>
      <c r="E75"/>
      <c r="F75"/>
      <c r="G75"/>
      <c r="H75"/>
      <c r="I75"/>
      <c r="J75"/>
      <c r="K75"/>
      <c r="L7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</row>
    <row r="76" spans="1:255" s="81" customFormat="1">
      <c r="A76"/>
      <c r="B76"/>
      <c r="C76"/>
      <c r="D76"/>
      <c r="E76"/>
      <c r="F76"/>
      <c r="G76"/>
      <c r="H76"/>
      <c r="I76"/>
      <c r="J76"/>
      <c r="K76"/>
      <c r="L76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</row>
    <row r="77" spans="1:255" s="81" customFormat="1">
      <c r="A77"/>
      <c r="B77"/>
      <c r="C77"/>
      <c r="D77"/>
      <c r="E77"/>
      <c r="F77"/>
      <c r="G77"/>
      <c r="H77"/>
      <c r="I77"/>
      <c r="J77"/>
      <c r="K77"/>
      <c r="L77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</row>
    <row r="78" spans="1:255" s="81" customFormat="1">
      <c r="A78"/>
      <c r="B78"/>
      <c r="C78"/>
      <c r="D78"/>
      <c r="E78"/>
      <c r="F78"/>
      <c r="G78"/>
      <c r="H78"/>
      <c r="I78"/>
      <c r="J78"/>
      <c r="K78"/>
      <c r="L78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</row>
    <row r="79" spans="1:255" s="81" customFormat="1">
      <c r="A79"/>
      <c r="B79"/>
      <c r="C79"/>
      <c r="D79"/>
      <c r="E79"/>
      <c r="F79"/>
      <c r="G79"/>
      <c r="H79"/>
      <c r="I79"/>
      <c r="J79"/>
      <c r="K79"/>
      <c r="L7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</row>
    <row r="80" spans="1:255" s="81" customFormat="1">
      <c r="A80"/>
      <c r="B80"/>
      <c r="C80"/>
      <c r="D80"/>
      <c r="E80"/>
      <c r="F80"/>
      <c r="G80"/>
      <c r="H80"/>
      <c r="I80"/>
      <c r="J80"/>
      <c r="K80"/>
      <c r="L80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</row>
    <row r="81" spans="1:255" s="81" customFormat="1">
      <c r="A81"/>
      <c r="B81"/>
      <c r="C81"/>
      <c r="D81"/>
      <c r="E81"/>
      <c r="F81"/>
      <c r="G81"/>
      <c r="H81"/>
      <c r="I81"/>
      <c r="J81"/>
      <c r="K81"/>
      <c r="L8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</row>
    <row r="82" spans="1:255" s="81" customFormat="1">
      <c r="A82"/>
      <c r="B82"/>
      <c r="C82"/>
      <c r="D82"/>
      <c r="E82"/>
      <c r="F82"/>
      <c r="G82"/>
      <c r="H82"/>
      <c r="I82"/>
      <c r="J82"/>
      <c r="K82" s="245"/>
      <c r="L8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</row>
    <row r="83" spans="1:255" s="81" customFormat="1">
      <c r="A83"/>
      <c r="B83"/>
      <c r="C83"/>
      <c r="D83"/>
      <c r="E83"/>
      <c r="F83"/>
      <c r="G83"/>
      <c r="H83"/>
      <c r="I83"/>
      <c r="J83"/>
      <c r="K83" s="245"/>
      <c r="L8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</row>
    <row r="84" spans="1:255" s="81" customFormat="1">
      <c r="A84"/>
      <c r="B84"/>
      <c r="C84"/>
      <c r="D84"/>
      <c r="E84"/>
      <c r="F84"/>
      <c r="G84"/>
      <c r="H84"/>
      <c r="I84"/>
      <c r="J84"/>
      <c r="K84" s="245"/>
      <c r="L8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</row>
    <row r="85" spans="1:255" s="81" customFormat="1">
      <c r="A85"/>
      <c r="B85"/>
      <c r="C85"/>
      <c r="D85"/>
      <c r="E85"/>
      <c r="F85"/>
      <c r="G85"/>
      <c r="H85"/>
      <c r="I85"/>
      <c r="J85"/>
      <c r="K85" s="245"/>
      <c r="L8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</row>
    <row r="86" spans="1:255" s="81" customFormat="1">
      <c r="A86"/>
      <c r="B86"/>
      <c r="C86"/>
      <c r="D86"/>
      <c r="E86"/>
      <c r="F86"/>
      <c r="G86"/>
      <c r="H86"/>
      <c r="I86"/>
      <c r="J86"/>
      <c r="K86" s="245"/>
      <c r="L86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</row>
    <row r="87" spans="1:255" s="81" customFormat="1">
      <c r="A87"/>
      <c r="B87"/>
      <c r="C87"/>
      <c r="D87"/>
      <c r="E87"/>
      <c r="F87"/>
      <c r="G87"/>
      <c r="H87"/>
      <c r="I87"/>
      <c r="J87"/>
      <c r="K87" s="245"/>
      <c r="L8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</row>
    <row r="88" spans="1:255" s="81" customFormat="1">
      <c r="A88"/>
      <c r="B88"/>
      <c r="C88"/>
      <c r="D88"/>
      <c r="E88"/>
      <c r="F88"/>
      <c r="G88"/>
      <c r="H88"/>
      <c r="I88"/>
      <c r="J88"/>
      <c r="K88" s="245"/>
      <c r="L88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</row>
    <row r="89" spans="1:255" s="81" customFormat="1">
      <c r="A89"/>
      <c r="B89"/>
      <c r="C89"/>
      <c r="D89"/>
      <c r="E89"/>
      <c r="F89"/>
      <c r="G89"/>
      <c r="H89"/>
      <c r="I89"/>
      <c r="J89"/>
      <c r="K89" s="245"/>
      <c r="L89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</row>
    <row r="90" spans="1:255" s="81" customFormat="1">
      <c r="A90"/>
      <c r="B90"/>
      <c r="C90"/>
      <c r="D90"/>
      <c r="E90"/>
      <c r="F90"/>
      <c r="G90"/>
      <c r="H90"/>
      <c r="I90"/>
      <c r="J90"/>
      <c r="K90" s="245"/>
      <c r="L90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</row>
    <row r="91" spans="1:255" s="81" customFormat="1">
      <c r="A91"/>
      <c r="B91"/>
      <c r="C91"/>
      <c r="D91"/>
      <c r="E91"/>
      <c r="F91"/>
      <c r="G91"/>
      <c r="H91"/>
      <c r="I91"/>
      <c r="J91"/>
      <c r="K91" s="245"/>
      <c r="L9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</row>
    <row r="92" spans="1:255" s="81" customFormat="1">
      <c r="A92"/>
      <c r="B92"/>
      <c r="C92"/>
      <c r="D92"/>
      <c r="E92"/>
      <c r="F92"/>
      <c r="G92"/>
      <c r="H92"/>
      <c r="I92"/>
      <c r="J92"/>
      <c r="K92" s="245"/>
      <c r="L9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</row>
    <row r="93" spans="1:255" s="81" customFormat="1">
      <c r="A93"/>
      <c r="B93"/>
      <c r="C93"/>
      <c r="D93"/>
      <c r="E93"/>
      <c r="F93"/>
      <c r="G93"/>
      <c r="H93"/>
      <c r="I93"/>
      <c r="J93"/>
      <c r="K93" s="245"/>
      <c r="L9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</row>
    <row r="94" spans="1:255" s="81" customFormat="1">
      <c r="A94"/>
      <c r="B94"/>
      <c r="C94"/>
      <c r="D94"/>
      <c r="E94"/>
      <c r="F94"/>
      <c r="G94"/>
      <c r="H94"/>
      <c r="I94"/>
      <c r="J94"/>
      <c r="K94" s="245"/>
      <c r="L9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</row>
    <row r="95" spans="1:255" s="81" customFormat="1">
      <c r="A95"/>
      <c r="B95"/>
      <c r="C95"/>
      <c r="D95"/>
      <c r="E95"/>
      <c r="F95"/>
      <c r="G95"/>
      <c r="H95"/>
      <c r="I95"/>
      <c r="J95"/>
      <c r="K95" s="245"/>
      <c r="L9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</row>
    <row r="96" spans="1:255" s="81" customFormat="1">
      <c r="A96"/>
      <c r="B96"/>
      <c r="C96"/>
      <c r="D96"/>
      <c r="E96"/>
      <c r="F96"/>
      <c r="G96"/>
      <c r="H96"/>
      <c r="I96"/>
      <c r="J96"/>
      <c r="K96" s="245"/>
      <c r="L9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</row>
    <row r="97" spans="1:255" s="81" customFormat="1">
      <c r="A97"/>
      <c r="B97"/>
      <c r="C97"/>
      <c r="D97"/>
      <c r="E97"/>
      <c r="F97"/>
      <c r="G97"/>
      <c r="H97"/>
      <c r="I97"/>
      <c r="J97"/>
      <c r="K97" s="245"/>
      <c r="L9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</row>
    <row r="98" spans="1:255" s="81" customFormat="1">
      <c r="A98"/>
      <c r="B98"/>
      <c r="C98"/>
      <c r="D98"/>
      <c r="E98"/>
      <c r="F98"/>
      <c r="G98"/>
      <c r="H98"/>
      <c r="I98"/>
      <c r="J98"/>
      <c r="K98" s="245"/>
      <c r="L98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</row>
    <row r="99" spans="1:255" s="81" customFormat="1">
      <c r="A99"/>
      <c r="B99"/>
      <c r="C99"/>
      <c r="D99"/>
      <c r="E99"/>
      <c r="F99"/>
      <c r="G99"/>
      <c r="H99"/>
      <c r="I99"/>
      <c r="J99"/>
      <c r="K99" s="245"/>
      <c r="L9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</row>
    <row r="100" spans="1:255" s="81" customFormat="1">
      <c r="A100"/>
      <c r="B100"/>
      <c r="C100"/>
      <c r="D100"/>
      <c r="E100"/>
      <c r="F100"/>
      <c r="G100"/>
      <c r="H100"/>
      <c r="I100"/>
      <c r="J100"/>
      <c r="K100" s="245"/>
      <c r="L100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</row>
    <row r="101" spans="1:255" s="81" customFormat="1">
      <c r="A101"/>
      <c r="B101"/>
      <c r="C101"/>
      <c r="D101"/>
      <c r="E101"/>
      <c r="F101"/>
      <c r="G101"/>
      <c r="H101"/>
      <c r="I101"/>
      <c r="J101"/>
      <c r="K101" s="245"/>
      <c r="L10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</row>
    <row r="102" spans="1:255" s="81" customFormat="1" ht="13.5" thickBot="1">
      <c r="A102"/>
      <c r="B102"/>
      <c r="C102"/>
      <c r="D102"/>
      <c r="E102"/>
      <c r="F102"/>
      <c r="G102"/>
      <c r="H102"/>
      <c r="I102"/>
      <c r="J102"/>
      <c r="K102" s="245"/>
      <c r="L10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</row>
    <row r="103" spans="1:255" s="81" customFormat="1">
      <c r="A103"/>
      <c r="B103"/>
      <c r="C103"/>
      <c r="D103"/>
      <c r="E103"/>
      <c r="F103"/>
      <c r="G103"/>
      <c r="H103"/>
      <c r="I103" s="245"/>
      <c r="J103" s="245"/>
      <c r="K103" s="245"/>
      <c r="L10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</row>
    <row r="104" spans="1:255" s="81" customFormat="1">
      <c r="A104"/>
      <c r="B104"/>
      <c r="C104"/>
      <c r="D104"/>
      <c r="E104"/>
      <c r="F104"/>
      <c r="G104"/>
      <c r="H104"/>
      <c r="I104" s="245"/>
      <c r="J104" s="245"/>
      <c r="K104" s="245"/>
      <c r="L10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</row>
    <row r="105" spans="1:255" s="81" customFormat="1">
      <c r="A105"/>
      <c r="B105"/>
      <c r="C105"/>
      <c r="D105"/>
      <c r="E105"/>
      <c r="F105"/>
      <c r="G105"/>
      <c r="H105"/>
      <c r="I105" s="245"/>
      <c r="J105" s="245"/>
      <c r="K105" s="245"/>
      <c r="L10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</row>
    <row r="106" spans="1:255" s="81" customFormat="1">
      <c r="A106"/>
      <c r="B106"/>
      <c r="C106"/>
      <c r="D106"/>
      <c r="E106"/>
      <c r="F106"/>
      <c r="G106"/>
      <c r="H106"/>
      <c r="I106" s="245"/>
      <c r="J106" s="245"/>
      <c r="K106" s="245"/>
      <c r="L106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</row>
    <row r="107" spans="1:255" s="81" customFormat="1">
      <c r="A107"/>
      <c r="B107"/>
      <c r="C107"/>
      <c r="D107"/>
      <c r="E107"/>
      <c r="F107"/>
      <c r="G107"/>
      <c r="H107"/>
      <c r="I107" s="245"/>
      <c r="J107" s="245"/>
      <c r="K107" s="245"/>
      <c r="L10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</row>
    <row r="108" spans="1:255" s="79" customFormat="1">
      <c r="A108"/>
      <c r="B108"/>
      <c r="C108"/>
      <c r="D108"/>
      <c r="E108"/>
      <c r="F108"/>
      <c r="G108"/>
      <c r="H108"/>
      <c r="I108" s="245"/>
      <c r="J108" s="245"/>
      <c r="K108" s="245"/>
      <c r="L108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</row>
    <row r="109" spans="1:255" s="81" customFormat="1">
      <c r="A109"/>
      <c r="B109"/>
      <c r="C109"/>
      <c r="D109"/>
      <c r="E109"/>
      <c r="F109"/>
      <c r="G109"/>
      <c r="H109"/>
      <c r="I109" s="245"/>
      <c r="J109" s="245"/>
      <c r="K109" s="245"/>
      <c r="L109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</row>
    <row r="110" spans="1:255" s="81" customFormat="1">
      <c r="A110"/>
      <c r="B110"/>
      <c r="C110"/>
      <c r="D110"/>
      <c r="E110"/>
      <c r="F110"/>
      <c r="G110"/>
      <c r="H110"/>
      <c r="I110" s="245"/>
      <c r="J110" s="245"/>
      <c r="K110" s="245"/>
      <c r="L110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</row>
    <row r="111" spans="1:255" s="81" customFormat="1">
      <c r="A111"/>
      <c r="B111"/>
      <c r="C111"/>
      <c r="D111"/>
      <c r="E111"/>
      <c r="F111"/>
      <c r="G111"/>
      <c r="H111"/>
      <c r="I111" s="245"/>
      <c r="J111" s="245"/>
      <c r="K111" s="245"/>
      <c r="L11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</row>
    <row r="112" spans="1:255" s="81" customFormat="1" ht="13.5" thickBot="1">
      <c r="A112"/>
      <c r="B112"/>
      <c r="C112"/>
      <c r="D112"/>
      <c r="E112"/>
      <c r="F112"/>
      <c r="G112"/>
      <c r="H112"/>
      <c r="I112" s="245"/>
      <c r="J112" s="245"/>
      <c r="K112" s="245"/>
      <c r="L11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</row>
    <row r="113" spans="1:255" s="81" customFormat="1">
      <c r="A113"/>
      <c r="B113"/>
      <c r="C113"/>
      <c r="D113"/>
      <c r="E113"/>
      <c r="F113"/>
      <c r="G113"/>
      <c r="H113"/>
      <c r="I113" s="245"/>
      <c r="J113" s="245"/>
      <c r="K113" s="245"/>
      <c r="L11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</row>
    <row r="114" spans="1:255" s="81" customFormat="1">
      <c r="A114"/>
      <c r="B114"/>
      <c r="C114"/>
      <c r="D114"/>
      <c r="E114"/>
      <c r="F114"/>
      <c r="G114"/>
      <c r="H114"/>
      <c r="I114" s="245"/>
      <c r="J114" s="245"/>
      <c r="K114" s="245"/>
      <c r="L11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</row>
    <row r="115" spans="1:255" s="81" customFormat="1">
      <c r="A115"/>
      <c r="B115"/>
      <c r="C115"/>
      <c r="D115"/>
      <c r="E115"/>
      <c r="F115"/>
      <c r="G115"/>
      <c r="H115"/>
      <c r="I115" s="245"/>
      <c r="J115" s="245"/>
      <c r="K115" s="245"/>
      <c r="L11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</row>
    <row r="116" spans="1:255" s="81" customFormat="1">
      <c r="A116"/>
      <c r="B116"/>
      <c r="C116"/>
      <c r="D116"/>
      <c r="E116"/>
      <c r="F116"/>
      <c r="G116"/>
      <c r="H116"/>
      <c r="I116" s="245"/>
      <c r="J116" s="245"/>
      <c r="K116" s="245"/>
      <c r="L116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</row>
    <row r="117" spans="1:255" s="81" customFormat="1">
      <c r="A117"/>
      <c r="B117"/>
      <c r="C117"/>
      <c r="D117"/>
      <c r="E117"/>
      <c r="F117"/>
      <c r="G117"/>
      <c r="H117"/>
      <c r="I117" s="245"/>
      <c r="J117" s="245"/>
      <c r="K117" s="245"/>
      <c r="L11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</row>
    <row r="118" spans="1:255" s="81" customFormat="1">
      <c r="A118"/>
      <c r="B118"/>
      <c r="C118"/>
      <c r="D118"/>
      <c r="E118"/>
      <c r="F118"/>
      <c r="G118"/>
      <c r="H118"/>
      <c r="I118" s="245"/>
      <c r="J118" s="245"/>
      <c r="K118" s="245"/>
      <c r="L118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</row>
    <row r="119" spans="1:255" s="81" customFormat="1">
      <c r="A119"/>
      <c r="B119"/>
      <c r="C119"/>
      <c r="D119"/>
      <c r="E119"/>
      <c r="F119"/>
      <c r="G119"/>
      <c r="H119"/>
      <c r="I119" s="245"/>
      <c r="J119" s="245"/>
      <c r="K119" s="245"/>
      <c r="L119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</row>
    <row r="120" spans="1:255" s="81" customFormat="1">
      <c r="A120"/>
      <c r="B120"/>
      <c r="C120"/>
      <c r="D120"/>
      <c r="E120"/>
      <c r="F120"/>
      <c r="G120"/>
      <c r="H120"/>
      <c r="I120" s="245"/>
      <c r="J120" s="245"/>
      <c r="K120" s="245"/>
      <c r="L120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</row>
    <row r="121" spans="1:255" s="81" customFormat="1">
      <c r="A121"/>
      <c r="B121"/>
      <c r="C121"/>
      <c r="D121"/>
      <c r="E121"/>
      <c r="F121"/>
      <c r="G121"/>
      <c r="H121"/>
      <c r="I121" s="245"/>
      <c r="J121" s="245"/>
      <c r="K121" s="245"/>
      <c r="L12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</row>
    <row r="122" spans="1:255" s="81" customFormat="1">
      <c r="A122"/>
      <c r="B122"/>
      <c r="C122"/>
      <c r="D122"/>
      <c r="E122"/>
      <c r="F122"/>
      <c r="G122"/>
      <c r="H122"/>
      <c r="I122" s="245"/>
      <c r="J122" s="245"/>
      <c r="K122" s="245"/>
      <c r="L12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</row>
    <row r="123" spans="1:255" s="81" customFormat="1">
      <c r="A123"/>
      <c r="B123"/>
      <c r="C123"/>
      <c r="D123"/>
      <c r="E123"/>
      <c r="F123"/>
      <c r="G123"/>
      <c r="H123"/>
      <c r="I123" s="245"/>
      <c r="J123" s="245"/>
      <c r="K123" s="245"/>
      <c r="L12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</row>
    <row r="124" spans="1:255" s="81" customFormat="1" ht="13.5" thickBot="1">
      <c r="A124"/>
      <c r="B124"/>
      <c r="C124"/>
      <c r="D124"/>
      <c r="E124"/>
      <c r="F124"/>
      <c r="G124"/>
      <c r="H124"/>
      <c r="I124" s="245"/>
      <c r="J124" s="245"/>
      <c r="K124" s="245"/>
      <c r="L1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</row>
    <row r="125" spans="1:255" s="78" customFormat="1">
      <c r="A125"/>
      <c r="B125"/>
      <c r="C125"/>
      <c r="D125"/>
      <c r="E125"/>
      <c r="F125"/>
      <c r="G125"/>
      <c r="H125"/>
      <c r="I125" s="245"/>
      <c r="J125" s="245"/>
      <c r="K125" s="245"/>
      <c r="L1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</row>
    <row r="126" spans="1:255" s="81" customFormat="1">
      <c r="A126"/>
      <c r="B126"/>
      <c r="C126"/>
      <c r="D126"/>
      <c r="E126"/>
      <c r="F126"/>
      <c r="G126"/>
      <c r="H126"/>
      <c r="I126" s="245"/>
      <c r="J126" s="245"/>
      <c r="K126" s="245"/>
      <c r="L126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</row>
    <row r="127" spans="1:255" s="81" customFormat="1">
      <c r="A127"/>
      <c r="B127"/>
      <c r="C127"/>
      <c r="D127"/>
      <c r="E127"/>
      <c r="F127"/>
      <c r="G127"/>
      <c r="H127"/>
      <c r="I127" s="245"/>
      <c r="J127" s="245"/>
      <c r="K127" s="245"/>
      <c r="L12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</row>
    <row r="128" spans="1:255" s="81" customFormat="1">
      <c r="A128"/>
      <c r="B128"/>
      <c r="C128"/>
      <c r="D128"/>
      <c r="E128"/>
      <c r="F128"/>
      <c r="G128"/>
      <c r="H128"/>
      <c r="I128" s="245"/>
      <c r="J128" s="245"/>
      <c r="K128" s="245"/>
      <c r="L128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</row>
    <row r="129" spans="1:255" s="81" customFormat="1">
      <c r="A129"/>
      <c r="B129"/>
      <c r="C129"/>
      <c r="D129"/>
      <c r="E129"/>
      <c r="F129"/>
      <c r="G129"/>
      <c r="H129"/>
      <c r="I129" s="245"/>
      <c r="J129" s="144"/>
      <c r="K129" s="245"/>
      <c r="L129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</row>
    <row r="130" spans="1:255" s="81" customFormat="1">
      <c r="A130"/>
      <c r="B130"/>
      <c r="C130"/>
      <c r="D130"/>
      <c r="E130"/>
      <c r="F130"/>
      <c r="G130"/>
      <c r="H130"/>
      <c r="I130" s="245"/>
      <c r="J130" s="144"/>
      <c r="K130" s="245"/>
      <c r="L130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</row>
    <row r="131" spans="1:255" s="81" customFormat="1">
      <c r="A131"/>
      <c r="B131"/>
      <c r="C131"/>
      <c r="D131"/>
      <c r="E131"/>
      <c r="F131"/>
      <c r="G131"/>
      <c r="H131"/>
      <c r="I131" s="245"/>
      <c r="J131" s="144"/>
      <c r="K131" s="245"/>
      <c r="L13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</row>
    <row r="132" spans="1:255" s="81" customFormat="1">
      <c r="A132"/>
      <c r="B132"/>
      <c r="C132"/>
      <c r="D132"/>
      <c r="E132"/>
      <c r="F132"/>
      <c r="G132"/>
      <c r="H132"/>
      <c r="I132" s="245"/>
      <c r="J132" s="144"/>
      <c r="K132" s="245"/>
      <c r="L13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</row>
    <row r="133" spans="1:255" s="81" customFormat="1">
      <c r="A133"/>
      <c r="B133"/>
      <c r="C133"/>
      <c r="D133"/>
      <c r="E133"/>
      <c r="F133"/>
      <c r="G133"/>
      <c r="H133"/>
      <c r="I133" s="245"/>
      <c r="J133" s="144"/>
      <c r="K133" s="245"/>
      <c r="L13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</row>
    <row r="134" spans="1:255" s="81" customFormat="1">
      <c r="A134"/>
      <c r="B134"/>
      <c r="C134"/>
      <c r="D134"/>
      <c r="E134"/>
      <c r="F134"/>
      <c r="G134"/>
      <c r="H134"/>
      <c r="I134" s="245"/>
      <c r="J134" s="144"/>
      <c r="K134" s="245"/>
      <c r="L13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</row>
    <row r="135" spans="1:255" s="81" customFormat="1">
      <c r="A135"/>
      <c r="B135"/>
      <c r="C135"/>
      <c r="D135"/>
      <c r="E135"/>
      <c r="F135"/>
      <c r="G135"/>
      <c r="H135"/>
      <c r="I135" s="245"/>
      <c r="J135" s="144"/>
      <c r="K135" s="245"/>
      <c r="L13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</row>
    <row r="136" spans="1:255" s="81" customFormat="1">
      <c r="A136"/>
      <c r="B136"/>
      <c r="C136"/>
      <c r="D136"/>
      <c r="E136"/>
      <c r="F136"/>
      <c r="G136"/>
      <c r="H136"/>
      <c r="I136" s="144"/>
      <c r="J136" s="144"/>
      <c r="K136" s="245"/>
      <c r="L136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</row>
    <row r="137" spans="1:255" s="81" customFormat="1">
      <c r="A137"/>
      <c r="B137"/>
      <c r="C137"/>
      <c r="D137"/>
      <c r="E137"/>
      <c r="F137"/>
      <c r="G137"/>
      <c r="H137"/>
      <c r="I137" s="144"/>
      <c r="J137" s="144"/>
      <c r="K137" s="245"/>
      <c r="L13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</row>
    <row r="138" spans="1:255" s="81" customFormat="1" ht="13.5" thickBot="1">
      <c r="A138"/>
      <c r="B138"/>
      <c r="C138"/>
      <c r="D138"/>
      <c r="E138"/>
      <c r="F138"/>
      <c r="G138"/>
      <c r="H138"/>
      <c r="I138" s="144"/>
      <c r="J138" s="144"/>
      <c r="K138" s="245"/>
      <c r="L138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</row>
    <row r="139" spans="1:255" s="78" customFormat="1">
      <c r="A139"/>
      <c r="B139"/>
      <c r="C139"/>
      <c r="D139"/>
      <c r="E139"/>
      <c r="F139"/>
      <c r="G139"/>
      <c r="H139"/>
      <c r="I139" s="144"/>
      <c r="J139" s="144"/>
      <c r="K139" s="245"/>
      <c r="L139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</row>
    <row r="140" spans="1:255" s="81" customFormat="1">
      <c r="A140"/>
      <c r="B140"/>
      <c r="C140"/>
      <c r="D140"/>
      <c r="E140"/>
      <c r="F140"/>
      <c r="G140"/>
      <c r="H140"/>
      <c r="I140" s="144"/>
      <c r="J140" s="144"/>
      <c r="K140" s="245"/>
      <c r="L140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</row>
    <row r="141" spans="1:255" s="81" customFormat="1">
      <c r="A141"/>
      <c r="B141"/>
      <c r="C141"/>
      <c r="D141"/>
      <c r="E141"/>
      <c r="F141"/>
      <c r="G141"/>
      <c r="H141"/>
      <c r="I141" s="144"/>
      <c r="J141" s="144"/>
      <c r="K141" s="245"/>
      <c r="L14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</row>
    <row r="142" spans="1:255" s="81" customFormat="1">
      <c r="A142"/>
      <c r="B142"/>
      <c r="C142"/>
      <c r="D142"/>
      <c r="E142"/>
      <c r="F142"/>
      <c r="G142"/>
      <c r="H142"/>
      <c r="I142" s="144"/>
      <c r="J142" s="144"/>
      <c r="K142" s="245"/>
      <c r="L14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</row>
    <row r="143" spans="1:255" s="81" customFormat="1">
      <c r="A143"/>
      <c r="B143"/>
      <c r="C143"/>
      <c r="D143"/>
      <c r="E143"/>
      <c r="F143"/>
      <c r="G143"/>
      <c r="H143"/>
      <c r="I143" s="144"/>
      <c r="J143" s="144"/>
      <c r="K143" s="245"/>
      <c r="L14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</row>
    <row r="144" spans="1:255" s="81" customFormat="1">
      <c r="A144"/>
      <c r="B144"/>
      <c r="C144"/>
      <c r="D144"/>
      <c r="E144"/>
      <c r="F144"/>
      <c r="G144"/>
      <c r="H144"/>
      <c r="I144" s="144"/>
      <c r="J144" s="144"/>
      <c r="K144" s="245"/>
      <c r="L14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</row>
    <row r="145" spans="1:255" s="81" customFormat="1">
      <c r="A145"/>
      <c r="B145"/>
      <c r="C145"/>
      <c r="D145"/>
      <c r="E145"/>
      <c r="F145"/>
      <c r="G145"/>
      <c r="H145"/>
      <c r="I145" s="144"/>
      <c r="J145" s="144"/>
      <c r="K145" s="245"/>
      <c r="L14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</row>
    <row r="146" spans="1:255" s="81" customFormat="1">
      <c r="A146"/>
      <c r="B146"/>
      <c r="C146"/>
      <c r="D146"/>
      <c r="E146"/>
      <c r="F146"/>
      <c r="G146"/>
      <c r="H146"/>
      <c r="I146" s="144"/>
      <c r="J146" s="144"/>
      <c r="K146" s="245"/>
      <c r="L146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</row>
    <row r="147" spans="1:255" s="81" customFormat="1">
      <c r="A147"/>
      <c r="B147"/>
      <c r="C147"/>
      <c r="D147"/>
      <c r="E147"/>
      <c r="F147"/>
      <c r="G147"/>
      <c r="H147"/>
      <c r="I147" s="144"/>
      <c r="J147" s="144"/>
      <c r="K147" s="245"/>
      <c r="L14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</row>
    <row r="148" spans="1:255" s="81" customFormat="1">
      <c r="A148"/>
      <c r="B148"/>
      <c r="C148"/>
      <c r="D148"/>
      <c r="E148"/>
      <c r="F148"/>
      <c r="G148"/>
      <c r="H148"/>
      <c r="I148" s="144"/>
      <c r="J148" s="144"/>
      <c r="K148" s="245"/>
      <c r="L148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</row>
    <row r="149" spans="1:255" s="81" customFormat="1">
      <c r="A149"/>
      <c r="B149"/>
      <c r="C149"/>
      <c r="D149"/>
      <c r="E149"/>
      <c r="F149"/>
      <c r="G149"/>
      <c r="H149"/>
      <c r="I149" s="144"/>
      <c r="J149" s="144"/>
      <c r="K149" s="245"/>
      <c r="L14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</row>
    <row r="150" spans="1:255" s="81" customFormat="1">
      <c r="A150"/>
      <c r="B150"/>
      <c r="C150"/>
      <c r="D150"/>
      <c r="E150"/>
      <c r="F150"/>
      <c r="G150"/>
      <c r="H150"/>
      <c r="I150" s="144"/>
      <c r="J150" s="144"/>
      <c r="K150" s="245"/>
      <c r="L150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</row>
    <row r="151" spans="1:255" s="81" customFormat="1">
      <c r="A151"/>
      <c r="B151"/>
      <c r="C151"/>
      <c r="D151"/>
      <c r="E151"/>
      <c r="F151"/>
      <c r="G151"/>
      <c r="H151"/>
      <c r="I151" s="144"/>
      <c r="J151" s="144"/>
      <c r="K151" s="245"/>
      <c r="L15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</row>
    <row r="152" spans="1:255" s="81" customFormat="1">
      <c r="A152"/>
      <c r="B152"/>
      <c r="C152"/>
      <c r="D152"/>
      <c r="E152"/>
      <c r="F152"/>
      <c r="G152"/>
      <c r="H152"/>
      <c r="I152" s="144"/>
      <c r="J152" s="144"/>
      <c r="K152" s="245"/>
      <c r="L15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</row>
    <row r="153" spans="1:255" s="81" customFormat="1">
      <c r="A153"/>
      <c r="B153"/>
      <c r="C153"/>
      <c r="D153"/>
      <c r="E153"/>
      <c r="F153"/>
      <c r="G153"/>
      <c r="H153"/>
      <c r="I153" s="144"/>
      <c r="J153" s="144"/>
      <c r="K153" s="245"/>
      <c r="L15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</row>
    <row r="154" spans="1:255" s="81" customFormat="1">
      <c r="A154"/>
      <c r="B154"/>
      <c r="C154"/>
      <c r="D154"/>
      <c r="E154"/>
      <c r="F154"/>
      <c r="G154"/>
      <c r="H154"/>
      <c r="I154" s="144"/>
      <c r="J154" s="144"/>
      <c r="K154" s="245"/>
      <c r="L15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</row>
    <row r="155" spans="1:255" s="81" customFormat="1">
      <c r="A155"/>
      <c r="B155"/>
      <c r="C155"/>
      <c r="D155"/>
      <c r="E155"/>
      <c r="F155"/>
      <c r="G155"/>
      <c r="H155"/>
      <c r="I155" s="144"/>
      <c r="J155" s="144"/>
      <c r="K155" s="245"/>
      <c r="L15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</row>
    <row r="156" spans="1:255" s="81" customFormat="1">
      <c r="A156"/>
      <c r="B156"/>
      <c r="C156"/>
      <c r="D156"/>
      <c r="E156"/>
      <c r="F156"/>
      <c r="G156"/>
      <c r="H156"/>
      <c r="I156" s="144"/>
      <c r="J156" s="144"/>
      <c r="K156" s="245"/>
      <c r="L156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</row>
    <row r="157" spans="1:255" s="32" customFormat="1">
      <c r="A157"/>
      <c r="B157"/>
      <c r="C157"/>
      <c r="D157"/>
      <c r="E157"/>
      <c r="F157"/>
      <c r="G157"/>
      <c r="H157"/>
      <c r="I157" s="144"/>
      <c r="J157" s="144"/>
      <c r="K157" s="245"/>
      <c r="L157"/>
      <c r="M157" s="1"/>
      <c r="N157" s="1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</row>
    <row r="158" spans="1:255" s="81" customFormat="1">
      <c r="A158"/>
      <c r="B158"/>
      <c r="C158"/>
      <c r="D158"/>
      <c r="E158"/>
      <c r="F158"/>
      <c r="G158"/>
      <c r="H158"/>
      <c r="I158" s="144"/>
      <c r="J158" s="144"/>
      <c r="K158" s="245"/>
      <c r="L158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</row>
    <row r="159" spans="1:255" s="81" customFormat="1">
      <c r="A159"/>
      <c r="B159"/>
      <c r="C159"/>
      <c r="D159"/>
      <c r="E159"/>
      <c r="F159"/>
      <c r="G159"/>
      <c r="H159"/>
      <c r="I159" s="144"/>
      <c r="J159" s="144"/>
      <c r="K159" s="245"/>
      <c r="L159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</row>
    <row r="160" spans="1:255" s="81" customFormat="1">
      <c r="A160"/>
      <c r="B160"/>
      <c r="C160"/>
      <c r="D160"/>
      <c r="E160"/>
      <c r="F160"/>
      <c r="G160"/>
      <c r="H160"/>
      <c r="I160" s="144"/>
      <c r="J160" s="144"/>
      <c r="K160" s="245"/>
      <c r="L160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</row>
    <row r="161" spans="1:255" s="81" customFormat="1">
      <c r="A161"/>
      <c r="B161"/>
      <c r="C161"/>
      <c r="D161"/>
      <c r="E161"/>
      <c r="F161"/>
      <c r="G161"/>
      <c r="H161"/>
      <c r="I161" s="144"/>
      <c r="J161" s="144"/>
      <c r="K161" s="245"/>
      <c r="L16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</row>
    <row r="162" spans="1:255" s="81" customFormat="1">
      <c r="A162"/>
      <c r="B162"/>
      <c r="C162"/>
      <c r="D162"/>
      <c r="E162"/>
      <c r="F162"/>
      <c r="G162"/>
      <c r="H162"/>
      <c r="I162" s="144"/>
      <c r="J162" s="144"/>
      <c r="K162" s="245"/>
      <c r="L16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</row>
    <row r="163" spans="1:255" s="81" customFormat="1">
      <c r="A163"/>
      <c r="B163"/>
      <c r="C163"/>
      <c r="D163"/>
      <c r="E163"/>
      <c r="F163"/>
      <c r="G163"/>
      <c r="H163"/>
      <c r="I163" s="144"/>
      <c r="J163" s="144"/>
      <c r="K163" s="245"/>
      <c r="L16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</row>
    <row r="164" spans="1:255" s="32" customFormat="1">
      <c r="A164"/>
      <c r="B164"/>
      <c r="C164"/>
      <c r="D164"/>
      <c r="E164"/>
      <c r="F164"/>
      <c r="G164"/>
      <c r="H164"/>
      <c r="I164" s="144"/>
      <c r="J164" s="144"/>
      <c r="K164" s="245"/>
      <c r="L164"/>
      <c r="M164" s="1"/>
      <c r="N164" s="1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</row>
    <row r="165" spans="1:255" s="81" customFormat="1">
      <c r="A165"/>
      <c r="B165"/>
      <c r="C165"/>
      <c r="D165"/>
      <c r="E165"/>
      <c r="F165"/>
      <c r="G165"/>
      <c r="H165"/>
      <c r="I165" s="144"/>
      <c r="J165" s="144"/>
      <c r="K165" s="245"/>
      <c r="L16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</row>
    <row r="166" spans="1:255" s="81" customFormat="1">
      <c r="A166"/>
      <c r="B166"/>
      <c r="C166"/>
      <c r="D166"/>
      <c r="E166"/>
      <c r="F166"/>
      <c r="G166"/>
      <c r="H166"/>
      <c r="I166" s="144"/>
      <c r="J166" s="144"/>
      <c r="K166" s="245"/>
      <c r="L166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</row>
    <row r="167" spans="1:255" s="81" customFormat="1">
      <c r="A167"/>
      <c r="B167"/>
      <c r="C167"/>
      <c r="D167"/>
      <c r="E167"/>
      <c r="F167"/>
      <c r="G167"/>
      <c r="H167"/>
      <c r="I167" s="144"/>
      <c r="J167" s="144"/>
      <c r="K167" s="245"/>
      <c r="L16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</row>
    <row r="168" spans="1:255" s="81" customFormat="1">
      <c r="A168"/>
      <c r="B168"/>
      <c r="C168"/>
      <c r="D168"/>
      <c r="E168"/>
      <c r="F168"/>
      <c r="G168"/>
      <c r="H168"/>
      <c r="I168" s="144"/>
      <c r="J168" s="144"/>
      <c r="K168" s="245"/>
      <c r="L168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</row>
    <row r="169" spans="1:255" s="81" customFormat="1">
      <c r="A169"/>
      <c r="B169"/>
      <c r="C169"/>
      <c r="D169"/>
      <c r="E169"/>
      <c r="F169"/>
      <c r="G169"/>
      <c r="H169"/>
      <c r="I169" s="144"/>
      <c r="J169" s="144"/>
      <c r="K169" s="245"/>
      <c r="L16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</row>
    <row r="170" spans="1:255" s="81" customFormat="1">
      <c r="A170"/>
      <c r="B170"/>
      <c r="C170"/>
      <c r="D170"/>
      <c r="E170"/>
      <c r="F170"/>
      <c r="G170"/>
      <c r="H170"/>
      <c r="I170" s="144"/>
      <c r="J170" s="144"/>
      <c r="K170" s="245"/>
      <c r="L170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</row>
    <row r="171" spans="1:255" s="81" customFormat="1">
      <c r="A171"/>
      <c r="B171"/>
      <c r="C171"/>
      <c r="D171"/>
      <c r="E171"/>
      <c r="F171"/>
      <c r="G171"/>
      <c r="H171"/>
      <c r="I171" s="144"/>
      <c r="J171" s="144"/>
      <c r="K171" s="245"/>
      <c r="L17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</row>
    <row r="172" spans="1:255" s="81" customFormat="1">
      <c r="A172"/>
      <c r="B172"/>
      <c r="C172"/>
      <c r="D172"/>
      <c r="E172"/>
      <c r="F172"/>
      <c r="G172"/>
      <c r="H172"/>
      <c r="I172" s="144"/>
      <c r="J172" s="144"/>
      <c r="K172" s="245"/>
      <c r="L17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</row>
    <row r="173" spans="1:255" s="81" customFormat="1">
      <c r="A173"/>
      <c r="B173"/>
      <c r="C173"/>
      <c r="D173"/>
      <c r="E173"/>
      <c r="F173"/>
      <c r="G173"/>
      <c r="H173"/>
      <c r="I173" s="144"/>
      <c r="J173" s="144"/>
      <c r="K173" s="245"/>
      <c r="L17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</row>
    <row r="174" spans="1:255" s="81" customFormat="1">
      <c r="A174"/>
      <c r="B174"/>
      <c r="C174"/>
      <c r="D174"/>
      <c r="E174"/>
      <c r="F174"/>
      <c r="G174"/>
      <c r="H174"/>
      <c r="I174" s="144"/>
      <c r="J174" s="144"/>
      <c r="K174" s="245"/>
      <c r="L174"/>
      <c r="M174" s="65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</row>
    <row r="175" spans="1:255" s="81" customFormat="1">
      <c r="A175"/>
      <c r="B175"/>
      <c r="C175"/>
      <c r="D175"/>
      <c r="E175"/>
      <c r="F175"/>
      <c r="G175"/>
      <c r="H175"/>
      <c r="I175" s="144"/>
      <c r="J175" s="144"/>
      <c r="K175" s="245"/>
      <c r="L175"/>
      <c r="M175" s="65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</row>
    <row r="176" spans="1:255" s="81" customFormat="1">
      <c r="A176"/>
      <c r="B176"/>
      <c r="C176"/>
      <c r="D176"/>
      <c r="E176"/>
      <c r="F176"/>
      <c r="G176"/>
      <c r="H176"/>
      <c r="I176" s="144"/>
      <c r="J176" s="144"/>
      <c r="K176" s="245"/>
      <c r="L176"/>
      <c r="M176" s="65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</row>
    <row r="177" spans="1:255" s="81" customFormat="1">
      <c r="A177"/>
      <c r="B177"/>
      <c r="C177"/>
      <c r="D177"/>
      <c r="E177"/>
      <c r="F177"/>
      <c r="G177"/>
      <c r="H177"/>
      <c r="I177" s="144"/>
      <c r="J177" s="144"/>
      <c r="K177" s="245"/>
      <c r="L177"/>
      <c r="M177" s="65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</row>
    <row r="178" spans="1:255" s="81" customFormat="1">
      <c r="A178"/>
      <c r="B178"/>
      <c r="C178"/>
      <c r="D178"/>
      <c r="E178"/>
      <c r="F178"/>
      <c r="G178"/>
      <c r="H178"/>
      <c r="I178" s="144"/>
      <c r="J178" s="144"/>
      <c r="K178" s="245"/>
      <c r="L178"/>
      <c r="M178" s="65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</row>
    <row r="179" spans="1:255" s="81" customFormat="1">
      <c r="A179"/>
      <c r="B179"/>
      <c r="C179"/>
      <c r="D179"/>
      <c r="E179"/>
      <c r="F179"/>
      <c r="G179"/>
      <c r="H179"/>
      <c r="I179" s="144"/>
      <c r="J179" s="144"/>
      <c r="K179" s="245"/>
      <c r="L179"/>
      <c r="M179" s="65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</row>
    <row r="180" spans="1:255" s="81" customFormat="1">
      <c r="A180"/>
      <c r="B180"/>
      <c r="C180"/>
      <c r="D180"/>
      <c r="E180"/>
      <c r="F180"/>
      <c r="G180"/>
      <c r="H180"/>
      <c r="I180" s="144"/>
      <c r="J180" s="144"/>
      <c r="K180" s="245"/>
      <c r="L180"/>
      <c r="M180" s="65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</row>
    <row r="181" spans="1:255" s="81" customFormat="1">
      <c r="A181"/>
      <c r="B181"/>
      <c r="C181"/>
      <c r="D181"/>
      <c r="E181"/>
      <c r="F181"/>
      <c r="G181"/>
      <c r="H181"/>
      <c r="I181" s="144"/>
      <c r="J181" s="144"/>
      <c r="K181" s="245"/>
      <c r="L181" s="65"/>
      <c r="M181" s="65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</row>
    <row r="182" spans="1:255" s="81" customFormat="1">
      <c r="A182"/>
      <c r="B182"/>
      <c r="C182"/>
      <c r="D182"/>
      <c r="E182"/>
      <c r="F182"/>
      <c r="G182"/>
      <c r="H182"/>
      <c r="I182" s="144"/>
      <c r="J182" s="144"/>
      <c r="K182" s="245"/>
      <c r="L182" s="65"/>
      <c r="M182" s="65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</row>
    <row r="183" spans="1:255" s="81" customFormat="1">
      <c r="A183"/>
      <c r="B183"/>
      <c r="C183"/>
      <c r="D183"/>
      <c r="E183"/>
      <c r="F183"/>
      <c r="G183"/>
      <c r="H183"/>
      <c r="I183" s="144"/>
      <c r="J183" s="144"/>
      <c r="K183" s="245"/>
      <c r="L183" s="65"/>
      <c r="M183" s="65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</row>
    <row r="184" spans="1:255" s="81" customFormat="1">
      <c r="A184"/>
      <c r="B184"/>
      <c r="C184"/>
      <c r="D184"/>
      <c r="E184"/>
      <c r="F184"/>
      <c r="G184"/>
      <c r="H184"/>
      <c r="I184" s="144"/>
      <c r="J184" s="144"/>
      <c r="K184" s="245"/>
      <c r="L184" s="65"/>
      <c r="M184" s="65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</row>
    <row r="185" spans="1:255" s="81" customFormat="1">
      <c r="A185"/>
      <c r="B185"/>
      <c r="C185"/>
      <c r="D185"/>
      <c r="E185"/>
      <c r="F185"/>
      <c r="G185"/>
      <c r="H185"/>
      <c r="I185" s="144"/>
      <c r="J185" s="144"/>
      <c r="K185" s="245"/>
      <c r="L185" s="65"/>
      <c r="M185" s="65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</row>
    <row r="186" spans="1:255" s="81" customFormat="1">
      <c r="A186"/>
      <c r="B186"/>
      <c r="C186"/>
      <c r="D186"/>
      <c r="E186"/>
      <c r="F186"/>
      <c r="G186"/>
      <c r="H186"/>
      <c r="I186" s="144"/>
      <c r="J186" s="144"/>
      <c r="K186" s="245"/>
      <c r="L186" s="65"/>
      <c r="M186" s="65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</row>
    <row r="187" spans="1:255" s="81" customFormat="1">
      <c r="A187"/>
      <c r="B187"/>
      <c r="C187"/>
      <c r="D187"/>
      <c r="E187"/>
      <c r="F187"/>
      <c r="G187"/>
      <c r="H187"/>
      <c r="I187" s="144"/>
      <c r="J187" s="144"/>
      <c r="K187" s="245"/>
      <c r="L187" s="65"/>
      <c r="M187" s="65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</row>
    <row r="188" spans="1:255" s="81" customFormat="1">
      <c r="A188"/>
      <c r="B188"/>
      <c r="C188"/>
      <c r="D188"/>
      <c r="E188"/>
      <c r="F188"/>
      <c r="G188"/>
      <c r="H188"/>
      <c r="I188" s="144"/>
      <c r="J188" s="144"/>
      <c r="K188" s="245"/>
      <c r="L188" s="65"/>
      <c r="M188" s="65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</row>
    <row r="189" spans="1:255" s="81" customFormat="1">
      <c r="A189"/>
      <c r="B189"/>
      <c r="C189"/>
      <c r="D189"/>
      <c r="E189"/>
      <c r="F189"/>
      <c r="G189"/>
      <c r="H189"/>
      <c r="I189" s="144"/>
      <c r="J189" s="144"/>
      <c r="K189" s="245"/>
      <c r="L189" s="65"/>
      <c r="M189" s="65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</row>
    <row r="190" spans="1:255" s="81" customFormat="1">
      <c r="A190"/>
      <c r="B190"/>
      <c r="C190"/>
      <c r="D190"/>
      <c r="E190"/>
      <c r="F190"/>
      <c r="G190"/>
      <c r="H190"/>
      <c r="I190" s="144"/>
      <c r="J190" s="144"/>
      <c r="K190" s="245"/>
      <c r="L190" s="65"/>
      <c r="M190" s="65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</row>
    <row r="191" spans="1:255" s="81" customFormat="1">
      <c r="A191"/>
      <c r="B191"/>
      <c r="C191"/>
      <c r="D191"/>
      <c r="E191"/>
      <c r="F191"/>
      <c r="G191"/>
      <c r="H191"/>
      <c r="I191" s="144"/>
      <c r="J191" s="144"/>
      <c r="K191" s="245"/>
      <c r="L191" s="65"/>
      <c r="M191" s="65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</row>
    <row r="192" spans="1:255" s="81" customFormat="1">
      <c r="A192"/>
      <c r="B192"/>
      <c r="C192"/>
      <c r="D192"/>
      <c r="E192"/>
      <c r="F192"/>
      <c r="G192"/>
      <c r="H192"/>
      <c r="I192" s="144"/>
      <c r="J192" s="144"/>
      <c r="K192" s="245"/>
      <c r="L192" s="65"/>
      <c r="M192" s="65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</row>
    <row r="193" spans="1:255" s="81" customFormat="1">
      <c r="A193"/>
      <c r="B193"/>
      <c r="C193"/>
      <c r="D193"/>
      <c r="E193"/>
      <c r="F193"/>
      <c r="G193"/>
      <c r="H193"/>
      <c r="I193" s="144"/>
      <c r="J193" s="144"/>
      <c r="K193" s="245"/>
      <c r="L193" s="65"/>
      <c r="M193" s="65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</row>
    <row r="194" spans="1:255" s="81" customFormat="1">
      <c r="A194"/>
      <c r="B194"/>
      <c r="C194"/>
      <c r="D194"/>
      <c r="E194"/>
      <c r="F194"/>
      <c r="G194"/>
      <c r="H194"/>
      <c r="I194" s="144"/>
      <c r="J194" s="144"/>
      <c r="K194" s="245"/>
      <c r="L194" s="65"/>
      <c r="M194" s="65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</row>
    <row r="195" spans="1:255" s="81" customFormat="1">
      <c r="A195"/>
      <c r="B195"/>
      <c r="C195"/>
      <c r="D195"/>
      <c r="E195"/>
      <c r="F195"/>
      <c r="G195"/>
      <c r="H195"/>
      <c r="I195" s="144"/>
      <c r="J195" s="144"/>
      <c r="K195" s="245"/>
      <c r="L195" s="65"/>
      <c r="M195" s="65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</row>
    <row r="196" spans="1:255" s="81" customFormat="1">
      <c r="A196"/>
      <c r="B196"/>
      <c r="C196"/>
      <c r="D196"/>
      <c r="E196"/>
      <c r="F196"/>
      <c r="G196"/>
      <c r="H196"/>
      <c r="I196" s="144"/>
      <c r="J196" s="144"/>
      <c r="K196" s="245"/>
      <c r="L196" s="65"/>
      <c r="M196" s="65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</row>
    <row r="197" spans="1:255" s="81" customFormat="1">
      <c r="A197"/>
      <c r="B197"/>
      <c r="C197"/>
      <c r="D197"/>
      <c r="E197"/>
      <c r="F197"/>
      <c r="G197"/>
      <c r="H197"/>
      <c r="I197" s="144"/>
      <c r="J197" s="144"/>
      <c r="K197" s="245"/>
      <c r="L197" s="65"/>
      <c r="M197" s="65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</row>
    <row r="198" spans="1:255" s="81" customFormat="1">
      <c r="A198"/>
      <c r="B198"/>
      <c r="C198"/>
      <c r="D198"/>
      <c r="E198"/>
      <c r="F198"/>
      <c r="G198"/>
      <c r="H198"/>
      <c r="I198" s="144"/>
      <c r="J198" s="144"/>
      <c r="K198" s="245"/>
      <c r="L198" s="65"/>
      <c r="M198" s="65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</row>
    <row r="199" spans="1:255" s="81" customFormat="1">
      <c r="A199"/>
      <c r="B199"/>
      <c r="C199"/>
      <c r="D199"/>
      <c r="E199"/>
      <c r="F199"/>
      <c r="G199"/>
      <c r="H199"/>
      <c r="I199" s="144"/>
      <c r="J199" s="144"/>
      <c r="K199" s="245"/>
      <c r="L199" s="65"/>
      <c r="M199" s="65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</row>
    <row r="200" spans="1:255" s="81" customFormat="1">
      <c r="A200"/>
      <c r="B200"/>
      <c r="C200"/>
      <c r="D200"/>
      <c r="E200"/>
      <c r="F200"/>
      <c r="G200"/>
      <c r="H200"/>
      <c r="I200" s="144"/>
      <c r="J200" s="144"/>
      <c r="K200" s="245"/>
      <c r="L200" s="65"/>
      <c r="M200" s="65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</row>
    <row r="201" spans="1:255" s="81" customFormat="1">
      <c r="A201"/>
      <c r="B201"/>
      <c r="C201"/>
      <c r="D201"/>
      <c r="E201"/>
      <c r="F201"/>
      <c r="G201"/>
      <c r="H201"/>
      <c r="I201" s="144"/>
      <c r="J201" s="144"/>
      <c r="K201" s="245"/>
      <c r="L201" s="65"/>
      <c r="M201" s="65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</row>
    <row r="202" spans="1:255" s="81" customFormat="1">
      <c r="A202"/>
      <c r="B202"/>
      <c r="C202"/>
      <c r="D202"/>
      <c r="E202"/>
      <c r="F202"/>
      <c r="G202"/>
      <c r="H202"/>
      <c r="I202" s="144"/>
      <c r="J202" s="144"/>
      <c r="K202" s="245"/>
      <c r="L202" s="65"/>
      <c r="M202" s="65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</row>
    <row r="203" spans="1:255" s="81" customFormat="1">
      <c r="A203"/>
      <c r="B203"/>
      <c r="C203"/>
      <c r="D203"/>
      <c r="E203"/>
      <c r="F203"/>
      <c r="G203"/>
      <c r="H203"/>
      <c r="I203" s="144"/>
      <c r="J203" s="144"/>
      <c r="K203" s="245"/>
      <c r="L203" s="65"/>
      <c r="M203" s="65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</row>
    <row r="204" spans="1:255" s="81" customFormat="1">
      <c r="A204"/>
      <c r="B204"/>
      <c r="C204"/>
      <c r="D204"/>
      <c r="E204"/>
      <c r="F204"/>
      <c r="G204"/>
      <c r="H204"/>
      <c r="I204" s="144"/>
      <c r="J204" s="144"/>
      <c r="K204" s="245"/>
      <c r="L204" s="65"/>
      <c r="M204" s="65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</row>
    <row r="205" spans="1:255" s="81" customFormat="1">
      <c r="A205"/>
      <c r="B205"/>
      <c r="C205"/>
      <c r="D205"/>
      <c r="E205"/>
      <c r="F205"/>
      <c r="G205"/>
      <c r="H205"/>
      <c r="I205" s="144"/>
      <c r="J205" s="144"/>
      <c r="K205" s="245"/>
      <c r="L205" s="65"/>
      <c r="M205" s="65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</row>
    <row r="206" spans="1:255" s="81" customFormat="1">
      <c r="A206"/>
      <c r="B206"/>
      <c r="C206"/>
      <c r="D206"/>
      <c r="E206"/>
      <c r="F206"/>
      <c r="G206"/>
      <c r="H206"/>
      <c r="I206" s="144"/>
      <c r="J206" s="144"/>
      <c r="K206" s="245"/>
      <c r="L206" s="65"/>
      <c r="M206" s="65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</row>
    <row r="207" spans="1:255" s="81" customFormat="1">
      <c r="A207"/>
      <c r="B207"/>
      <c r="C207"/>
      <c r="D207"/>
      <c r="E207"/>
      <c r="F207"/>
      <c r="G207"/>
      <c r="H207"/>
      <c r="I207" s="144"/>
      <c r="J207" s="144"/>
      <c r="K207" s="65"/>
      <c r="L207" s="65"/>
      <c r="M207" s="65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</row>
    <row r="208" spans="1:255" s="79" customFormat="1">
      <c r="A208"/>
      <c r="B208"/>
      <c r="C208"/>
      <c r="D208"/>
      <c r="E208"/>
      <c r="F208"/>
      <c r="G208"/>
      <c r="H208"/>
      <c r="I208" s="144"/>
      <c r="J208" s="144"/>
      <c r="K208" s="65"/>
      <c r="L208" s="65"/>
      <c r="M208" s="65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</row>
    <row r="209" spans="1:255" s="81" customFormat="1">
      <c r="A209"/>
      <c r="B209"/>
      <c r="C209"/>
      <c r="D209"/>
      <c r="E209"/>
      <c r="F209"/>
      <c r="G209"/>
      <c r="H209"/>
      <c r="I209" s="144"/>
      <c r="J209" s="144"/>
      <c r="K209" s="65"/>
      <c r="L209" s="65"/>
      <c r="M209" s="65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</row>
    <row r="210" spans="1:255" s="81" customFormat="1">
      <c r="A210"/>
      <c r="B210"/>
      <c r="C210"/>
      <c r="D210"/>
      <c r="E210"/>
      <c r="F210"/>
      <c r="G210"/>
      <c r="H210"/>
      <c r="I210" s="144"/>
      <c r="J210" s="144"/>
      <c r="K210" s="65"/>
      <c r="L210" s="65"/>
      <c r="M210" s="65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</row>
    <row r="211" spans="1:255" s="81" customFormat="1">
      <c r="A211"/>
      <c r="B211"/>
      <c r="C211"/>
      <c r="D211"/>
      <c r="E211"/>
      <c r="F211"/>
      <c r="G211"/>
      <c r="H211"/>
      <c r="I211" s="144"/>
      <c r="J211" s="144"/>
      <c r="K211" s="65"/>
      <c r="L211" s="65"/>
      <c r="M211" s="65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</row>
    <row r="212" spans="1:255" s="81" customFormat="1">
      <c r="A212"/>
      <c r="B212"/>
      <c r="C212"/>
      <c r="D212"/>
      <c r="E212"/>
      <c r="F212"/>
      <c r="G212"/>
      <c r="H212"/>
      <c r="I212" s="144"/>
      <c r="J212" s="144"/>
      <c r="K212" s="65"/>
      <c r="L212" s="65"/>
      <c r="M212" s="65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</row>
    <row r="213" spans="1:255" s="81" customFormat="1">
      <c r="A213"/>
      <c r="B213"/>
      <c r="C213"/>
      <c r="D213"/>
      <c r="E213"/>
      <c r="F213"/>
      <c r="G213"/>
      <c r="H213"/>
      <c r="I213" s="144"/>
      <c r="J213" s="144"/>
      <c r="K213" s="65"/>
      <c r="L213" s="65"/>
      <c r="M213" s="65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</row>
    <row r="214" spans="1:255" s="81" customFormat="1">
      <c r="A214"/>
      <c r="B214"/>
      <c r="C214"/>
      <c r="D214"/>
      <c r="E214"/>
      <c r="F214"/>
      <c r="G214"/>
      <c r="H214"/>
      <c r="I214" s="144"/>
      <c r="J214" s="144"/>
      <c r="K214" s="65"/>
      <c r="L214" s="65"/>
      <c r="M214" s="65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</row>
    <row r="215" spans="1:255" s="81" customFormat="1">
      <c r="A215"/>
      <c r="B215"/>
      <c r="C215"/>
      <c r="D215"/>
      <c r="E215"/>
      <c r="F215"/>
      <c r="G215"/>
      <c r="H215"/>
      <c r="I215" s="144"/>
      <c r="J215" s="144"/>
      <c r="K215" s="65"/>
      <c r="L215" s="65"/>
      <c r="M215" s="65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</row>
    <row r="216" spans="1:255" s="81" customFormat="1">
      <c r="A216"/>
      <c r="B216"/>
      <c r="C216"/>
      <c r="D216"/>
      <c r="E216"/>
      <c r="F216"/>
      <c r="G216"/>
      <c r="H216"/>
      <c r="I216" s="144"/>
      <c r="J216" s="144"/>
      <c r="K216" s="65"/>
      <c r="L216" s="65"/>
      <c r="M216" s="65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</row>
    <row r="217" spans="1:255" s="81" customFormat="1">
      <c r="A217"/>
      <c r="B217"/>
      <c r="C217"/>
      <c r="D217"/>
      <c r="E217"/>
      <c r="F217"/>
      <c r="G217"/>
      <c r="H217"/>
      <c r="I217" s="144"/>
      <c r="J217" s="144"/>
      <c r="K217" s="65"/>
      <c r="L217" s="65"/>
      <c r="M217" s="65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</row>
    <row r="218" spans="1:255" s="81" customFormat="1">
      <c r="A218" s="1"/>
      <c r="B218" s="1"/>
      <c r="C218" s="97"/>
      <c r="D218" s="97"/>
      <c r="E218" s="93"/>
      <c r="F218" s="1"/>
      <c r="G218" s="1"/>
      <c r="H218" s="65"/>
      <c r="I218" s="77"/>
      <c r="J218" s="77"/>
      <c r="K218" s="65"/>
      <c r="L218" s="65"/>
      <c r="M218" s="65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</row>
    <row r="219" spans="1:255" s="81" customFormat="1">
      <c r="A219" s="1"/>
      <c r="B219" s="1"/>
      <c r="C219" s="97"/>
      <c r="D219" s="97"/>
      <c r="E219" s="93"/>
      <c r="F219" s="1"/>
      <c r="G219" s="1"/>
      <c r="H219" s="65"/>
      <c r="I219" s="77"/>
      <c r="J219" s="77"/>
      <c r="K219" s="65"/>
      <c r="L219" s="65"/>
      <c r="M219" s="65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</row>
    <row r="220" spans="1:255" s="81" customFormat="1">
      <c r="A220" s="1"/>
      <c r="B220" s="1"/>
      <c r="C220" s="97"/>
      <c r="D220" s="97"/>
      <c r="E220" s="93"/>
      <c r="F220" s="1"/>
      <c r="G220" s="1"/>
      <c r="H220" s="65"/>
      <c r="I220" s="77"/>
      <c r="J220" s="77"/>
      <c r="K220" s="65"/>
      <c r="L220" s="65"/>
      <c r="M220" s="65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</row>
    <row r="221" spans="1:255" s="81" customFormat="1">
      <c r="A221" s="1"/>
      <c r="B221" s="1"/>
      <c r="C221" s="97"/>
      <c r="D221" s="97"/>
      <c r="E221" s="93"/>
      <c r="F221" s="1"/>
      <c r="G221" s="1"/>
      <c r="H221" s="65"/>
      <c r="I221" s="77"/>
      <c r="J221" s="77"/>
      <c r="K221" s="65"/>
      <c r="L221" s="65"/>
      <c r="M221" s="65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</row>
    <row r="222" spans="1:255" s="81" customFormat="1">
      <c r="A222" s="1"/>
      <c r="B222" s="1"/>
      <c r="C222" s="97"/>
      <c r="D222" s="97"/>
      <c r="E222" s="93"/>
      <c r="F222" s="1"/>
      <c r="G222" s="1"/>
      <c r="H222" s="65"/>
      <c r="I222" s="77"/>
      <c r="J222" s="77"/>
      <c r="K222" s="65"/>
      <c r="L222" s="65"/>
      <c r="M222" s="65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</row>
    <row r="223" spans="1:255" s="81" customFormat="1">
      <c r="A223" s="1"/>
      <c r="B223" s="1"/>
      <c r="C223" s="97"/>
      <c r="D223" s="97"/>
      <c r="E223" s="93"/>
      <c r="F223" s="1"/>
      <c r="G223" s="1"/>
      <c r="H223" s="65"/>
      <c r="I223" s="77"/>
      <c r="J223" s="77"/>
      <c r="K223" s="65"/>
      <c r="L223" s="65"/>
      <c r="M223" s="65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</row>
    <row r="224" spans="1:255" s="81" customFormat="1">
      <c r="A224" s="1"/>
      <c r="B224" s="1"/>
      <c r="C224" s="97"/>
      <c r="D224" s="97"/>
      <c r="E224" s="93"/>
      <c r="F224" s="1"/>
      <c r="G224" s="1"/>
      <c r="H224" s="65"/>
      <c r="I224" s="77"/>
      <c r="J224" s="77"/>
      <c r="K224" s="65"/>
      <c r="L224" s="65"/>
      <c r="M224" s="65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</row>
    <row r="225" spans="1:255" s="81" customFormat="1">
      <c r="A225" s="1"/>
      <c r="B225" s="1"/>
      <c r="C225" s="97"/>
      <c r="D225" s="97"/>
      <c r="E225" s="93"/>
      <c r="F225" s="1"/>
      <c r="G225" s="1"/>
      <c r="H225" s="65"/>
      <c r="I225" s="77"/>
      <c r="J225" s="77"/>
      <c r="K225" s="65"/>
      <c r="L225" s="65"/>
      <c r="M225" s="65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</row>
    <row r="226" spans="1:255" s="81" customFormat="1">
      <c r="A226" s="1"/>
      <c r="B226" s="1"/>
      <c r="C226" s="97"/>
      <c r="D226" s="97"/>
      <c r="E226" s="93"/>
      <c r="F226" s="1"/>
      <c r="G226" s="1"/>
      <c r="H226" s="65"/>
      <c r="I226" s="77"/>
      <c r="J226" s="77"/>
      <c r="K226" s="65"/>
      <c r="L226" s="65"/>
      <c r="M226" s="65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</row>
    <row r="227" spans="1:255" s="81" customFormat="1">
      <c r="A227" s="1"/>
      <c r="B227" s="1"/>
      <c r="C227" s="97"/>
      <c r="D227" s="97"/>
      <c r="E227" s="93"/>
      <c r="F227" s="1"/>
      <c r="G227" s="1"/>
      <c r="H227" s="65"/>
      <c r="I227" s="77"/>
      <c r="J227" s="77"/>
      <c r="K227" s="65"/>
      <c r="L227" s="65"/>
      <c r="M227" s="65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</row>
    <row r="228" spans="1:255" s="81" customFormat="1">
      <c r="A228" s="1"/>
      <c r="B228" s="1"/>
      <c r="C228" s="97"/>
      <c r="D228" s="97"/>
      <c r="E228" s="93"/>
      <c r="F228" s="1"/>
      <c r="G228" s="1"/>
      <c r="H228" s="65"/>
      <c r="I228" s="77"/>
      <c r="J228" s="77"/>
      <c r="K228" s="65"/>
      <c r="L228" s="65"/>
      <c r="M228" s="65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</row>
    <row r="229" spans="1:255" s="81" customFormat="1">
      <c r="A229" s="1"/>
      <c r="B229" s="1"/>
      <c r="C229" s="97"/>
      <c r="D229" s="97"/>
      <c r="E229" s="93"/>
      <c r="F229" s="1"/>
      <c r="G229" s="1"/>
      <c r="H229" s="65"/>
      <c r="I229" s="77"/>
      <c r="J229" s="77"/>
      <c r="K229" s="65"/>
      <c r="L229" s="65"/>
      <c r="M229" s="65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</row>
    <row r="230" spans="1:255" s="81" customFormat="1">
      <c r="A230" s="1"/>
      <c r="B230" s="1"/>
      <c r="C230" s="97"/>
      <c r="D230" s="97"/>
      <c r="E230" s="93"/>
      <c r="F230" s="1"/>
      <c r="G230" s="1"/>
      <c r="H230" s="65"/>
      <c r="I230" s="77"/>
      <c r="J230" s="77"/>
      <c r="K230" s="65"/>
      <c r="L230" s="65"/>
      <c r="M230" s="65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</row>
    <row r="231" spans="1:255" s="81" customFormat="1">
      <c r="A231" s="1"/>
      <c r="B231" s="1"/>
      <c r="C231" s="97"/>
      <c r="D231" s="97"/>
      <c r="E231" s="93"/>
      <c r="F231" s="1"/>
      <c r="G231" s="1"/>
      <c r="H231" s="65"/>
      <c r="I231" s="77"/>
      <c r="J231" s="77"/>
      <c r="K231" s="65"/>
      <c r="L231" s="65"/>
      <c r="M231" s="65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</row>
    <row r="232" spans="1:255" s="79" customFormat="1">
      <c r="A232" s="1"/>
      <c r="B232" s="1"/>
      <c r="C232" s="97"/>
      <c r="D232" s="97"/>
      <c r="E232" s="93"/>
      <c r="F232" s="1"/>
      <c r="G232" s="1"/>
      <c r="H232" s="65"/>
      <c r="I232" s="77"/>
      <c r="J232" s="77"/>
      <c r="K232" s="65"/>
      <c r="L232" s="65"/>
      <c r="M232" s="65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</row>
    <row r="233" spans="1:255" s="81" customFormat="1">
      <c r="A233" s="1"/>
      <c r="B233" s="1"/>
      <c r="C233" s="97"/>
      <c r="D233" s="97"/>
      <c r="E233" s="93"/>
      <c r="F233" s="1"/>
      <c r="G233" s="1"/>
      <c r="H233" s="65"/>
      <c r="I233" s="77"/>
      <c r="J233" s="77"/>
      <c r="K233" s="65"/>
      <c r="L233" s="65"/>
      <c r="M233" s="65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</row>
    <row r="234" spans="1:255" s="81" customFormat="1">
      <c r="A234" s="1"/>
      <c r="B234" s="1"/>
      <c r="C234" s="97"/>
      <c r="D234" s="97"/>
      <c r="E234" s="93"/>
      <c r="F234" s="1"/>
      <c r="G234" s="1"/>
      <c r="H234" s="65"/>
      <c r="I234" s="77"/>
      <c r="J234" s="77"/>
      <c r="K234" s="65"/>
      <c r="L234" s="65"/>
      <c r="M234" s="65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</row>
    <row r="235" spans="1:255" s="81" customFormat="1">
      <c r="A235" s="1"/>
      <c r="B235" s="1"/>
      <c r="C235" s="97"/>
      <c r="D235" s="97"/>
      <c r="E235" s="93"/>
      <c r="F235" s="1"/>
      <c r="G235" s="1"/>
      <c r="H235" s="65"/>
      <c r="I235" s="77"/>
      <c r="J235" s="77"/>
      <c r="K235" s="65"/>
      <c r="L235" s="65"/>
      <c r="M235" s="65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</row>
    <row r="236" spans="1:255" s="81" customFormat="1">
      <c r="A236" s="1"/>
      <c r="B236" s="1"/>
      <c r="C236" s="97"/>
      <c r="D236" s="97"/>
      <c r="E236" s="93"/>
      <c r="F236" s="1"/>
      <c r="G236" s="1"/>
      <c r="H236" s="65"/>
      <c r="I236" s="77"/>
      <c r="J236" s="77"/>
      <c r="K236" s="65"/>
      <c r="L236" s="65"/>
      <c r="M236" s="65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</row>
    <row r="237" spans="1:255" s="81" customFormat="1">
      <c r="A237" s="1"/>
      <c r="B237" s="1"/>
      <c r="C237" s="97"/>
      <c r="D237" s="97"/>
      <c r="E237" s="93"/>
      <c r="F237" s="1"/>
      <c r="G237" s="1"/>
      <c r="H237" s="65"/>
      <c r="I237" s="77"/>
      <c r="J237" s="77"/>
      <c r="K237" s="65"/>
      <c r="L237" s="65"/>
      <c r="M237" s="65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</row>
    <row r="238" spans="1:255" s="81" customFormat="1">
      <c r="A238" s="1"/>
      <c r="B238" s="1"/>
      <c r="C238" s="97"/>
      <c r="D238" s="97"/>
      <c r="E238" s="93"/>
      <c r="F238" s="1"/>
      <c r="G238" s="1"/>
      <c r="H238" s="65"/>
      <c r="I238" s="77"/>
      <c r="J238" s="77"/>
      <c r="K238" s="65"/>
      <c r="L238" s="65"/>
      <c r="M238" s="65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</row>
    <row r="239" spans="1:255" s="81" customFormat="1">
      <c r="A239" s="1"/>
      <c r="B239" s="1"/>
      <c r="C239" s="97"/>
      <c r="D239" s="97"/>
      <c r="E239" s="93"/>
      <c r="F239" s="1"/>
      <c r="G239" s="1"/>
      <c r="H239" s="65"/>
      <c r="I239" s="77"/>
      <c r="J239" s="77"/>
      <c r="K239" s="65"/>
      <c r="L239" s="65"/>
      <c r="M239" s="65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</row>
    <row r="240" spans="1:255" s="81" customFormat="1">
      <c r="A240" s="1"/>
      <c r="B240" s="1"/>
      <c r="C240" s="97"/>
      <c r="D240" s="97"/>
      <c r="E240" s="93"/>
      <c r="F240" s="1"/>
      <c r="G240" s="1"/>
      <c r="H240" s="65"/>
      <c r="I240" s="77"/>
      <c r="J240" s="77"/>
      <c r="K240" s="65"/>
      <c r="L240" s="65"/>
      <c r="M240" s="65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</row>
    <row r="241" spans="1:255" s="81" customFormat="1">
      <c r="A241" s="1"/>
      <c r="B241" s="1"/>
      <c r="C241" s="97"/>
      <c r="D241" s="97"/>
      <c r="E241" s="93"/>
      <c r="F241" s="1"/>
      <c r="G241" s="1"/>
      <c r="H241" s="65"/>
      <c r="I241" s="77"/>
      <c r="J241" s="77"/>
      <c r="K241" s="65"/>
      <c r="L241" s="65"/>
      <c r="M241" s="65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</row>
    <row r="242" spans="1:255" s="81" customFormat="1">
      <c r="A242" s="1"/>
      <c r="B242" s="1"/>
      <c r="C242" s="97"/>
      <c r="D242" s="97"/>
      <c r="E242" s="93"/>
      <c r="F242" s="1"/>
      <c r="G242" s="1"/>
      <c r="H242" s="65"/>
      <c r="I242" s="77"/>
      <c r="J242" s="77"/>
      <c r="K242" s="65"/>
      <c r="L242" s="65"/>
      <c r="M242" s="65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</row>
    <row r="243" spans="1:255" s="81" customFormat="1">
      <c r="A243" s="1"/>
      <c r="B243" s="1"/>
      <c r="C243" s="97"/>
      <c r="D243" s="97"/>
      <c r="E243" s="93"/>
      <c r="F243" s="1"/>
      <c r="G243" s="1"/>
      <c r="H243" s="65"/>
      <c r="I243" s="77"/>
      <c r="J243" s="77"/>
      <c r="K243" s="65"/>
      <c r="L243" s="65"/>
      <c r="M243" s="65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</row>
    <row r="244" spans="1:255" s="81" customFormat="1">
      <c r="A244" s="1"/>
      <c r="B244" s="1"/>
      <c r="C244" s="97"/>
      <c r="D244" s="97"/>
      <c r="E244" s="93"/>
      <c r="F244" s="1"/>
      <c r="G244" s="1"/>
      <c r="H244" s="65"/>
      <c r="I244" s="77"/>
      <c r="J244" s="77"/>
      <c r="K244" s="65"/>
      <c r="L244" s="65"/>
      <c r="M244" s="65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</row>
    <row r="245" spans="1:255" s="81" customFormat="1">
      <c r="A245" s="1"/>
      <c r="B245" s="1"/>
      <c r="C245" s="97"/>
      <c r="D245" s="97"/>
      <c r="E245" s="93"/>
      <c r="F245" s="1"/>
      <c r="G245" s="1"/>
      <c r="H245" s="65"/>
      <c r="I245" s="77"/>
      <c r="J245" s="77"/>
      <c r="K245" s="65"/>
      <c r="L245" s="65"/>
      <c r="M245" s="65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</row>
    <row r="246" spans="1:255" s="81" customFormat="1">
      <c r="A246" s="1"/>
      <c r="B246" s="1"/>
      <c r="C246" s="97"/>
      <c r="D246" s="97"/>
      <c r="E246" s="93"/>
      <c r="F246" s="1"/>
      <c r="G246" s="1"/>
      <c r="H246" s="65"/>
      <c r="I246" s="77"/>
      <c r="J246" s="77"/>
      <c r="K246" s="65"/>
      <c r="L246" s="65"/>
      <c r="M246" s="65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</row>
    <row r="247" spans="1:255" s="81" customFormat="1">
      <c r="A247" s="1"/>
      <c r="B247" s="1"/>
      <c r="C247" s="97"/>
      <c r="D247" s="97"/>
      <c r="E247" s="93"/>
      <c r="F247" s="1"/>
      <c r="G247" s="1"/>
      <c r="H247" s="65"/>
      <c r="I247" s="77"/>
      <c r="J247" s="77"/>
      <c r="K247" s="65"/>
      <c r="L247" s="65"/>
      <c r="M247" s="65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</row>
    <row r="248" spans="1:255" s="81" customFormat="1">
      <c r="A248" s="1"/>
      <c r="B248" s="1"/>
      <c r="C248" s="97"/>
      <c r="D248" s="97"/>
      <c r="E248" s="93"/>
      <c r="F248" s="1"/>
      <c r="G248" s="1"/>
      <c r="H248" s="65"/>
      <c r="I248" s="77"/>
      <c r="J248" s="77"/>
      <c r="K248" s="65"/>
      <c r="L248" s="65"/>
      <c r="M248" s="65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</row>
    <row r="249" spans="1:255" s="81" customFormat="1">
      <c r="A249" s="1"/>
      <c r="B249" s="1"/>
      <c r="C249" s="97"/>
      <c r="D249" s="97"/>
      <c r="E249" s="93"/>
      <c r="F249" s="1"/>
      <c r="G249" s="1"/>
      <c r="H249" s="65"/>
      <c r="I249" s="77"/>
      <c r="J249" s="77"/>
      <c r="K249" s="65"/>
      <c r="L249" s="65"/>
      <c r="M249" s="65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</row>
    <row r="250" spans="1:255" s="81" customFormat="1">
      <c r="A250" s="1"/>
      <c r="B250" s="1"/>
      <c r="C250" s="97"/>
      <c r="D250" s="97"/>
      <c r="E250" s="93"/>
      <c r="F250" s="1"/>
      <c r="G250" s="1"/>
      <c r="H250" s="65"/>
      <c r="I250" s="77"/>
      <c r="J250" s="77"/>
      <c r="K250" s="65"/>
      <c r="L250" s="65"/>
      <c r="M250" s="65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</row>
    <row r="251" spans="1:255" s="81" customFormat="1">
      <c r="A251" s="1"/>
      <c r="B251" s="1"/>
      <c r="C251" s="97"/>
      <c r="D251" s="97"/>
      <c r="E251" s="93"/>
      <c r="F251" s="1"/>
      <c r="G251" s="1"/>
      <c r="H251" s="65"/>
      <c r="I251" s="77"/>
      <c r="J251" s="77"/>
      <c r="K251" s="65"/>
      <c r="L251" s="65"/>
      <c r="M251" s="65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</row>
    <row r="252" spans="1:255" s="81" customFormat="1">
      <c r="A252" s="1"/>
      <c r="B252" s="1"/>
      <c r="C252" s="97"/>
      <c r="D252" s="97"/>
      <c r="E252" s="93"/>
      <c r="F252" s="1"/>
      <c r="G252" s="1"/>
      <c r="H252" s="65"/>
      <c r="I252" s="77"/>
      <c r="J252" s="77"/>
      <c r="K252" s="65"/>
      <c r="L252" s="65"/>
      <c r="M252" s="65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</row>
    <row r="253" spans="1:255" s="81" customFormat="1">
      <c r="A253" s="1"/>
      <c r="B253" s="1"/>
      <c r="C253" s="97"/>
      <c r="D253" s="97"/>
      <c r="E253" s="93"/>
      <c r="F253" s="1"/>
      <c r="G253" s="1"/>
      <c r="H253" s="65"/>
      <c r="I253" s="77"/>
      <c r="J253" s="77"/>
      <c r="K253" s="65"/>
      <c r="L253" s="65"/>
      <c r="M253" s="65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</row>
    <row r="254" spans="1:255" s="81" customFormat="1">
      <c r="A254" s="1"/>
      <c r="B254" s="1"/>
      <c r="C254" s="97"/>
      <c r="D254" s="97"/>
      <c r="E254" s="93"/>
      <c r="F254" s="1"/>
      <c r="G254" s="1"/>
      <c r="H254" s="65"/>
      <c r="I254" s="77"/>
      <c r="J254" s="77"/>
      <c r="K254" s="65"/>
      <c r="L254" s="65"/>
      <c r="M254" s="65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</row>
    <row r="255" spans="1:255" s="81" customFormat="1">
      <c r="A255" s="1"/>
      <c r="B255" s="1"/>
      <c r="C255" s="97"/>
      <c r="D255" s="97"/>
      <c r="E255" s="93"/>
      <c r="F255" s="1"/>
      <c r="G255" s="1"/>
      <c r="H255" s="65"/>
      <c r="I255" s="77"/>
      <c r="J255" s="77"/>
      <c r="K255" s="65"/>
      <c r="L255" s="65"/>
      <c r="M255" s="65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</row>
    <row r="256" spans="1:255" s="81" customFormat="1">
      <c r="A256" s="1"/>
      <c r="B256" s="1"/>
      <c r="C256" s="97"/>
      <c r="D256" s="97"/>
      <c r="E256" s="93"/>
      <c r="F256" s="1"/>
      <c r="G256" s="1"/>
      <c r="H256" s="65"/>
      <c r="I256" s="77"/>
      <c r="J256" s="77"/>
      <c r="K256" s="65"/>
      <c r="L256" s="65"/>
      <c r="M256" s="65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</row>
    <row r="257" spans="1:255" s="81" customFormat="1">
      <c r="A257" s="1"/>
      <c r="B257" s="1"/>
      <c r="C257" s="97"/>
      <c r="D257" s="97"/>
      <c r="E257" s="93"/>
      <c r="F257" s="1"/>
      <c r="G257" s="1"/>
      <c r="H257" s="65"/>
      <c r="I257" s="77"/>
      <c r="J257" s="77"/>
      <c r="K257" s="65"/>
      <c r="L257" s="65"/>
      <c r="M257" s="65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</row>
    <row r="258" spans="1:255" s="81" customFormat="1">
      <c r="A258" s="1"/>
      <c r="B258" s="1"/>
      <c r="C258" s="97"/>
      <c r="D258" s="97"/>
      <c r="E258" s="93"/>
      <c r="F258" s="1"/>
      <c r="G258" s="1"/>
      <c r="H258" s="65"/>
      <c r="I258" s="77"/>
      <c r="J258" s="77"/>
      <c r="K258" s="65"/>
      <c r="L258" s="65"/>
      <c r="M258" s="65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</row>
    <row r="259" spans="1:255" s="81" customFormat="1">
      <c r="A259" s="1"/>
      <c r="B259" s="1"/>
      <c r="C259" s="97"/>
      <c r="D259" s="97"/>
      <c r="E259" s="93"/>
      <c r="F259" s="1"/>
      <c r="G259" s="1"/>
      <c r="H259" s="65"/>
      <c r="I259" s="77"/>
      <c r="J259" s="77"/>
      <c r="K259" s="65"/>
      <c r="L259" s="65"/>
      <c r="M259" s="65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</row>
    <row r="260" spans="1:255" s="81" customFormat="1">
      <c r="A260" s="1"/>
      <c r="B260" s="1"/>
      <c r="C260" s="97"/>
      <c r="D260" s="97"/>
      <c r="E260" s="93"/>
      <c r="F260" s="1"/>
      <c r="G260" s="1"/>
      <c r="H260" s="65"/>
      <c r="I260" s="77"/>
      <c r="J260" s="77"/>
      <c r="K260" s="65"/>
      <c r="L260" s="65"/>
      <c r="M260" s="65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</row>
    <row r="261" spans="1:255" s="81" customFormat="1">
      <c r="A261" s="1"/>
      <c r="B261" s="1"/>
      <c r="C261" s="97"/>
      <c r="D261" s="97"/>
      <c r="E261" s="93"/>
      <c r="F261" s="1"/>
      <c r="G261" s="1"/>
      <c r="H261" s="65"/>
      <c r="I261" s="77"/>
      <c r="J261" s="77"/>
      <c r="K261" s="65"/>
      <c r="L261" s="65"/>
      <c r="M261" s="65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</row>
    <row r="262" spans="1:255" s="81" customFormat="1">
      <c r="A262" s="1"/>
      <c r="B262" s="1"/>
      <c r="C262" s="97"/>
      <c r="D262" s="97"/>
      <c r="E262" s="93"/>
      <c r="F262" s="1"/>
      <c r="G262" s="1"/>
      <c r="H262" s="65"/>
      <c r="I262" s="77"/>
      <c r="J262" s="77"/>
      <c r="K262" s="65"/>
      <c r="L262" s="65"/>
      <c r="M262" s="65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</row>
    <row r="263" spans="1:255" s="81" customFormat="1">
      <c r="A263" s="1"/>
      <c r="B263" s="1"/>
      <c r="C263" s="97"/>
      <c r="D263" s="97"/>
      <c r="E263" s="93"/>
      <c r="F263" s="1"/>
      <c r="G263" s="1"/>
      <c r="H263" s="65"/>
      <c r="I263" s="77"/>
      <c r="J263" s="77"/>
      <c r="K263" s="65"/>
      <c r="L263" s="65"/>
      <c r="M263" s="65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</row>
    <row r="264" spans="1:255" s="81" customFormat="1">
      <c r="A264" s="1"/>
      <c r="B264" s="1"/>
      <c r="C264" s="97"/>
      <c r="D264" s="97"/>
      <c r="E264" s="93"/>
      <c r="F264" s="1"/>
      <c r="G264" s="1"/>
      <c r="H264" s="65"/>
      <c r="I264" s="77"/>
      <c r="J264" s="77"/>
      <c r="K264" s="65"/>
      <c r="L264" s="65"/>
      <c r="M264" s="65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</row>
    <row r="265" spans="1:255" s="81" customFormat="1">
      <c r="A265" s="1"/>
      <c r="B265" s="1"/>
      <c r="C265" s="97"/>
      <c r="D265" s="97"/>
      <c r="E265" s="93"/>
      <c r="F265" s="1"/>
      <c r="G265" s="1"/>
      <c r="H265" s="65"/>
      <c r="I265" s="77"/>
      <c r="J265" s="77"/>
      <c r="K265" s="65"/>
      <c r="L265" s="65"/>
      <c r="M265" s="65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</row>
    <row r="266" spans="1:255" s="81" customFormat="1">
      <c r="A266" s="1"/>
      <c r="B266" s="1"/>
      <c r="C266" s="97"/>
      <c r="D266" s="97"/>
      <c r="E266" s="93"/>
      <c r="F266" s="1"/>
      <c r="G266" s="1"/>
      <c r="H266" s="65"/>
      <c r="I266" s="77"/>
      <c r="J266" s="77"/>
      <c r="K266" s="65"/>
      <c r="L266" s="65"/>
      <c r="M266" s="65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</row>
    <row r="267" spans="1:255" s="81" customFormat="1">
      <c r="A267" s="1"/>
      <c r="B267" s="1"/>
      <c r="C267" s="97"/>
      <c r="D267" s="97"/>
      <c r="E267" s="93"/>
      <c r="F267" s="1"/>
      <c r="G267" s="1"/>
      <c r="H267" s="65"/>
      <c r="I267" s="77"/>
      <c r="J267" s="77"/>
      <c r="K267" s="65"/>
      <c r="L267" s="65"/>
      <c r="M267" s="65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</row>
    <row r="268" spans="1:255" s="81" customFormat="1">
      <c r="A268" s="1"/>
      <c r="B268" s="1"/>
      <c r="C268" s="97"/>
      <c r="D268" s="97"/>
      <c r="E268" s="93"/>
      <c r="F268" s="1"/>
      <c r="G268" s="1"/>
      <c r="H268" s="65"/>
      <c r="I268" s="77"/>
      <c r="J268" s="77"/>
      <c r="K268" s="65"/>
      <c r="L268" s="65"/>
      <c r="M268" s="65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</row>
    <row r="269" spans="1:255" s="81" customFormat="1">
      <c r="A269" s="1"/>
      <c r="B269" s="1"/>
      <c r="C269" s="97"/>
      <c r="D269" s="97"/>
      <c r="E269" s="93"/>
      <c r="F269" s="1"/>
      <c r="G269" s="1"/>
      <c r="H269" s="65"/>
      <c r="I269" s="77"/>
      <c r="J269" s="77"/>
      <c r="K269" s="65"/>
      <c r="L269" s="65"/>
      <c r="M269" s="65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</row>
    <row r="270" spans="1:255" s="81" customFormat="1">
      <c r="A270" s="1"/>
      <c r="B270" s="1"/>
      <c r="C270" s="97"/>
      <c r="D270" s="97"/>
      <c r="E270" s="93"/>
      <c r="F270" s="1"/>
      <c r="G270" s="1"/>
      <c r="H270" s="65"/>
      <c r="I270" s="77"/>
      <c r="J270" s="77"/>
      <c r="K270" s="65"/>
      <c r="L270" s="65"/>
      <c r="M270" s="65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</row>
    <row r="271" spans="1:255" s="81" customFormat="1">
      <c r="A271" s="1"/>
      <c r="B271" s="1"/>
      <c r="C271" s="97"/>
      <c r="D271" s="97"/>
      <c r="E271" s="93"/>
      <c r="F271" s="1"/>
      <c r="G271" s="1"/>
      <c r="H271" s="65"/>
      <c r="I271" s="77"/>
      <c r="J271" s="77"/>
      <c r="K271" s="65"/>
      <c r="L271" s="65"/>
      <c r="M271" s="65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</row>
    <row r="272" spans="1:255" s="81" customFormat="1">
      <c r="A272" s="1"/>
      <c r="B272" s="1"/>
      <c r="C272" s="97"/>
      <c r="D272" s="97"/>
      <c r="E272" s="93"/>
      <c r="F272" s="1"/>
      <c r="G272" s="1"/>
      <c r="H272" s="65"/>
      <c r="I272" s="77"/>
      <c r="J272" s="77"/>
      <c r="K272" s="65"/>
      <c r="L272" s="65"/>
      <c r="M272" s="65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</row>
    <row r="273" spans="1:255" s="81" customFormat="1">
      <c r="A273" s="1"/>
      <c r="B273" s="1"/>
      <c r="C273" s="97"/>
      <c r="D273" s="97"/>
      <c r="E273" s="93"/>
      <c r="F273" s="1"/>
      <c r="G273" s="1"/>
      <c r="H273" s="65"/>
      <c r="I273" s="77"/>
      <c r="J273" s="77"/>
      <c r="K273" s="65"/>
      <c r="L273" s="65"/>
      <c r="M273" s="65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</row>
    <row r="274" spans="1:255" s="81" customFormat="1">
      <c r="A274" s="1"/>
      <c r="B274" s="1"/>
      <c r="C274" s="97"/>
      <c r="D274" s="97"/>
      <c r="E274" s="93"/>
      <c r="F274" s="1"/>
      <c r="G274" s="1"/>
      <c r="H274" s="65"/>
      <c r="I274" s="77"/>
      <c r="J274" s="77"/>
      <c r="K274" s="65"/>
      <c r="L274" s="65"/>
      <c r="M274" s="65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</row>
    <row r="275" spans="1:255" s="81" customFormat="1">
      <c r="A275" s="1"/>
      <c r="B275" s="1"/>
      <c r="C275" s="97"/>
      <c r="D275" s="97"/>
      <c r="E275" s="93"/>
      <c r="F275" s="1"/>
      <c r="G275" s="1"/>
      <c r="H275" s="65"/>
      <c r="I275" s="77"/>
      <c r="J275" s="77"/>
      <c r="K275" s="65"/>
      <c r="L275" s="65"/>
      <c r="M275" s="65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</row>
    <row r="276" spans="1:255" s="81" customFormat="1">
      <c r="A276" s="1"/>
      <c r="B276" s="1"/>
      <c r="C276" s="97"/>
      <c r="D276" s="97"/>
      <c r="E276" s="93"/>
      <c r="F276" s="1"/>
      <c r="G276" s="1"/>
      <c r="H276" s="65"/>
      <c r="I276" s="77"/>
      <c r="J276" s="77"/>
      <c r="K276" s="65"/>
      <c r="L276" s="65"/>
      <c r="M276" s="65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</row>
    <row r="277" spans="1:255" s="81" customFormat="1">
      <c r="A277" s="1"/>
      <c r="B277" s="1"/>
      <c r="C277" s="97"/>
      <c r="D277" s="97"/>
      <c r="E277" s="93"/>
      <c r="F277" s="1"/>
      <c r="G277" s="1"/>
      <c r="H277" s="65"/>
      <c r="I277" s="77"/>
      <c r="J277" s="77"/>
      <c r="K277" s="65"/>
      <c r="L277" s="65"/>
      <c r="M277" s="65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</row>
    <row r="278" spans="1:255" s="81" customFormat="1">
      <c r="A278" s="1"/>
      <c r="B278" s="1"/>
      <c r="C278" s="97"/>
      <c r="D278" s="97"/>
      <c r="E278" s="93"/>
      <c r="F278" s="1"/>
      <c r="G278" s="1"/>
      <c r="H278" s="65"/>
      <c r="I278" s="77"/>
      <c r="J278" s="77"/>
      <c r="K278" s="65"/>
      <c r="L278" s="65"/>
      <c r="M278" s="65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</row>
    <row r="279" spans="1:255" s="81" customFormat="1">
      <c r="A279" s="1"/>
      <c r="B279" s="1"/>
      <c r="C279" s="97"/>
      <c r="D279" s="97"/>
      <c r="E279" s="93"/>
      <c r="F279" s="1"/>
      <c r="G279" s="1"/>
      <c r="H279" s="65"/>
      <c r="I279" s="77"/>
      <c r="J279" s="77"/>
      <c r="K279" s="65"/>
      <c r="L279" s="65"/>
      <c r="M279" s="65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</row>
    <row r="280" spans="1:255" s="81" customFormat="1">
      <c r="A280" s="1"/>
      <c r="B280" s="1"/>
      <c r="C280" s="97"/>
      <c r="D280" s="97"/>
      <c r="E280" s="93"/>
      <c r="F280" s="1"/>
      <c r="G280" s="1"/>
      <c r="H280" s="65"/>
      <c r="I280" s="77"/>
      <c r="J280" s="77"/>
      <c r="K280" s="65"/>
      <c r="L280" s="65"/>
      <c r="M280" s="65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</row>
    <row r="281" spans="1:255" s="81" customFormat="1">
      <c r="A281" s="1"/>
      <c r="B281" s="1"/>
      <c r="C281" s="97"/>
      <c r="D281" s="97"/>
      <c r="E281" s="93"/>
      <c r="F281" s="1"/>
      <c r="G281" s="1"/>
      <c r="H281" s="65"/>
      <c r="I281" s="77"/>
      <c r="J281" s="77"/>
      <c r="K281" s="65"/>
      <c r="L281" s="65"/>
      <c r="M281" s="65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</row>
    <row r="282" spans="1:255" s="79" customFormat="1">
      <c r="A282" s="1"/>
      <c r="B282" s="1"/>
      <c r="C282" s="97"/>
      <c r="D282" s="97"/>
      <c r="E282" s="93"/>
      <c r="F282" s="1"/>
      <c r="G282" s="1"/>
      <c r="H282" s="65"/>
      <c r="I282" s="77"/>
      <c r="J282" s="77"/>
      <c r="K282" s="65"/>
      <c r="L282" s="65"/>
      <c r="M282" s="65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</row>
    <row r="283" spans="1:255" s="82" customFormat="1" ht="13.5" thickBot="1">
      <c r="A283" s="1"/>
      <c r="B283" s="1"/>
      <c r="C283" s="97"/>
      <c r="D283" s="97"/>
      <c r="E283" s="93"/>
      <c r="F283" s="1"/>
      <c r="G283" s="1"/>
      <c r="H283" s="65"/>
      <c r="I283" s="77"/>
      <c r="J283" s="77"/>
      <c r="K283" s="65"/>
      <c r="L283" s="65"/>
      <c r="M283" s="65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</row>
    <row r="284" spans="1:255">
      <c r="A284" s="1"/>
      <c r="B284" s="1"/>
      <c r="E284" s="93"/>
      <c r="F284" s="1"/>
      <c r="G284" s="1"/>
      <c r="H284" s="65"/>
    </row>
    <row r="285" spans="1:255">
      <c r="A285" s="1"/>
      <c r="B285" s="1"/>
      <c r="E285" s="93"/>
      <c r="F285" s="1"/>
      <c r="G285" s="1"/>
      <c r="H285" s="65"/>
    </row>
    <row r="286" spans="1:255">
      <c r="A286" s="1"/>
      <c r="B286" s="1"/>
      <c r="E286" s="93"/>
      <c r="F286" s="1"/>
      <c r="G286" s="1"/>
      <c r="H286" s="65"/>
    </row>
    <row r="287" spans="1:255">
      <c r="A287" s="1"/>
      <c r="B287" s="1"/>
      <c r="E287" s="93"/>
      <c r="F287" s="1"/>
      <c r="G287" s="1"/>
      <c r="H287" s="65"/>
    </row>
    <row r="288" spans="1:255">
      <c r="A288" s="1"/>
      <c r="B288" s="1"/>
      <c r="E288" s="93"/>
      <c r="F288" s="1"/>
      <c r="G288" s="1"/>
      <c r="H288" s="65"/>
    </row>
    <row r="289" spans="1:13">
      <c r="A289" s="1"/>
      <c r="B289" s="1"/>
      <c r="E289" s="93"/>
      <c r="F289" s="1"/>
      <c r="G289" s="1"/>
      <c r="H289" s="65"/>
      <c r="L289" s="1"/>
      <c r="M289" s="1"/>
    </row>
    <row r="290" spans="1:13">
      <c r="A290" s="1"/>
      <c r="B290" s="1"/>
      <c r="E290" s="93"/>
      <c r="F290" s="1"/>
      <c r="G290" s="1"/>
      <c r="H290" s="65"/>
      <c r="L290" s="1"/>
      <c r="M290" s="1"/>
    </row>
    <row r="291" spans="1:13">
      <c r="A291" s="1"/>
      <c r="B291" s="1"/>
      <c r="E291" s="93"/>
      <c r="F291" s="1"/>
      <c r="G291" s="1"/>
      <c r="H291" s="65"/>
      <c r="L291" s="1"/>
      <c r="M291" s="1"/>
    </row>
    <row r="292" spans="1:13">
      <c r="A292" s="1"/>
      <c r="B292" s="1"/>
      <c r="E292" s="93"/>
      <c r="F292" s="1"/>
      <c r="G292" s="1"/>
      <c r="H292" s="65"/>
      <c r="L292" s="1"/>
      <c r="M292" s="1"/>
    </row>
    <row r="293" spans="1:13">
      <c r="A293" s="1"/>
      <c r="B293" s="1"/>
      <c r="E293" s="93"/>
      <c r="F293" s="1"/>
      <c r="G293" s="1"/>
      <c r="H293" s="65"/>
      <c r="L293" s="1"/>
      <c r="M293" s="1"/>
    </row>
    <row r="294" spans="1:13">
      <c r="A294" s="1"/>
      <c r="B294" s="1"/>
      <c r="E294" s="93"/>
      <c r="F294" s="1"/>
      <c r="G294" s="1"/>
      <c r="H294" s="65"/>
      <c r="L294" s="1"/>
      <c r="M294" s="1"/>
    </row>
    <row r="295" spans="1:13">
      <c r="A295" s="1"/>
      <c r="B295" s="1"/>
      <c r="E295" s="93"/>
      <c r="F295" s="1"/>
      <c r="G295" s="1"/>
      <c r="H295" s="65"/>
      <c r="L295" s="1"/>
      <c r="M295" s="1"/>
    </row>
    <row r="296" spans="1:13">
      <c r="A296" s="1"/>
      <c r="B296" s="1"/>
      <c r="E296" s="93"/>
      <c r="F296" s="1"/>
      <c r="G296" s="1"/>
      <c r="H296" s="65"/>
      <c r="L296" s="1"/>
      <c r="M296" s="1"/>
    </row>
    <row r="297" spans="1:13">
      <c r="A297" s="1"/>
      <c r="B297" s="1"/>
      <c r="E297" s="93"/>
      <c r="F297" s="1"/>
      <c r="G297" s="1"/>
      <c r="H297" s="65"/>
      <c r="L297" s="1"/>
      <c r="M297" s="1"/>
    </row>
    <row r="298" spans="1:13">
      <c r="A298" s="1"/>
      <c r="B298" s="1"/>
      <c r="E298" s="93"/>
      <c r="F298" s="1"/>
      <c r="G298" s="1"/>
      <c r="H298" s="65"/>
      <c r="L298" s="1"/>
      <c r="M298" s="1"/>
    </row>
    <row r="299" spans="1:13">
      <c r="A299" s="1"/>
      <c r="B299" s="1"/>
      <c r="E299" s="93"/>
      <c r="F299" s="1"/>
      <c r="G299" s="1"/>
      <c r="H299" s="65"/>
      <c r="L299" s="1"/>
      <c r="M299" s="1"/>
    </row>
    <row r="300" spans="1:13">
      <c r="A300" s="1"/>
      <c r="B300" s="1"/>
      <c r="E300" s="93"/>
      <c r="F300" s="1"/>
      <c r="G300" s="1"/>
      <c r="H300" s="65"/>
      <c r="L300" s="1"/>
      <c r="M300" s="1"/>
    </row>
    <row r="301" spans="1:13">
      <c r="A301" s="1"/>
      <c r="B301" s="1"/>
      <c r="E301" s="93"/>
      <c r="F301" s="1"/>
      <c r="G301" s="1"/>
      <c r="H301" s="65"/>
      <c r="L301" s="1"/>
      <c r="M301" s="1"/>
    </row>
    <row r="302" spans="1:13">
      <c r="A302" s="1"/>
      <c r="B302" s="1"/>
      <c r="E302" s="93"/>
      <c r="F302" s="1"/>
      <c r="G302" s="1"/>
      <c r="H302" s="65"/>
      <c r="L302" s="1"/>
      <c r="M302" s="1"/>
    </row>
    <row r="303" spans="1:13">
      <c r="A303" s="1"/>
      <c r="B303" s="1"/>
      <c r="E303" s="93"/>
      <c r="F303" s="1"/>
      <c r="G303" s="1"/>
      <c r="H303" s="65"/>
      <c r="L303" s="1"/>
      <c r="M303" s="1"/>
    </row>
    <row r="304" spans="1:13">
      <c r="A304" s="1"/>
      <c r="B304" s="1"/>
      <c r="E304" s="93"/>
      <c r="F304" s="1"/>
      <c r="G304" s="1"/>
      <c r="H304" s="65"/>
      <c r="L304" s="1"/>
      <c r="M304" s="1"/>
    </row>
    <row r="305" spans="1:13">
      <c r="A305" s="1"/>
      <c r="B305" s="1"/>
      <c r="E305" s="93"/>
      <c r="F305" s="1"/>
      <c r="G305" s="1"/>
      <c r="H305" s="65"/>
      <c r="L305" s="1"/>
      <c r="M305" s="1"/>
    </row>
    <row r="306" spans="1:13">
      <c r="A306" s="1"/>
      <c r="B306" s="1"/>
      <c r="E306" s="93"/>
      <c r="F306" s="1"/>
      <c r="G306" s="1"/>
      <c r="H306" s="65"/>
      <c r="L306" s="1"/>
      <c r="M306" s="1"/>
    </row>
    <row r="307" spans="1:13">
      <c r="A307" s="1"/>
      <c r="B307" s="1"/>
      <c r="E307" s="93"/>
      <c r="F307" s="1"/>
      <c r="G307" s="1"/>
      <c r="H307" s="65"/>
      <c r="L307" s="1"/>
      <c r="M307" s="1"/>
    </row>
    <row r="308" spans="1:13">
      <c r="A308" s="1"/>
      <c r="B308" s="1"/>
      <c r="E308" s="93"/>
      <c r="F308" s="1"/>
      <c r="G308" s="1"/>
      <c r="H308" s="65"/>
      <c r="L308" s="1"/>
      <c r="M308" s="1"/>
    </row>
    <row r="309" spans="1:13">
      <c r="A309" s="1"/>
      <c r="B309" s="1"/>
      <c r="E309" s="93"/>
      <c r="F309" s="1"/>
      <c r="G309" s="1"/>
      <c r="H309" s="65"/>
      <c r="L309" s="1"/>
      <c r="M309" s="1"/>
    </row>
    <row r="310" spans="1:13">
      <c r="A310" s="1"/>
      <c r="B310" s="1"/>
      <c r="E310" s="93"/>
      <c r="F310" s="1"/>
      <c r="G310" s="1"/>
      <c r="H310" s="65"/>
      <c r="L310" s="1"/>
      <c r="M310" s="1"/>
    </row>
    <row r="311" spans="1:13">
      <c r="A311" s="1"/>
      <c r="B311" s="1"/>
      <c r="E311" s="93"/>
      <c r="F311" s="1"/>
      <c r="G311" s="1"/>
      <c r="H311" s="65"/>
      <c r="L311" s="1"/>
      <c r="M311" s="1"/>
    </row>
    <row r="312" spans="1:13">
      <c r="A312" s="1"/>
      <c r="B312" s="1"/>
      <c r="E312" s="93"/>
      <c r="F312" s="1"/>
      <c r="G312" s="1"/>
      <c r="H312" s="65"/>
      <c r="L312" s="1"/>
      <c r="M312" s="1"/>
    </row>
    <row r="313" spans="1:13">
      <c r="A313" s="1"/>
      <c r="B313" s="1"/>
      <c r="E313" s="93"/>
      <c r="F313" s="1"/>
      <c r="G313" s="1"/>
      <c r="H313" s="65"/>
      <c r="L313" s="1"/>
      <c r="M313" s="1"/>
    </row>
    <row r="314" spans="1:13">
      <c r="A314" s="1"/>
      <c r="B314" s="1"/>
      <c r="E314" s="93"/>
      <c r="F314" s="1"/>
      <c r="G314" s="1"/>
      <c r="H314" s="65"/>
      <c r="L314" s="1"/>
      <c r="M314" s="1"/>
    </row>
    <row r="315" spans="1:13">
      <c r="A315" s="1"/>
      <c r="B315" s="1"/>
      <c r="E315" s="93"/>
      <c r="F315" s="1"/>
      <c r="G315" s="1"/>
      <c r="H315" s="65"/>
      <c r="L315" s="1"/>
      <c r="M315" s="1"/>
    </row>
    <row r="316" spans="1:13">
      <c r="A316" s="1"/>
      <c r="B316" s="1"/>
      <c r="E316" s="93"/>
      <c r="F316" s="1"/>
      <c r="G316" s="1"/>
      <c r="H316" s="65"/>
      <c r="L316" s="1"/>
      <c r="M316" s="1"/>
    </row>
    <row r="317" spans="1:13">
      <c r="A317" s="1"/>
      <c r="B317" s="1"/>
      <c r="E317" s="93"/>
      <c r="F317" s="1"/>
      <c r="G317" s="1"/>
      <c r="H317" s="65"/>
      <c r="L317" s="1"/>
      <c r="M317" s="1"/>
    </row>
    <row r="318" spans="1:13">
      <c r="A318" s="1"/>
      <c r="B318" s="1"/>
      <c r="E318" s="93"/>
      <c r="F318" s="1"/>
      <c r="G318" s="1"/>
      <c r="H318" s="65"/>
      <c r="L318" s="1"/>
      <c r="M318" s="1"/>
    </row>
    <row r="319" spans="1:13">
      <c r="A319" s="1"/>
      <c r="B319" s="1"/>
      <c r="E319" s="93"/>
      <c r="F319" s="1"/>
      <c r="G319" s="1"/>
      <c r="H319" s="65"/>
      <c r="L319" s="1"/>
      <c r="M319" s="1"/>
    </row>
    <row r="320" spans="1:13">
      <c r="A320" s="1"/>
      <c r="B320" s="1"/>
      <c r="E320" s="93"/>
      <c r="F320" s="1"/>
      <c r="G320" s="1"/>
      <c r="H320" s="65"/>
      <c r="L320" s="1"/>
      <c r="M320" s="1"/>
    </row>
    <row r="321" spans="1:13">
      <c r="A321" s="1"/>
      <c r="B321" s="1"/>
      <c r="E321" s="93"/>
      <c r="F321" s="1"/>
      <c r="G321" s="1"/>
      <c r="H321" s="65"/>
      <c r="L321" s="1"/>
      <c r="M321" s="1"/>
    </row>
    <row r="322" spans="1:13">
      <c r="A322" s="1"/>
      <c r="B322" s="1"/>
      <c r="E322" s="93"/>
      <c r="F322" s="1"/>
      <c r="G322" s="1"/>
      <c r="H322" s="65"/>
      <c r="L322" s="1"/>
      <c r="M322" s="1"/>
    </row>
    <row r="323" spans="1:13">
      <c r="A323" s="1"/>
      <c r="B323" s="1"/>
      <c r="E323" s="93"/>
      <c r="F323" s="1"/>
      <c r="G323" s="1"/>
      <c r="H323" s="65"/>
      <c r="L323" s="1"/>
      <c r="M323" s="1"/>
    </row>
    <row r="324" spans="1:13">
      <c r="A324" s="1"/>
      <c r="B324" s="1"/>
      <c r="E324" s="93"/>
      <c r="F324" s="1"/>
      <c r="G324" s="1"/>
      <c r="H324" s="65"/>
      <c r="L324" s="1"/>
      <c r="M324" s="1"/>
    </row>
    <row r="325" spans="1:13">
      <c r="A325" s="1"/>
      <c r="B325" s="1"/>
      <c r="E325" s="93"/>
      <c r="F325" s="1"/>
      <c r="G325" s="1"/>
      <c r="H325" s="65"/>
      <c r="L325" s="1"/>
      <c r="M325" s="1"/>
    </row>
    <row r="326" spans="1:13">
      <c r="A326" s="1"/>
      <c r="B326" s="1"/>
      <c r="E326" s="93"/>
      <c r="F326" s="1"/>
      <c r="G326" s="1"/>
      <c r="H326" s="65"/>
      <c r="L326" s="1"/>
      <c r="M326" s="1"/>
    </row>
    <row r="327" spans="1:13">
      <c r="A327" s="1"/>
      <c r="B327" s="1"/>
      <c r="E327" s="93"/>
      <c r="F327" s="1"/>
      <c r="G327" s="1"/>
      <c r="H327" s="65"/>
      <c r="L327" s="1"/>
      <c r="M327" s="1"/>
    </row>
    <row r="328" spans="1:13">
      <c r="A328" s="1"/>
      <c r="B328" s="1"/>
      <c r="E328" s="93"/>
      <c r="F328" s="1"/>
      <c r="G328" s="1"/>
      <c r="H328" s="65"/>
      <c r="L328" s="1"/>
      <c r="M328" s="1"/>
    </row>
    <row r="329" spans="1:13">
      <c r="A329" s="1"/>
      <c r="B329" s="1"/>
      <c r="E329" s="93"/>
      <c r="F329" s="1"/>
      <c r="G329" s="1"/>
      <c r="H329" s="65"/>
      <c r="L329" s="1"/>
      <c r="M329" s="1"/>
    </row>
    <row r="330" spans="1:13">
      <c r="A330" s="1"/>
      <c r="B330" s="1"/>
      <c r="E330" s="93"/>
      <c r="F330" s="1"/>
      <c r="G330" s="1"/>
      <c r="H330" s="65"/>
      <c r="L330" s="1"/>
      <c r="M330" s="1"/>
    </row>
    <row r="331" spans="1:13">
      <c r="A331" s="1"/>
      <c r="B331" s="1"/>
      <c r="E331" s="93"/>
      <c r="F331" s="1"/>
      <c r="G331" s="1"/>
      <c r="H331" s="65"/>
      <c r="L331" s="1"/>
      <c r="M331" s="1"/>
    </row>
    <row r="332" spans="1:13">
      <c r="A332" s="1"/>
      <c r="B332" s="1"/>
      <c r="E332" s="93"/>
      <c r="F332" s="1"/>
      <c r="G332" s="1"/>
      <c r="H332" s="65"/>
      <c r="L332" s="1"/>
      <c r="M332" s="1"/>
    </row>
    <row r="333" spans="1:13">
      <c r="A333" s="1"/>
      <c r="B333" s="1"/>
      <c r="E333" s="93"/>
      <c r="F333" s="1"/>
      <c r="G333" s="1"/>
      <c r="H333" s="65"/>
      <c r="L333" s="1"/>
      <c r="M333" s="1"/>
    </row>
    <row r="334" spans="1:13">
      <c r="A334" s="1"/>
      <c r="B334" s="1"/>
      <c r="E334" s="93"/>
      <c r="F334" s="1"/>
      <c r="G334" s="1"/>
      <c r="H334" s="65"/>
      <c r="L334" s="1"/>
      <c r="M334" s="1"/>
    </row>
    <row r="335" spans="1:13">
      <c r="A335" s="1"/>
      <c r="B335" s="1"/>
      <c r="E335" s="93"/>
      <c r="F335" s="1"/>
      <c r="G335" s="1"/>
      <c r="H335" s="65"/>
      <c r="L335" s="1"/>
      <c r="M335" s="1"/>
    </row>
    <row r="336" spans="1:13">
      <c r="A336" s="1"/>
      <c r="B336" s="1"/>
      <c r="E336" s="93"/>
      <c r="F336" s="1"/>
      <c r="G336" s="1"/>
      <c r="H336" s="65"/>
      <c r="L336" s="1"/>
      <c r="M336" s="1"/>
    </row>
    <row r="337" spans="1:13">
      <c r="A337" s="1"/>
      <c r="B337" s="1"/>
      <c r="E337" s="93"/>
      <c r="F337" s="1"/>
      <c r="G337" s="1"/>
      <c r="H337" s="65"/>
      <c r="L337" s="1"/>
      <c r="M337" s="1"/>
    </row>
    <row r="338" spans="1:13">
      <c r="A338" s="1"/>
      <c r="B338" s="1"/>
      <c r="E338" s="93"/>
      <c r="F338" s="1"/>
      <c r="G338" s="1"/>
      <c r="H338" s="65"/>
      <c r="L338" s="1"/>
      <c r="M338" s="1"/>
    </row>
    <row r="339" spans="1:13">
      <c r="A339" s="1"/>
      <c r="B339" s="1"/>
      <c r="E339" s="93"/>
      <c r="F339" s="1"/>
      <c r="G339" s="1"/>
      <c r="H339" s="65"/>
      <c r="L339" s="1"/>
      <c r="M339" s="1"/>
    </row>
    <row r="340" spans="1:13">
      <c r="A340" s="1"/>
      <c r="B340" s="1"/>
      <c r="E340" s="93"/>
      <c r="F340" s="1"/>
      <c r="G340" s="1"/>
      <c r="H340" s="65"/>
      <c r="L340" s="1"/>
      <c r="M340" s="1"/>
    </row>
    <row r="341" spans="1:13">
      <c r="A341" s="1"/>
      <c r="B341" s="1"/>
      <c r="E341" s="93"/>
      <c r="F341" s="1"/>
      <c r="G341" s="1"/>
      <c r="H341" s="65"/>
      <c r="L341" s="1"/>
      <c r="M341" s="1"/>
    </row>
    <row r="342" spans="1:13">
      <c r="A342" s="1"/>
      <c r="B342" s="1"/>
      <c r="E342" s="93"/>
      <c r="F342" s="1"/>
      <c r="G342" s="1"/>
      <c r="H342" s="65"/>
      <c r="L342" s="1"/>
      <c r="M342" s="1"/>
    </row>
    <row r="343" spans="1:13">
      <c r="A343" s="1"/>
      <c r="B343" s="1"/>
      <c r="E343" s="93"/>
      <c r="F343" s="1"/>
      <c r="G343" s="1"/>
      <c r="H343" s="65"/>
      <c r="L343" s="1"/>
      <c r="M343" s="1"/>
    </row>
    <row r="344" spans="1:13">
      <c r="A344" s="1"/>
      <c r="B344" s="1"/>
      <c r="E344" s="93"/>
      <c r="F344" s="1"/>
      <c r="G344" s="1"/>
      <c r="H344" s="65"/>
      <c r="L344" s="1"/>
      <c r="M344" s="1"/>
    </row>
    <row r="345" spans="1:13">
      <c r="A345" s="1"/>
      <c r="B345" s="1"/>
      <c r="E345" s="93"/>
      <c r="F345" s="1"/>
      <c r="G345" s="1"/>
      <c r="H345" s="65"/>
      <c r="L345" s="1"/>
      <c r="M345" s="1"/>
    </row>
    <row r="346" spans="1:13">
      <c r="A346" s="1"/>
      <c r="B346" s="1"/>
      <c r="E346" s="93"/>
      <c r="F346" s="1"/>
      <c r="G346" s="1"/>
      <c r="H346" s="65"/>
      <c r="L346" s="1"/>
      <c r="M346" s="1"/>
    </row>
    <row r="347" spans="1:13">
      <c r="A347" s="1"/>
      <c r="B347" s="1"/>
      <c r="E347" s="93"/>
      <c r="F347" s="1"/>
      <c r="G347" s="1"/>
      <c r="H347" s="65"/>
      <c r="L347" s="1"/>
      <c r="M347" s="1"/>
    </row>
    <row r="348" spans="1:13">
      <c r="A348" s="1"/>
      <c r="B348" s="1"/>
      <c r="E348" s="93"/>
      <c r="F348" s="1"/>
      <c r="G348" s="1"/>
      <c r="H348" s="65"/>
      <c r="L348" s="1"/>
      <c r="M348" s="1"/>
    </row>
    <row r="349" spans="1:13">
      <c r="A349" s="1"/>
      <c r="B349" s="1"/>
      <c r="E349" s="93"/>
      <c r="F349" s="1"/>
      <c r="G349" s="1"/>
      <c r="H349" s="65"/>
      <c r="L349" s="1"/>
      <c r="M349" s="1"/>
    </row>
    <row r="350" spans="1:13">
      <c r="A350" s="1"/>
      <c r="B350" s="1"/>
      <c r="E350" s="93"/>
      <c r="F350" s="1"/>
      <c r="G350" s="1"/>
      <c r="H350" s="65"/>
      <c r="L350" s="1"/>
      <c r="M350" s="1"/>
    </row>
    <row r="351" spans="1:13">
      <c r="A351" s="1"/>
      <c r="B351" s="1"/>
      <c r="E351" s="93"/>
      <c r="F351" s="1"/>
      <c r="G351" s="1"/>
      <c r="H351" s="65"/>
      <c r="L351" s="1"/>
      <c r="M351" s="1"/>
    </row>
    <row r="352" spans="1:13">
      <c r="A352" s="1"/>
      <c r="B352" s="1"/>
      <c r="E352" s="93"/>
      <c r="F352" s="1"/>
      <c r="G352" s="1"/>
      <c r="H352" s="65"/>
      <c r="L352" s="1"/>
      <c r="M352" s="1"/>
    </row>
    <row r="353" spans="1:13">
      <c r="A353" s="1"/>
      <c r="B353" s="1"/>
      <c r="E353" s="93"/>
      <c r="F353" s="1"/>
      <c r="G353" s="1"/>
      <c r="H353" s="65"/>
      <c r="L353" s="1"/>
      <c r="M353" s="1"/>
    </row>
    <row r="354" spans="1:13">
      <c r="A354" s="1"/>
      <c r="B354" s="1"/>
      <c r="E354" s="93"/>
      <c r="F354" s="1"/>
      <c r="G354" s="1"/>
      <c r="H354" s="65"/>
      <c r="L354" s="1"/>
      <c r="M354" s="1"/>
    </row>
    <row r="355" spans="1:13">
      <c r="A355" s="1"/>
      <c r="B355" s="1"/>
      <c r="E355" s="93"/>
      <c r="F355" s="1"/>
      <c r="G355" s="1"/>
      <c r="H355" s="65"/>
      <c r="L355" s="1"/>
      <c r="M355" s="1"/>
    </row>
    <row r="356" spans="1:13">
      <c r="A356" s="1"/>
      <c r="B356" s="1"/>
      <c r="E356" s="93"/>
      <c r="F356" s="1"/>
      <c r="G356" s="1"/>
      <c r="H356" s="65"/>
      <c r="L356" s="1"/>
      <c r="M356" s="1"/>
    </row>
    <row r="357" spans="1:13">
      <c r="A357" s="1"/>
      <c r="B357" s="1"/>
      <c r="E357" s="93"/>
      <c r="F357" s="1"/>
      <c r="G357" s="1"/>
      <c r="H357" s="65"/>
      <c r="L357" s="1"/>
      <c r="M357" s="1"/>
    </row>
    <row r="358" spans="1:13">
      <c r="A358" s="1"/>
      <c r="B358" s="1"/>
      <c r="E358" s="93"/>
      <c r="F358" s="1"/>
      <c r="G358" s="1"/>
      <c r="H358" s="65"/>
      <c r="L358" s="1"/>
      <c r="M358" s="1"/>
    </row>
    <row r="359" spans="1:13">
      <c r="A359" s="1"/>
      <c r="B359" s="1"/>
      <c r="E359" s="93"/>
      <c r="F359" s="1"/>
      <c r="G359" s="1"/>
      <c r="H359" s="65"/>
      <c r="L359" s="1"/>
      <c r="M359" s="1"/>
    </row>
    <row r="360" spans="1:13">
      <c r="A360" s="1"/>
      <c r="B360" s="1"/>
      <c r="E360" s="93"/>
      <c r="F360" s="1"/>
      <c r="G360" s="1"/>
      <c r="H360" s="65"/>
      <c r="L360" s="1"/>
      <c r="M360" s="1"/>
    </row>
    <row r="361" spans="1:13">
      <c r="A361" s="1"/>
      <c r="B361" s="1"/>
      <c r="E361" s="93"/>
      <c r="F361" s="1"/>
      <c r="G361" s="1"/>
      <c r="H361" s="65"/>
      <c r="L361" s="1"/>
      <c r="M361" s="1"/>
    </row>
    <row r="362" spans="1:13">
      <c r="A362" s="1"/>
      <c r="B362" s="1"/>
      <c r="E362" s="93"/>
      <c r="F362" s="1"/>
      <c r="G362" s="1"/>
      <c r="H362" s="65"/>
      <c r="L362" s="1"/>
      <c r="M362" s="1"/>
    </row>
    <row r="363" spans="1:13">
      <c r="A363" s="1"/>
      <c r="B363" s="1"/>
      <c r="E363" s="93"/>
      <c r="F363" s="1"/>
      <c r="G363" s="1"/>
      <c r="H363" s="65"/>
      <c r="L363" s="1"/>
      <c r="M363" s="1"/>
    </row>
    <row r="364" spans="1:13">
      <c r="A364" s="1"/>
      <c r="B364" s="1"/>
      <c r="E364" s="93"/>
      <c r="F364" s="1"/>
      <c r="G364" s="1"/>
      <c r="H364" s="65"/>
      <c r="L364" s="1"/>
      <c r="M364" s="1"/>
    </row>
    <row r="365" spans="1:13">
      <c r="A365" s="1"/>
      <c r="B365" s="1"/>
      <c r="E365" s="93"/>
      <c r="F365" s="1"/>
      <c r="G365" s="1"/>
      <c r="H365" s="65"/>
      <c r="L365" s="1"/>
      <c r="M365" s="1"/>
    </row>
    <row r="366" spans="1:13">
      <c r="A366" s="1"/>
      <c r="B366" s="1"/>
      <c r="E366" s="93"/>
      <c r="F366" s="1"/>
      <c r="G366" s="1"/>
      <c r="H366" s="65"/>
      <c r="L366" s="1"/>
      <c r="M366" s="1"/>
    </row>
    <row r="367" spans="1:13">
      <c r="A367" s="1"/>
      <c r="B367" s="1"/>
      <c r="E367" s="93"/>
      <c r="F367" s="1"/>
      <c r="G367" s="1"/>
      <c r="H367" s="65"/>
      <c r="L367" s="1"/>
      <c r="M367" s="1"/>
    </row>
    <row r="368" spans="1:13">
      <c r="A368" s="1"/>
      <c r="B368" s="1"/>
      <c r="E368" s="93"/>
      <c r="F368" s="1"/>
      <c r="G368" s="1"/>
      <c r="H368" s="65"/>
      <c r="L368" s="1"/>
      <c r="M368" s="1"/>
    </row>
    <row r="369" spans="1:13">
      <c r="A369" s="1"/>
      <c r="B369" s="1"/>
      <c r="E369" s="93"/>
      <c r="F369" s="1"/>
      <c r="G369" s="1"/>
      <c r="H369" s="65"/>
      <c r="L369" s="1"/>
      <c r="M369" s="1"/>
    </row>
    <row r="370" spans="1:13">
      <c r="A370" s="1"/>
      <c r="B370" s="1"/>
      <c r="E370" s="93"/>
      <c r="F370" s="1"/>
      <c r="G370" s="1"/>
      <c r="H370" s="65"/>
      <c r="L370" s="1"/>
      <c r="M370" s="1"/>
    </row>
    <row r="371" spans="1:13">
      <c r="A371" s="1"/>
      <c r="B371" s="1"/>
      <c r="E371" s="93"/>
      <c r="F371" s="1"/>
      <c r="G371" s="1"/>
      <c r="H371" s="65"/>
      <c r="L371" s="1"/>
      <c r="M371" s="1"/>
    </row>
    <row r="372" spans="1:13">
      <c r="A372" s="1"/>
      <c r="B372" s="1"/>
      <c r="E372" s="93"/>
      <c r="F372" s="1"/>
      <c r="G372" s="1"/>
      <c r="H372" s="65"/>
      <c r="L372" s="1"/>
      <c r="M372" s="1"/>
    </row>
    <row r="373" spans="1:13">
      <c r="A373" s="1"/>
      <c r="B373" s="1"/>
      <c r="E373" s="93"/>
      <c r="F373" s="1"/>
      <c r="G373" s="1"/>
      <c r="H373" s="65"/>
      <c r="L373" s="1"/>
      <c r="M373" s="1"/>
    </row>
    <row r="374" spans="1:13">
      <c r="A374" s="1"/>
      <c r="B374" s="1"/>
      <c r="E374" s="93"/>
      <c r="F374" s="1"/>
      <c r="G374" s="1"/>
      <c r="H374" s="65"/>
      <c r="L374" s="1"/>
      <c r="M374" s="1"/>
    </row>
    <row r="375" spans="1:13">
      <c r="A375" s="1"/>
      <c r="B375" s="1"/>
      <c r="E375" s="93"/>
      <c r="F375" s="1"/>
      <c r="G375" s="1"/>
      <c r="H375" s="65"/>
      <c r="L375" s="1"/>
      <c r="M375" s="1"/>
    </row>
    <row r="376" spans="1:13">
      <c r="A376" s="1"/>
      <c r="B376" s="1"/>
      <c r="E376" s="93"/>
      <c r="F376" s="1"/>
      <c r="G376" s="1"/>
      <c r="H376" s="65"/>
      <c r="L376" s="1"/>
      <c r="M376" s="1"/>
    </row>
    <row r="377" spans="1:13">
      <c r="A377" s="1"/>
      <c r="B377" s="1"/>
      <c r="E377" s="93"/>
      <c r="F377" s="1"/>
      <c r="G377" s="1"/>
      <c r="H377" s="65"/>
      <c r="L377" s="1"/>
      <c r="M377" s="1"/>
    </row>
    <row r="378" spans="1:13">
      <c r="A378" s="1"/>
      <c r="B378" s="1"/>
      <c r="E378" s="93"/>
      <c r="F378" s="1"/>
      <c r="G378" s="1"/>
      <c r="H378" s="65"/>
      <c r="L378" s="1"/>
      <c r="M378" s="1"/>
    </row>
    <row r="379" spans="1:13">
      <c r="A379" s="1"/>
      <c r="B379" s="1"/>
      <c r="E379" s="93"/>
      <c r="F379" s="1"/>
      <c r="G379" s="1"/>
      <c r="H379" s="65"/>
      <c r="L379" s="1"/>
      <c r="M379" s="1"/>
    </row>
    <row r="380" spans="1:13">
      <c r="A380" s="1"/>
      <c r="B380" s="1"/>
      <c r="E380" s="93"/>
      <c r="F380" s="1"/>
      <c r="G380" s="1"/>
      <c r="H380" s="65"/>
      <c r="L380" s="1"/>
      <c r="M380" s="1"/>
    </row>
    <row r="381" spans="1:13">
      <c r="A381" s="1"/>
      <c r="B381" s="1"/>
      <c r="E381" s="93"/>
      <c r="F381" s="1"/>
      <c r="G381" s="1"/>
      <c r="H381" s="65"/>
      <c r="L381" s="1"/>
      <c r="M381" s="1"/>
    </row>
    <row r="382" spans="1:13">
      <c r="A382" s="1"/>
      <c r="B382" s="1"/>
      <c r="E382" s="93"/>
      <c r="F382" s="1"/>
      <c r="G382" s="1"/>
      <c r="H382" s="65"/>
      <c r="L382" s="1"/>
      <c r="M382" s="1"/>
    </row>
    <row r="383" spans="1:13">
      <c r="A383" s="1"/>
      <c r="B383" s="1"/>
      <c r="E383" s="93"/>
      <c r="F383" s="1"/>
      <c r="G383" s="1"/>
      <c r="H383" s="65"/>
      <c r="L383" s="1"/>
      <c r="M383" s="1"/>
    </row>
    <row r="384" spans="1:13">
      <c r="A384" s="1"/>
      <c r="B384" s="1"/>
      <c r="E384" s="93"/>
      <c r="F384" s="1"/>
      <c r="G384" s="1"/>
      <c r="H384" s="65"/>
      <c r="L384" s="1"/>
      <c r="M384" s="1"/>
    </row>
    <row r="385" spans="1:13">
      <c r="A385" s="1"/>
      <c r="B385" s="1"/>
      <c r="E385" s="93"/>
      <c r="F385" s="1"/>
      <c r="G385" s="1"/>
      <c r="H385" s="65"/>
      <c r="L385" s="1"/>
      <c r="M385" s="1"/>
    </row>
    <row r="386" spans="1:13">
      <c r="A386" s="1"/>
      <c r="B386" s="1"/>
      <c r="E386" s="93"/>
      <c r="F386" s="1"/>
      <c r="G386" s="1"/>
      <c r="H386" s="65"/>
      <c r="L386" s="1"/>
      <c r="M386" s="1"/>
    </row>
    <row r="387" spans="1:13">
      <c r="A387" s="1"/>
      <c r="B387" s="1"/>
      <c r="E387" s="93"/>
      <c r="F387" s="1"/>
      <c r="G387" s="1"/>
      <c r="H387" s="65"/>
      <c r="L387" s="1"/>
      <c r="M387" s="1"/>
    </row>
    <row r="388" spans="1:13">
      <c r="A388" s="1"/>
      <c r="B388" s="1"/>
      <c r="E388" s="93"/>
      <c r="F388" s="1"/>
      <c r="G388" s="1"/>
      <c r="H388" s="65"/>
      <c r="L388" s="1"/>
      <c r="M388" s="1"/>
    </row>
    <row r="389" spans="1:13">
      <c r="A389" s="1"/>
      <c r="B389" s="1"/>
      <c r="E389" s="93"/>
      <c r="F389" s="1"/>
      <c r="G389" s="1"/>
      <c r="H389" s="65"/>
      <c r="L389" s="1"/>
      <c r="M389" s="1"/>
    </row>
    <row r="390" spans="1:13">
      <c r="A390" s="1"/>
      <c r="B390" s="1"/>
      <c r="E390" s="93"/>
      <c r="F390" s="1"/>
      <c r="G390" s="1"/>
      <c r="H390" s="65"/>
      <c r="L390" s="1"/>
      <c r="M390" s="1"/>
    </row>
    <row r="391" spans="1:13">
      <c r="A391" s="1"/>
      <c r="B391" s="1"/>
      <c r="E391" s="93"/>
      <c r="F391" s="1"/>
      <c r="G391" s="1"/>
      <c r="H391" s="65"/>
      <c r="L391" s="1"/>
      <c r="M391" s="1"/>
    </row>
    <row r="392" spans="1:13">
      <c r="A392" s="1"/>
      <c r="B392" s="1"/>
      <c r="E392" s="93"/>
      <c r="F392" s="1"/>
      <c r="G392" s="1"/>
      <c r="H392" s="65"/>
      <c r="L392" s="1"/>
      <c r="M392" s="1"/>
    </row>
    <row r="393" spans="1:13">
      <c r="A393" s="1"/>
      <c r="B393" s="1"/>
      <c r="E393" s="93"/>
      <c r="F393" s="1"/>
      <c r="G393" s="1"/>
      <c r="H393" s="65"/>
      <c r="L393" s="1"/>
      <c r="M393" s="1"/>
    </row>
    <row r="394" spans="1:13">
      <c r="A394" s="1"/>
      <c r="B394" s="1"/>
      <c r="E394" s="93"/>
      <c r="F394" s="1"/>
      <c r="G394" s="1"/>
      <c r="H394" s="65"/>
      <c r="L394" s="1"/>
      <c r="M394" s="1"/>
    </row>
    <row r="395" spans="1:13">
      <c r="A395" s="1"/>
      <c r="B395" s="1"/>
      <c r="E395" s="93"/>
      <c r="F395" s="1"/>
      <c r="G395" s="1"/>
      <c r="H395" s="65"/>
      <c r="L395" s="1"/>
      <c r="M395" s="1"/>
    </row>
    <row r="396" spans="1:13">
      <c r="A396" s="1"/>
      <c r="B396" s="1"/>
      <c r="E396" s="93"/>
      <c r="F396" s="1"/>
      <c r="G396" s="1"/>
      <c r="H396" s="65"/>
      <c r="L396" s="1"/>
      <c r="M396" s="1"/>
    </row>
    <row r="397" spans="1:13">
      <c r="A397" s="1"/>
      <c r="B397" s="1"/>
      <c r="E397" s="93"/>
      <c r="F397" s="1"/>
      <c r="G397" s="1"/>
      <c r="H397" s="65"/>
      <c r="L397" s="1"/>
      <c r="M397" s="1"/>
    </row>
    <row r="398" spans="1:13">
      <c r="A398" s="1"/>
      <c r="B398" s="1"/>
      <c r="E398" s="93"/>
      <c r="F398" s="1"/>
      <c r="G398" s="1"/>
      <c r="H398" s="65"/>
      <c r="L398" s="1"/>
      <c r="M398" s="1"/>
    </row>
    <row r="399" spans="1:13">
      <c r="A399" s="1"/>
      <c r="B399" s="1"/>
      <c r="E399" s="93"/>
      <c r="F399" s="1"/>
      <c r="G399" s="1"/>
      <c r="H399" s="65"/>
      <c r="L399" s="1"/>
      <c r="M399" s="1"/>
    </row>
    <row r="400" spans="1:13">
      <c r="A400" s="1"/>
      <c r="B400" s="1"/>
      <c r="E400" s="93"/>
      <c r="F400" s="1"/>
      <c r="G400" s="1"/>
      <c r="H400" s="65"/>
      <c r="L400" s="1"/>
      <c r="M400" s="1"/>
    </row>
    <row r="401" spans="1:13">
      <c r="A401" s="1"/>
      <c r="B401" s="1"/>
      <c r="E401" s="93"/>
      <c r="F401" s="1"/>
      <c r="G401" s="1"/>
      <c r="H401" s="65"/>
      <c r="L401" s="1"/>
      <c r="M401" s="1"/>
    </row>
    <row r="402" spans="1:13">
      <c r="A402" s="1"/>
      <c r="B402" s="1"/>
      <c r="E402" s="93"/>
      <c r="F402" s="1"/>
      <c r="G402" s="1"/>
      <c r="H402" s="65"/>
      <c r="L402" s="1"/>
      <c r="M402" s="1"/>
    </row>
    <row r="403" spans="1:13">
      <c r="A403" s="1"/>
      <c r="B403" s="1"/>
      <c r="E403" s="93"/>
      <c r="F403" s="1"/>
      <c r="G403" s="1"/>
      <c r="H403" s="65"/>
      <c r="L403" s="1"/>
      <c r="M403" s="1"/>
    </row>
    <row r="404" spans="1:13">
      <c r="A404" s="1"/>
      <c r="B404" s="1"/>
      <c r="E404" s="93"/>
      <c r="F404" s="1"/>
      <c r="G404" s="1"/>
      <c r="H404" s="65"/>
      <c r="L404" s="1"/>
      <c r="M404" s="1"/>
    </row>
    <row r="405" spans="1:13">
      <c r="A405" s="1"/>
      <c r="B405" s="1"/>
      <c r="E405" s="93"/>
      <c r="F405" s="1"/>
      <c r="G405" s="1"/>
      <c r="H405" s="65"/>
      <c r="L405" s="1"/>
      <c r="M405" s="1"/>
    </row>
    <row r="406" spans="1:13">
      <c r="A406" s="1"/>
      <c r="B406" s="1"/>
      <c r="E406" s="93"/>
      <c r="F406" s="1"/>
      <c r="G406" s="1"/>
      <c r="H406" s="65"/>
      <c r="L406" s="1"/>
      <c r="M406" s="1"/>
    </row>
    <row r="407" spans="1:13">
      <c r="A407" s="1"/>
      <c r="B407" s="1"/>
      <c r="E407" s="93"/>
      <c r="F407" s="1"/>
      <c r="G407" s="1"/>
      <c r="H407" s="65"/>
      <c r="L407" s="1"/>
      <c r="M407" s="1"/>
    </row>
    <row r="408" spans="1:13">
      <c r="A408" s="1"/>
      <c r="B408" s="1"/>
      <c r="E408" s="93"/>
      <c r="F408" s="1"/>
      <c r="G408" s="1"/>
      <c r="H408" s="65"/>
      <c r="L408" s="1"/>
      <c r="M408" s="1"/>
    </row>
    <row r="409" spans="1:13">
      <c r="A409" s="1"/>
      <c r="B409" s="1"/>
      <c r="E409" s="93"/>
      <c r="F409" s="1"/>
      <c r="G409" s="1"/>
      <c r="H409" s="65"/>
      <c r="L409" s="1"/>
      <c r="M409" s="1"/>
    </row>
    <row r="410" spans="1:13">
      <c r="A410" s="1"/>
      <c r="B410" s="1"/>
      <c r="E410" s="93"/>
      <c r="F410" s="1"/>
      <c r="G410" s="1"/>
      <c r="H410" s="65"/>
      <c r="L410" s="1"/>
      <c r="M410" s="1"/>
    </row>
    <row r="411" spans="1:13">
      <c r="A411" s="1"/>
      <c r="B411" s="1"/>
      <c r="E411" s="93"/>
      <c r="F411" s="1"/>
      <c r="G411" s="1"/>
      <c r="H411" s="65"/>
      <c r="L411" s="1"/>
      <c r="M411" s="1"/>
    </row>
    <row r="412" spans="1:13">
      <c r="A412" s="1"/>
      <c r="B412" s="1"/>
      <c r="E412" s="93"/>
      <c r="F412" s="1"/>
      <c r="G412" s="1"/>
      <c r="H412" s="65"/>
      <c r="L412" s="1"/>
      <c r="M412" s="1"/>
    </row>
    <row r="413" spans="1:13">
      <c r="A413" s="1"/>
      <c r="B413" s="1"/>
      <c r="E413" s="93"/>
      <c r="F413" s="1"/>
      <c r="G413" s="1"/>
      <c r="H413" s="65"/>
      <c r="L413" s="1"/>
      <c r="M413" s="1"/>
    </row>
    <row r="414" spans="1:13">
      <c r="A414" s="1"/>
      <c r="B414" s="1"/>
      <c r="E414" s="93"/>
      <c r="F414" s="1"/>
      <c r="G414" s="1"/>
      <c r="H414" s="65"/>
      <c r="L414" s="1"/>
      <c r="M414" s="1"/>
    </row>
    <row r="415" spans="1:13">
      <c r="A415" s="1"/>
      <c r="B415" s="1"/>
      <c r="E415" s="93"/>
      <c r="F415" s="1"/>
      <c r="G415" s="1"/>
      <c r="H415" s="65"/>
      <c r="L415" s="1"/>
      <c r="M415" s="1"/>
    </row>
    <row r="416" spans="1:13">
      <c r="A416" s="1"/>
      <c r="B416" s="1"/>
      <c r="E416" s="93"/>
      <c r="F416" s="1"/>
      <c r="G416" s="1"/>
      <c r="H416" s="65"/>
      <c r="L416" s="1"/>
      <c r="M416" s="1"/>
    </row>
    <row r="417" spans="1:13">
      <c r="A417" s="1"/>
      <c r="B417" s="1"/>
      <c r="E417" s="93"/>
      <c r="F417" s="1"/>
      <c r="G417" s="1"/>
      <c r="H417" s="65"/>
      <c r="L417" s="1"/>
      <c r="M417" s="1"/>
    </row>
    <row r="418" spans="1:13">
      <c r="A418" s="1"/>
      <c r="B418" s="1"/>
      <c r="E418" s="93"/>
      <c r="F418" s="1"/>
      <c r="G418" s="1"/>
      <c r="H418" s="65"/>
      <c r="L418" s="1"/>
      <c r="M418" s="1"/>
    </row>
    <row r="419" spans="1:13">
      <c r="A419" s="1"/>
      <c r="B419" s="1"/>
      <c r="E419" s="93"/>
      <c r="F419" s="1"/>
      <c r="G419" s="1"/>
      <c r="H419" s="65"/>
      <c r="L419" s="1"/>
      <c r="M419" s="1"/>
    </row>
    <row r="420" spans="1:13">
      <c r="A420" s="1"/>
      <c r="B420" s="1"/>
      <c r="E420" s="93"/>
      <c r="F420" s="1"/>
      <c r="G420" s="1"/>
      <c r="H420" s="65"/>
      <c r="L420" s="1"/>
      <c r="M420" s="1"/>
    </row>
    <row r="421" spans="1:13">
      <c r="A421" s="1"/>
      <c r="B421" s="1"/>
      <c r="E421" s="93"/>
      <c r="F421" s="1"/>
      <c r="G421" s="1"/>
      <c r="H421" s="65"/>
      <c r="L421" s="1"/>
      <c r="M421" s="1"/>
    </row>
    <row r="422" spans="1:13">
      <c r="A422" s="1"/>
      <c r="B422" s="1"/>
      <c r="E422" s="93"/>
      <c r="F422" s="1"/>
      <c r="G422" s="1"/>
      <c r="H422" s="65"/>
      <c r="L422" s="1"/>
      <c r="M422" s="1"/>
    </row>
    <row r="423" spans="1:13">
      <c r="A423" s="1"/>
      <c r="B423" s="1"/>
      <c r="E423" s="93"/>
      <c r="F423" s="1"/>
      <c r="G423" s="1"/>
      <c r="H423" s="65"/>
      <c r="L423" s="1"/>
      <c r="M423" s="1"/>
    </row>
    <row r="424" spans="1:13">
      <c r="A424" s="1"/>
      <c r="B424" s="1"/>
      <c r="E424" s="93"/>
      <c r="F424" s="1"/>
      <c r="G424" s="1"/>
      <c r="H424" s="65"/>
      <c r="L424" s="1"/>
      <c r="M424" s="1"/>
    </row>
    <row r="425" spans="1:13">
      <c r="A425" s="1"/>
      <c r="B425" s="1"/>
      <c r="E425" s="93"/>
      <c r="F425" s="1"/>
      <c r="G425" s="1"/>
      <c r="H425" s="65"/>
      <c r="L425" s="1"/>
      <c r="M425" s="1"/>
    </row>
    <row r="426" spans="1:13">
      <c r="A426" s="1"/>
      <c r="B426" s="1"/>
      <c r="E426" s="93"/>
      <c r="F426" s="1"/>
      <c r="G426" s="1"/>
      <c r="H426" s="65"/>
      <c r="L426" s="1"/>
      <c r="M426" s="1"/>
    </row>
    <row r="427" spans="1:13">
      <c r="A427" s="1"/>
      <c r="B427" s="1"/>
      <c r="E427" s="93"/>
      <c r="F427" s="1"/>
      <c r="G427" s="1"/>
      <c r="H427" s="65"/>
      <c r="L427" s="1"/>
      <c r="M427" s="1"/>
    </row>
    <row r="428" spans="1:13">
      <c r="A428" s="1"/>
      <c r="B428" s="1"/>
      <c r="E428" s="93"/>
      <c r="F428" s="1"/>
      <c r="G428" s="1"/>
      <c r="H428" s="65"/>
      <c r="L428" s="1"/>
      <c r="M428" s="1"/>
    </row>
    <row r="429" spans="1:13">
      <c r="A429" s="1"/>
      <c r="B429" s="1"/>
      <c r="E429" s="93"/>
      <c r="F429" s="1"/>
      <c r="G429" s="1"/>
      <c r="H429" s="65"/>
      <c r="L429" s="1"/>
      <c r="M429" s="1"/>
    </row>
    <row r="430" spans="1:13">
      <c r="A430" s="1"/>
      <c r="B430" s="1"/>
      <c r="E430" s="93"/>
      <c r="F430" s="1"/>
      <c r="G430" s="1"/>
      <c r="H430" s="65"/>
      <c r="L430" s="1"/>
      <c r="M430" s="1"/>
    </row>
    <row r="431" spans="1:13">
      <c r="A431" s="1"/>
      <c r="B431" s="1"/>
      <c r="E431" s="93"/>
      <c r="F431" s="1"/>
      <c r="G431" s="1"/>
      <c r="H431" s="65"/>
      <c r="L431" s="1"/>
      <c r="M431" s="1"/>
    </row>
    <row r="432" spans="1:13">
      <c r="A432" s="1"/>
      <c r="B432" s="1"/>
      <c r="E432" s="93"/>
      <c r="F432" s="1"/>
      <c r="G432" s="1"/>
      <c r="H432" s="65"/>
      <c r="L432" s="1"/>
      <c r="M432" s="1"/>
    </row>
    <row r="433" spans="1:13">
      <c r="A433" s="1"/>
      <c r="B433" s="1"/>
      <c r="E433" s="93"/>
      <c r="F433" s="1"/>
      <c r="G433" s="1"/>
      <c r="H433" s="65"/>
      <c r="L433" s="1"/>
      <c r="M433" s="1"/>
    </row>
    <row r="434" spans="1:13">
      <c r="A434" s="1"/>
      <c r="B434" s="1"/>
      <c r="E434" s="93"/>
      <c r="F434" s="1"/>
      <c r="G434" s="1"/>
      <c r="H434" s="65"/>
      <c r="L434" s="1"/>
      <c r="M434" s="1"/>
    </row>
    <row r="435" spans="1:13">
      <c r="A435" s="1"/>
      <c r="B435" s="1"/>
      <c r="E435" s="93"/>
      <c r="F435" s="1"/>
      <c r="G435" s="1"/>
      <c r="H435" s="65"/>
      <c r="L435" s="1"/>
      <c r="M435" s="1"/>
    </row>
    <row r="436" spans="1:13">
      <c r="A436" s="1"/>
      <c r="B436" s="1"/>
      <c r="E436" s="93"/>
      <c r="F436" s="1"/>
      <c r="G436" s="1"/>
      <c r="H436" s="65"/>
      <c r="L436" s="1"/>
      <c r="M436" s="1"/>
    </row>
    <row r="437" spans="1:13">
      <c r="A437" s="1"/>
      <c r="B437" s="1"/>
      <c r="E437" s="93"/>
      <c r="F437" s="1"/>
      <c r="G437" s="1"/>
      <c r="H437" s="65"/>
      <c r="L437" s="1"/>
      <c r="M437" s="1"/>
    </row>
    <row r="438" spans="1:13">
      <c r="A438" s="1"/>
      <c r="B438" s="1"/>
      <c r="E438" s="93"/>
      <c r="F438" s="1"/>
      <c r="G438" s="1"/>
      <c r="H438" s="65"/>
      <c r="L438" s="1"/>
      <c r="M438" s="1"/>
    </row>
    <row r="439" spans="1:13">
      <c r="A439" s="1"/>
      <c r="B439" s="1"/>
      <c r="E439" s="93"/>
      <c r="F439" s="1"/>
      <c r="G439" s="1"/>
      <c r="H439" s="65"/>
      <c r="L439" s="1"/>
      <c r="M439" s="1"/>
    </row>
    <row r="440" spans="1:13">
      <c r="A440" s="1"/>
      <c r="B440" s="1"/>
      <c r="E440" s="93"/>
      <c r="F440" s="1"/>
      <c r="G440" s="1"/>
      <c r="H440" s="65"/>
      <c r="L440" s="1"/>
      <c r="M440" s="1"/>
    </row>
    <row r="441" spans="1:13">
      <c r="A441" s="1"/>
      <c r="B441" s="1"/>
      <c r="E441" s="93"/>
      <c r="F441" s="1"/>
      <c r="G441" s="1"/>
      <c r="H441" s="65"/>
      <c r="L441" s="1"/>
      <c r="M441" s="1"/>
    </row>
    <row r="442" spans="1:13">
      <c r="A442" s="1"/>
      <c r="B442" s="1"/>
      <c r="E442" s="93"/>
      <c r="F442" s="1"/>
      <c r="G442" s="1"/>
      <c r="H442" s="65"/>
      <c r="L442" s="1"/>
      <c r="M442" s="1"/>
    </row>
    <row r="443" spans="1:13">
      <c r="A443" s="1"/>
      <c r="B443" s="1"/>
      <c r="E443" s="93"/>
      <c r="F443" s="1"/>
      <c r="G443" s="1"/>
      <c r="H443" s="65"/>
      <c r="L443" s="1"/>
      <c r="M443" s="1"/>
    </row>
    <row r="444" spans="1:13">
      <c r="A444" s="1"/>
      <c r="B444" s="1"/>
      <c r="E444" s="93"/>
      <c r="F444" s="1"/>
      <c r="G444" s="1"/>
      <c r="H444" s="65"/>
      <c r="L444" s="1"/>
      <c r="M444" s="1"/>
    </row>
    <row r="445" spans="1:13">
      <c r="A445" s="1"/>
      <c r="B445" s="1"/>
      <c r="E445" s="93"/>
      <c r="F445" s="1"/>
      <c r="G445" s="1"/>
      <c r="H445" s="65"/>
      <c r="L445" s="1"/>
      <c r="M445" s="1"/>
    </row>
    <row r="446" spans="1:13">
      <c r="A446" s="1"/>
      <c r="B446" s="1"/>
      <c r="E446" s="93"/>
      <c r="F446" s="1"/>
      <c r="G446" s="1"/>
      <c r="H446" s="65"/>
      <c r="L446" s="1"/>
      <c r="M446" s="1"/>
    </row>
    <row r="447" spans="1:13">
      <c r="A447" s="1"/>
      <c r="B447" s="1"/>
      <c r="E447" s="93"/>
      <c r="F447" s="1"/>
      <c r="G447" s="1"/>
      <c r="H447" s="65"/>
      <c r="L447" s="1"/>
      <c r="M447" s="1"/>
    </row>
    <row r="448" spans="1:13">
      <c r="A448" s="1"/>
      <c r="B448" s="1"/>
      <c r="E448" s="93"/>
      <c r="F448" s="1"/>
      <c r="G448" s="1"/>
      <c r="H448" s="65"/>
      <c r="L448" s="1"/>
      <c r="M448" s="1"/>
    </row>
    <row r="449" spans="1:13">
      <c r="A449" s="1"/>
      <c r="B449" s="1"/>
      <c r="E449" s="93"/>
      <c r="F449" s="1"/>
      <c r="G449" s="1"/>
      <c r="H449" s="65"/>
      <c r="L449" s="1"/>
      <c r="M449" s="1"/>
    </row>
    <row r="450" spans="1:13">
      <c r="A450" s="1"/>
      <c r="B450" s="1"/>
      <c r="E450" s="93"/>
      <c r="F450" s="1"/>
      <c r="G450" s="1"/>
      <c r="H450" s="65"/>
      <c r="L450" s="1"/>
      <c r="M450" s="1"/>
    </row>
    <row r="451" spans="1:13">
      <c r="A451" s="1"/>
      <c r="B451" s="1"/>
      <c r="E451" s="93"/>
      <c r="F451" s="1"/>
      <c r="G451" s="1"/>
      <c r="H451" s="65"/>
      <c r="L451" s="1"/>
      <c r="M451" s="1"/>
    </row>
    <row r="452" spans="1:13">
      <c r="A452" s="1"/>
      <c r="B452" s="1"/>
      <c r="E452" s="93"/>
      <c r="F452" s="1"/>
      <c r="G452" s="1"/>
      <c r="H452" s="65"/>
      <c r="L452" s="1"/>
      <c r="M452" s="1"/>
    </row>
    <row r="453" spans="1:13">
      <c r="A453" s="1"/>
      <c r="B453" s="1"/>
      <c r="E453" s="93"/>
      <c r="F453" s="1"/>
      <c r="G453" s="1"/>
      <c r="H453" s="65"/>
      <c r="L453" s="1"/>
      <c r="M453" s="1"/>
    </row>
    <row r="454" spans="1:13">
      <c r="A454" s="1"/>
      <c r="B454" s="1"/>
      <c r="E454" s="93"/>
      <c r="F454" s="1"/>
      <c r="G454" s="1"/>
      <c r="H454" s="65"/>
      <c r="L454" s="1"/>
      <c r="M454" s="1"/>
    </row>
    <row r="455" spans="1:13">
      <c r="A455" s="1"/>
      <c r="B455" s="1"/>
      <c r="E455" s="93"/>
      <c r="F455" s="1"/>
      <c r="G455" s="1"/>
      <c r="H455" s="65"/>
      <c r="L455" s="1"/>
      <c r="M455" s="1"/>
    </row>
    <row r="456" spans="1:13">
      <c r="A456" s="1"/>
      <c r="B456" s="1"/>
      <c r="E456" s="93"/>
      <c r="F456" s="1"/>
      <c r="G456" s="1"/>
      <c r="H456" s="65"/>
      <c r="L456" s="1"/>
      <c r="M456" s="1"/>
    </row>
    <row r="457" spans="1:13">
      <c r="A457" s="1"/>
      <c r="B457" s="1"/>
      <c r="E457" s="93"/>
      <c r="F457" s="1"/>
      <c r="G457" s="1"/>
      <c r="H457" s="65"/>
      <c r="L457" s="1"/>
      <c r="M457" s="1"/>
    </row>
    <row r="458" spans="1:13">
      <c r="A458" s="1"/>
      <c r="B458" s="1"/>
      <c r="E458" s="93"/>
      <c r="F458" s="1"/>
      <c r="G458" s="1"/>
      <c r="H458" s="65"/>
      <c r="L458" s="1"/>
      <c r="M458" s="1"/>
    </row>
    <row r="459" spans="1:13">
      <c r="A459" s="1"/>
      <c r="B459" s="1"/>
      <c r="E459" s="93"/>
      <c r="F459" s="1"/>
      <c r="G459" s="1"/>
      <c r="H459" s="65"/>
      <c r="L459" s="1"/>
      <c r="M459" s="1"/>
    </row>
    <row r="460" spans="1:13">
      <c r="A460" s="1"/>
      <c r="B460" s="1"/>
      <c r="E460" s="93"/>
      <c r="F460" s="1"/>
      <c r="G460" s="1"/>
      <c r="H460" s="65"/>
      <c r="L460" s="1"/>
      <c r="M460" s="1"/>
    </row>
    <row r="461" spans="1:13">
      <c r="A461" s="1"/>
      <c r="B461" s="1"/>
      <c r="E461" s="93"/>
      <c r="F461" s="1"/>
      <c r="G461" s="1"/>
      <c r="H461" s="65"/>
      <c r="L461" s="1"/>
      <c r="M461" s="1"/>
    </row>
    <row r="462" spans="1:13">
      <c r="A462" s="1"/>
      <c r="B462" s="1"/>
      <c r="E462" s="93"/>
      <c r="F462" s="1"/>
      <c r="G462" s="1"/>
      <c r="H462" s="65"/>
      <c r="L462" s="1"/>
      <c r="M462" s="1"/>
    </row>
    <row r="463" spans="1:13">
      <c r="A463" s="1"/>
      <c r="B463" s="1"/>
      <c r="E463" s="93"/>
      <c r="F463" s="1"/>
      <c r="G463" s="1"/>
      <c r="H463" s="65"/>
      <c r="L463" s="1"/>
      <c r="M463" s="1"/>
    </row>
    <row r="464" spans="1:13">
      <c r="A464" s="1"/>
      <c r="B464" s="1"/>
      <c r="E464" s="93"/>
      <c r="F464" s="1"/>
      <c r="G464" s="1"/>
      <c r="H464" s="65"/>
      <c r="L464" s="1"/>
      <c r="M464" s="1"/>
    </row>
    <row r="465" spans="1:13">
      <c r="A465" s="1"/>
      <c r="B465" s="1"/>
      <c r="E465" s="93"/>
      <c r="F465" s="1"/>
      <c r="G465" s="1"/>
      <c r="H465" s="65"/>
      <c r="L465" s="1"/>
      <c r="M465" s="1"/>
    </row>
    <row r="466" spans="1:13">
      <c r="A466" s="1"/>
      <c r="B466" s="1"/>
      <c r="E466" s="93"/>
      <c r="F466" s="1"/>
      <c r="G466" s="1"/>
      <c r="H466" s="65"/>
      <c r="L466" s="1"/>
      <c r="M466" s="1"/>
    </row>
    <row r="467" spans="1:13">
      <c r="A467" s="1"/>
      <c r="B467" s="1"/>
      <c r="E467" s="93"/>
      <c r="F467" s="1"/>
      <c r="G467" s="1"/>
      <c r="H467" s="65"/>
      <c r="L467" s="1"/>
      <c r="M467" s="1"/>
    </row>
    <row r="468" spans="1:13">
      <c r="A468" s="1"/>
      <c r="B468" s="1"/>
      <c r="E468" s="93"/>
      <c r="F468" s="1"/>
      <c r="G468" s="1"/>
      <c r="H468" s="65"/>
      <c r="L468" s="1"/>
      <c r="M468" s="1"/>
    </row>
    <row r="469" spans="1:13">
      <c r="A469" s="1"/>
      <c r="B469" s="1"/>
      <c r="E469" s="93"/>
      <c r="F469" s="1"/>
      <c r="G469" s="1"/>
      <c r="H469" s="65"/>
      <c r="L469" s="1"/>
      <c r="M469" s="1"/>
    </row>
    <row r="470" spans="1:13">
      <c r="A470" s="1"/>
      <c r="B470" s="1"/>
      <c r="E470" s="93"/>
      <c r="F470" s="1"/>
      <c r="G470" s="1"/>
      <c r="H470" s="65"/>
      <c r="L470" s="1"/>
      <c r="M470" s="1"/>
    </row>
    <row r="471" spans="1:13">
      <c r="A471" s="1"/>
      <c r="B471" s="1"/>
      <c r="E471" s="93"/>
      <c r="F471" s="1"/>
      <c r="G471" s="1"/>
      <c r="H471" s="65"/>
      <c r="L471" s="1"/>
      <c r="M471" s="1"/>
    </row>
    <row r="472" spans="1:13">
      <c r="A472" s="1"/>
      <c r="B472" s="1"/>
      <c r="E472" s="93"/>
      <c r="F472" s="1"/>
      <c r="G472" s="1"/>
      <c r="H472" s="65"/>
      <c r="L472" s="1"/>
      <c r="M472" s="1"/>
    </row>
    <row r="473" spans="1:13">
      <c r="A473" s="1"/>
      <c r="B473" s="1"/>
      <c r="E473" s="93"/>
      <c r="F473" s="1"/>
      <c r="G473" s="1"/>
      <c r="H473" s="65"/>
      <c r="L473" s="1"/>
      <c r="M473" s="1"/>
    </row>
    <row r="474" spans="1:13">
      <c r="A474" s="1"/>
      <c r="B474" s="1"/>
      <c r="E474" s="93"/>
      <c r="F474" s="1"/>
      <c r="G474" s="1"/>
      <c r="H474" s="65"/>
      <c r="L474" s="1"/>
      <c r="M474" s="1"/>
    </row>
    <row r="475" spans="1:13">
      <c r="A475" s="1"/>
      <c r="B475" s="1"/>
      <c r="E475" s="93"/>
      <c r="F475" s="1"/>
      <c r="G475" s="1"/>
      <c r="H475" s="65"/>
      <c r="L475" s="1"/>
      <c r="M475" s="1"/>
    </row>
    <row r="476" spans="1:13">
      <c r="A476" s="1"/>
      <c r="B476" s="1"/>
      <c r="E476" s="93"/>
      <c r="F476" s="1"/>
      <c r="G476" s="1"/>
      <c r="H476" s="65"/>
      <c r="L476" s="1"/>
      <c r="M476" s="1"/>
    </row>
    <row r="477" spans="1:13">
      <c r="A477" s="1"/>
      <c r="B477" s="1"/>
      <c r="E477" s="93"/>
      <c r="F477" s="1"/>
      <c r="G477" s="1"/>
      <c r="H477" s="65"/>
      <c r="L477" s="1"/>
      <c r="M477" s="1"/>
    </row>
    <row r="478" spans="1:13">
      <c r="A478" s="1"/>
      <c r="B478" s="1"/>
      <c r="E478" s="93"/>
      <c r="F478" s="1"/>
      <c r="G478" s="1"/>
      <c r="H478" s="65"/>
      <c r="L478" s="1"/>
      <c r="M478" s="1"/>
    </row>
    <row r="479" spans="1:13">
      <c r="A479" s="1"/>
      <c r="B479" s="1"/>
      <c r="E479" s="93"/>
      <c r="F479" s="1"/>
      <c r="G479" s="1"/>
      <c r="H479" s="65"/>
      <c r="L479" s="1"/>
      <c r="M479" s="1"/>
    </row>
    <row r="480" spans="1:13">
      <c r="A480" s="1"/>
      <c r="B480" s="1"/>
      <c r="E480" s="93"/>
      <c r="F480" s="1"/>
      <c r="G480" s="1"/>
      <c r="H480" s="65"/>
      <c r="L480" s="1"/>
      <c r="M480" s="1"/>
    </row>
    <row r="481" spans="1:13">
      <c r="A481" s="1"/>
      <c r="B481" s="1"/>
      <c r="E481" s="93"/>
      <c r="F481" s="1"/>
      <c r="G481" s="1"/>
      <c r="H481" s="65"/>
      <c r="L481" s="1"/>
      <c r="M481" s="1"/>
    </row>
    <row r="482" spans="1:13">
      <c r="A482" s="1"/>
      <c r="B482" s="1"/>
      <c r="E482" s="93"/>
      <c r="F482" s="1"/>
      <c r="G482" s="1"/>
      <c r="H482" s="65"/>
      <c r="L482" s="1"/>
      <c r="M482" s="1"/>
    </row>
    <row r="483" spans="1:13">
      <c r="A483" s="1"/>
      <c r="B483" s="1"/>
      <c r="E483" s="93"/>
      <c r="F483" s="1"/>
      <c r="G483" s="1"/>
      <c r="H483" s="65"/>
      <c r="L483" s="1"/>
      <c r="M483" s="1"/>
    </row>
    <row r="484" spans="1:13">
      <c r="A484" s="1"/>
      <c r="B484" s="1"/>
      <c r="E484" s="93"/>
      <c r="F484" s="1"/>
      <c r="G484" s="1"/>
      <c r="H484" s="65"/>
      <c r="L484" s="1"/>
      <c r="M484" s="1"/>
    </row>
    <row r="485" spans="1:13">
      <c r="A485" s="1"/>
      <c r="B485" s="1"/>
      <c r="E485" s="93"/>
      <c r="F485" s="1"/>
      <c r="G485" s="1"/>
      <c r="H485" s="65"/>
      <c r="L485" s="1"/>
      <c r="M485" s="1"/>
    </row>
    <row r="486" spans="1:13">
      <c r="A486" s="1"/>
      <c r="B486" s="1"/>
      <c r="E486" s="93"/>
      <c r="F486" s="1"/>
      <c r="G486" s="1"/>
      <c r="H486" s="65"/>
      <c r="L486" s="1"/>
      <c r="M486" s="1"/>
    </row>
    <row r="487" spans="1:13">
      <c r="A487" s="1"/>
      <c r="B487" s="1"/>
      <c r="E487" s="93"/>
      <c r="F487" s="1"/>
      <c r="G487" s="1"/>
      <c r="H487" s="65"/>
      <c r="L487" s="1"/>
      <c r="M487" s="1"/>
    </row>
    <row r="488" spans="1:13">
      <c r="A488" s="1"/>
      <c r="B488" s="1"/>
      <c r="E488" s="93"/>
      <c r="F488" s="1"/>
      <c r="G488" s="1"/>
      <c r="H488" s="65"/>
      <c r="L488" s="1"/>
      <c r="M488" s="1"/>
    </row>
    <row r="489" spans="1:13">
      <c r="A489" s="1"/>
      <c r="B489" s="1"/>
      <c r="E489" s="93"/>
      <c r="F489" s="1"/>
      <c r="G489" s="1"/>
      <c r="H489" s="65"/>
      <c r="L489" s="1"/>
      <c r="M489" s="1"/>
    </row>
    <row r="490" spans="1:13">
      <c r="A490" s="1"/>
      <c r="B490" s="1"/>
      <c r="E490" s="93"/>
      <c r="F490" s="1"/>
      <c r="G490" s="1"/>
      <c r="H490" s="65"/>
      <c r="L490" s="1"/>
      <c r="M490" s="1"/>
    </row>
    <row r="491" spans="1:13">
      <c r="A491" s="1"/>
      <c r="B491" s="1"/>
      <c r="E491" s="93"/>
      <c r="F491" s="1"/>
      <c r="G491" s="1"/>
      <c r="H491" s="65"/>
      <c r="L491" s="1"/>
      <c r="M491" s="1"/>
    </row>
    <row r="492" spans="1:13">
      <c r="A492" s="1"/>
      <c r="B492" s="1"/>
      <c r="E492" s="93"/>
      <c r="F492" s="1"/>
      <c r="G492" s="1"/>
      <c r="H492" s="65"/>
      <c r="L492" s="1"/>
      <c r="M492" s="1"/>
    </row>
    <row r="493" spans="1:13">
      <c r="A493" s="1"/>
      <c r="B493" s="1"/>
      <c r="E493" s="93"/>
      <c r="F493" s="1"/>
      <c r="G493" s="1"/>
      <c r="H493" s="65"/>
      <c r="L493" s="1"/>
      <c r="M493" s="1"/>
    </row>
    <row r="494" spans="1:13">
      <c r="A494" s="1"/>
      <c r="B494" s="1"/>
      <c r="E494" s="93"/>
      <c r="F494" s="1"/>
      <c r="G494" s="1"/>
      <c r="H494" s="65"/>
      <c r="L494" s="1"/>
      <c r="M494" s="1"/>
    </row>
    <row r="495" spans="1:13">
      <c r="A495" s="1"/>
      <c r="B495" s="1"/>
      <c r="E495" s="93"/>
      <c r="F495" s="1"/>
      <c r="G495" s="1"/>
      <c r="H495" s="65"/>
      <c r="L495" s="1"/>
      <c r="M495" s="1"/>
    </row>
    <row r="496" spans="1:13">
      <c r="A496" s="1"/>
      <c r="B496" s="1"/>
      <c r="E496" s="93"/>
      <c r="F496" s="1"/>
      <c r="G496" s="1"/>
      <c r="H496" s="65"/>
      <c r="L496" s="1"/>
      <c r="M496" s="1"/>
    </row>
    <row r="497" spans="1:13">
      <c r="A497" s="1"/>
      <c r="B497" s="1"/>
      <c r="E497" s="93"/>
      <c r="F497" s="1"/>
      <c r="G497" s="1"/>
      <c r="H497" s="65"/>
      <c r="L497" s="1"/>
      <c r="M497" s="1"/>
    </row>
    <row r="498" spans="1:13">
      <c r="A498" s="1"/>
      <c r="B498" s="1"/>
      <c r="E498" s="93"/>
      <c r="F498" s="1"/>
      <c r="G498" s="1"/>
      <c r="H498" s="65"/>
      <c r="L498" s="1"/>
      <c r="M498" s="1"/>
    </row>
    <row r="499" spans="1:13">
      <c r="A499" s="1"/>
      <c r="B499" s="1"/>
      <c r="E499" s="93"/>
      <c r="F499" s="1"/>
      <c r="G499" s="1"/>
      <c r="H499" s="65"/>
      <c r="L499" s="1"/>
      <c r="M499" s="1"/>
    </row>
    <row r="500" spans="1:13">
      <c r="A500" s="1"/>
      <c r="B500" s="1"/>
      <c r="E500" s="93"/>
      <c r="F500" s="1"/>
      <c r="G500" s="1"/>
      <c r="H500" s="65"/>
      <c r="L500" s="1"/>
      <c r="M500" s="1"/>
    </row>
    <row r="501" spans="1:13">
      <c r="A501" s="1"/>
      <c r="B501" s="1"/>
      <c r="E501" s="93"/>
      <c r="F501" s="1"/>
      <c r="G501" s="1"/>
      <c r="H501" s="65"/>
      <c r="L501" s="1"/>
      <c r="M501" s="1"/>
    </row>
    <row r="502" spans="1:13">
      <c r="A502" s="1"/>
      <c r="B502" s="1"/>
      <c r="E502" s="93"/>
      <c r="F502" s="1"/>
      <c r="G502" s="1"/>
      <c r="H502" s="65"/>
      <c r="L502" s="1"/>
      <c r="M502" s="1"/>
    </row>
    <row r="503" spans="1:13">
      <c r="A503" s="1"/>
      <c r="B503" s="1"/>
      <c r="E503" s="93"/>
      <c r="F503" s="1"/>
      <c r="G503" s="1"/>
      <c r="H503" s="65"/>
      <c r="L503" s="1"/>
      <c r="M503" s="1"/>
    </row>
    <row r="504" spans="1:13">
      <c r="A504" s="1"/>
      <c r="B504" s="1"/>
      <c r="E504" s="93"/>
      <c r="F504" s="1"/>
      <c r="G504" s="1"/>
      <c r="H504" s="65"/>
      <c r="L504" s="1"/>
      <c r="M504" s="1"/>
    </row>
    <row r="505" spans="1:13">
      <c r="A505" s="1"/>
      <c r="B505" s="1"/>
      <c r="E505" s="93"/>
      <c r="F505" s="1"/>
      <c r="G505" s="1"/>
      <c r="H505" s="65"/>
      <c r="L505" s="1"/>
      <c r="M505" s="1"/>
    </row>
    <row r="506" spans="1:13">
      <c r="A506" s="1"/>
      <c r="B506" s="1"/>
      <c r="E506" s="93"/>
      <c r="F506" s="1"/>
      <c r="G506" s="1"/>
      <c r="H506" s="65"/>
      <c r="L506" s="1"/>
      <c r="M506" s="1"/>
    </row>
    <row r="507" spans="1:13">
      <c r="A507" s="1"/>
      <c r="B507" s="1"/>
      <c r="E507" s="93"/>
      <c r="F507" s="1"/>
      <c r="G507" s="1"/>
      <c r="H507" s="65"/>
      <c r="L507" s="1"/>
      <c r="M507" s="1"/>
    </row>
    <row r="508" spans="1:13">
      <c r="A508" s="1"/>
      <c r="B508" s="1"/>
      <c r="E508" s="93"/>
      <c r="F508" s="1"/>
      <c r="G508" s="1"/>
      <c r="H508" s="65"/>
      <c r="L508" s="1"/>
      <c r="M508" s="1"/>
    </row>
    <row r="509" spans="1:13">
      <c r="A509" s="1"/>
      <c r="B509" s="1"/>
      <c r="E509" s="93"/>
      <c r="F509" s="1"/>
      <c r="G509" s="1"/>
      <c r="H509" s="65"/>
      <c r="L509" s="1"/>
      <c r="M509" s="1"/>
    </row>
    <row r="510" spans="1:13">
      <c r="A510" s="1"/>
      <c r="B510" s="1"/>
      <c r="E510" s="93"/>
      <c r="F510" s="1"/>
      <c r="G510" s="1"/>
      <c r="H510" s="65"/>
      <c r="L510" s="1"/>
      <c r="M510" s="1"/>
    </row>
    <row r="511" spans="1:13">
      <c r="A511" s="1"/>
      <c r="B511" s="1"/>
      <c r="E511" s="93"/>
      <c r="F511" s="1"/>
      <c r="G511" s="1"/>
      <c r="H511" s="65"/>
      <c r="L511" s="1"/>
      <c r="M511" s="1"/>
    </row>
    <row r="512" spans="1:13">
      <c r="A512" s="1"/>
      <c r="B512" s="1"/>
      <c r="E512" s="93"/>
      <c r="F512" s="1"/>
      <c r="G512" s="1"/>
      <c r="H512" s="65"/>
      <c r="L512" s="1"/>
      <c r="M512" s="1"/>
    </row>
    <row r="513" spans="1:13">
      <c r="A513" s="1"/>
      <c r="B513" s="1"/>
      <c r="E513" s="93"/>
      <c r="F513" s="1"/>
      <c r="G513" s="1"/>
      <c r="H513" s="65"/>
      <c r="L513" s="1"/>
      <c r="M513" s="1"/>
    </row>
    <row r="514" spans="1:13">
      <c r="A514" s="1"/>
      <c r="B514" s="1"/>
      <c r="E514" s="93"/>
      <c r="F514" s="1"/>
      <c r="G514" s="1"/>
      <c r="H514" s="65"/>
      <c r="L514" s="1"/>
      <c r="M514" s="1"/>
    </row>
    <row r="515" spans="1:13">
      <c r="A515" s="1"/>
      <c r="B515" s="1"/>
      <c r="E515" s="93"/>
      <c r="F515" s="1"/>
      <c r="G515" s="1"/>
      <c r="H515" s="65"/>
      <c r="L515" s="1"/>
      <c r="M515" s="1"/>
    </row>
    <row r="516" spans="1:13">
      <c r="A516" s="1"/>
      <c r="B516" s="1"/>
      <c r="E516" s="93"/>
      <c r="F516" s="1"/>
      <c r="G516" s="1"/>
      <c r="H516" s="65"/>
      <c r="L516" s="1"/>
      <c r="M516" s="1"/>
    </row>
    <row r="517" spans="1:13">
      <c r="A517" s="1"/>
      <c r="B517" s="1"/>
      <c r="E517" s="93"/>
      <c r="F517" s="1"/>
      <c r="G517" s="1"/>
      <c r="H517" s="65"/>
      <c r="L517" s="1"/>
      <c r="M517" s="1"/>
    </row>
    <row r="518" spans="1:13">
      <c r="A518" s="1"/>
      <c r="B518" s="1"/>
      <c r="E518" s="93"/>
      <c r="F518" s="1"/>
      <c r="G518" s="1"/>
      <c r="H518" s="65"/>
      <c r="L518" s="1"/>
      <c r="M518" s="1"/>
    </row>
    <row r="519" spans="1:13">
      <c r="A519" s="1"/>
      <c r="B519" s="1"/>
      <c r="E519" s="93"/>
      <c r="F519" s="1"/>
      <c r="G519" s="1"/>
      <c r="H519" s="65"/>
      <c r="L519" s="1"/>
      <c r="M519" s="1"/>
    </row>
    <row r="520" spans="1:13">
      <c r="A520" s="1"/>
      <c r="B520" s="1"/>
      <c r="E520" s="93"/>
      <c r="F520" s="1"/>
      <c r="G520" s="1"/>
      <c r="H520" s="65"/>
      <c r="L520" s="1"/>
      <c r="M520" s="1"/>
    </row>
    <row r="521" spans="1:13">
      <c r="A521" s="1"/>
      <c r="B521" s="1"/>
      <c r="E521" s="93"/>
      <c r="F521" s="1"/>
      <c r="G521" s="1"/>
      <c r="H521" s="65"/>
      <c r="L521" s="1"/>
      <c r="M521" s="1"/>
    </row>
    <row r="522" spans="1:13">
      <c r="A522" s="1"/>
      <c r="B522" s="1"/>
      <c r="E522" s="93"/>
      <c r="F522" s="1"/>
      <c r="G522" s="1"/>
      <c r="H522" s="65"/>
      <c r="L522" s="1"/>
      <c r="M522" s="1"/>
    </row>
    <row r="523" spans="1:13">
      <c r="A523" s="1"/>
      <c r="B523" s="1"/>
      <c r="E523" s="93"/>
      <c r="F523" s="1"/>
      <c r="G523" s="1"/>
      <c r="H523" s="65"/>
      <c r="L523" s="1"/>
      <c r="M523" s="1"/>
    </row>
    <row r="524" spans="1:13">
      <c r="A524" s="1"/>
      <c r="B524" s="1"/>
      <c r="E524" s="93"/>
      <c r="F524" s="1"/>
      <c r="G524" s="1"/>
      <c r="H524" s="65"/>
      <c r="L524" s="1"/>
      <c r="M524" s="1"/>
    </row>
    <row r="525" spans="1:13">
      <c r="A525" s="1"/>
      <c r="B525" s="1"/>
      <c r="E525" s="93"/>
      <c r="F525" s="1"/>
      <c r="G525" s="1"/>
      <c r="H525" s="65"/>
      <c r="L525" s="1"/>
      <c r="M525" s="1"/>
    </row>
    <row r="526" spans="1:13">
      <c r="A526" s="1"/>
      <c r="B526" s="1"/>
      <c r="E526" s="93"/>
      <c r="F526" s="1"/>
      <c r="G526" s="1"/>
      <c r="H526" s="65"/>
      <c r="L526" s="1"/>
      <c r="M526" s="1"/>
    </row>
    <row r="527" spans="1:13">
      <c r="A527" s="1"/>
      <c r="B527" s="1"/>
      <c r="E527" s="93"/>
      <c r="F527" s="1"/>
      <c r="G527" s="1"/>
      <c r="H527" s="65"/>
      <c r="L527" s="1"/>
      <c r="M527" s="1"/>
    </row>
    <row r="528" spans="1:13">
      <c r="A528" s="1"/>
      <c r="B528" s="1"/>
      <c r="E528" s="93"/>
      <c r="F528" s="1"/>
      <c r="G528" s="1"/>
      <c r="H528" s="65"/>
      <c r="L528" s="1"/>
      <c r="M528" s="1"/>
    </row>
    <row r="529" spans="1:13">
      <c r="A529" s="1"/>
      <c r="B529" s="1"/>
      <c r="E529" s="93"/>
      <c r="F529" s="1"/>
      <c r="G529" s="1"/>
      <c r="H529" s="65"/>
      <c r="L529" s="1"/>
      <c r="M529" s="1"/>
    </row>
    <row r="530" spans="1:13">
      <c r="A530" s="1"/>
      <c r="B530" s="1"/>
      <c r="E530" s="93"/>
      <c r="F530" s="1"/>
      <c r="G530" s="1"/>
      <c r="H530" s="65"/>
      <c r="L530" s="1"/>
      <c r="M530" s="1"/>
    </row>
    <row r="531" spans="1:13">
      <c r="A531" s="1"/>
      <c r="B531" s="1"/>
      <c r="E531" s="93"/>
      <c r="F531" s="1"/>
      <c r="G531" s="1"/>
      <c r="H531" s="65"/>
      <c r="L531" s="1"/>
      <c r="M531" s="1"/>
    </row>
    <row r="532" spans="1:13">
      <c r="A532" s="1"/>
      <c r="B532" s="1"/>
      <c r="E532" s="93"/>
      <c r="F532" s="1"/>
      <c r="G532" s="1"/>
      <c r="H532" s="65"/>
      <c r="L532" s="1"/>
      <c r="M532" s="1"/>
    </row>
    <row r="533" spans="1:13">
      <c r="A533" s="1"/>
      <c r="B533" s="1"/>
      <c r="E533" s="93"/>
      <c r="F533" s="1"/>
      <c r="G533" s="1"/>
      <c r="H533" s="65"/>
      <c r="L533" s="1"/>
      <c r="M533" s="1"/>
    </row>
    <row r="534" spans="1:13">
      <c r="A534" s="1"/>
      <c r="B534" s="1"/>
      <c r="E534" s="93"/>
      <c r="F534" s="1"/>
      <c r="G534" s="1"/>
      <c r="H534" s="65"/>
      <c r="L534" s="1"/>
      <c r="M534" s="1"/>
    </row>
    <row r="535" spans="1:13">
      <c r="A535" s="1"/>
      <c r="B535" s="1"/>
      <c r="E535" s="93"/>
      <c r="F535" s="1"/>
      <c r="G535" s="1"/>
      <c r="H535" s="65"/>
      <c r="L535" s="1"/>
      <c r="M535" s="1"/>
    </row>
    <row r="536" spans="1:13">
      <c r="A536" s="1"/>
      <c r="B536" s="1"/>
      <c r="E536" s="93"/>
      <c r="F536" s="1"/>
      <c r="G536" s="1"/>
      <c r="H536" s="65"/>
      <c r="L536" s="1"/>
      <c r="M536" s="1"/>
    </row>
    <row r="537" spans="1:13">
      <c r="A537" s="1"/>
      <c r="B537" s="1"/>
      <c r="E537" s="93"/>
      <c r="F537" s="1"/>
      <c r="G537" s="1"/>
      <c r="H537" s="65"/>
      <c r="L537" s="1"/>
      <c r="M537" s="1"/>
    </row>
    <row r="538" spans="1:13">
      <c r="A538" s="1"/>
      <c r="B538" s="1"/>
      <c r="E538" s="93"/>
      <c r="F538" s="1"/>
      <c r="G538" s="1"/>
      <c r="H538" s="65"/>
      <c r="L538" s="1"/>
      <c r="M538" s="1"/>
    </row>
    <row r="539" spans="1:13">
      <c r="A539" s="1"/>
      <c r="B539" s="1"/>
      <c r="E539" s="93"/>
      <c r="F539" s="1"/>
      <c r="G539" s="1"/>
      <c r="H539" s="65"/>
      <c r="L539" s="1"/>
      <c r="M539" s="1"/>
    </row>
    <row r="540" spans="1:13">
      <c r="A540" s="1"/>
      <c r="B540" s="1"/>
      <c r="E540" s="93"/>
      <c r="F540" s="1"/>
      <c r="G540" s="1"/>
      <c r="H540" s="65"/>
      <c r="L540" s="1"/>
      <c r="M540" s="1"/>
    </row>
    <row r="541" spans="1:13">
      <c r="A541" s="1"/>
      <c r="B541" s="1"/>
      <c r="E541" s="93"/>
      <c r="F541" s="1"/>
      <c r="G541" s="1"/>
      <c r="H541" s="65"/>
      <c r="L541" s="1"/>
      <c r="M541" s="1"/>
    </row>
    <row r="542" spans="1:13">
      <c r="A542" s="1"/>
      <c r="B542" s="1"/>
      <c r="E542" s="93"/>
      <c r="F542" s="1"/>
      <c r="G542" s="1"/>
      <c r="H542" s="65"/>
      <c r="L542" s="1"/>
      <c r="M542" s="1"/>
    </row>
    <row r="543" spans="1:13">
      <c r="A543" s="1"/>
      <c r="B543" s="1"/>
      <c r="E543" s="93"/>
      <c r="F543" s="1"/>
      <c r="G543" s="1"/>
      <c r="H543" s="65"/>
      <c r="L543" s="1"/>
      <c r="M543" s="1"/>
    </row>
    <row r="544" spans="1:13">
      <c r="A544" s="1"/>
      <c r="B544" s="1"/>
      <c r="E544" s="93"/>
      <c r="F544" s="1"/>
      <c r="G544" s="1"/>
      <c r="H544" s="65"/>
      <c r="L544" s="1"/>
      <c r="M544" s="1"/>
    </row>
    <row r="545" spans="1:13">
      <c r="A545" s="1"/>
      <c r="B545" s="1"/>
      <c r="E545" s="93"/>
      <c r="F545" s="1"/>
      <c r="G545" s="1"/>
      <c r="H545" s="65"/>
      <c r="L545" s="1"/>
      <c r="M545" s="1"/>
    </row>
    <row r="546" spans="1:13">
      <c r="A546" s="1"/>
      <c r="B546" s="1"/>
      <c r="E546" s="93"/>
      <c r="F546" s="1"/>
      <c r="G546" s="1"/>
      <c r="H546" s="65"/>
      <c r="L546" s="1"/>
      <c r="M546" s="1"/>
    </row>
    <row r="547" spans="1:13">
      <c r="A547" s="1"/>
      <c r="B547" s="1"/>
      <c r="E547" s="93"/>
      <c r="F547" s="1"/>
      <c r="G547" s="1"/>
      <c r="H547" s="65"/>
      <c r="L547" s="1"/>
      <c r="M547" s="1"/>
    </row>
    <row r="548" spans="1:13">
      <c r="A548" s="1"/>
      <c r="B548" s="1"/>
      <c r="E548" s="93"/>
      <c r="F548" s="1"/>
      <c r="G548" s="1"/>
      <c r="H548" s="65"/>
      <c r="L548" s="1"/>
      <c r="M548" s="1"/>
    </row>
    <row r="549" spans="1:13">
      <c r="A549" s="1"/>
      <c r="B549" s="1"/>
      <c r="E549" s="93"/>
      <c r="F549" s="1"/>
      <c r="G549" s="1"/>
      <c r="H549" s="65"/>
      <c r="L549" s="1"/>
      <c r="M549" s="1"/>
    </row>
    <row r="550" spans="1:13">
      <c r="A550" s="1"/>
      <c r="B550" s="1"/>
      <c r="E550" s="93"/>
      <c r="F550" s="1"/>
      <c r="G550" s="1"/>
      <c r="H550" s="65"/>
      <c r="L550" s="1"/>
      <c r="M550" s="1"/>
    </row>
    <row r="551" spans="1:13">
      <c r="A551" s="1"/>
      <c r="B551" s="1"/>
      <c r="E551" s="93"/>
      <c r="F551" s="1"/>
      <c r="G551" s="1"/>
      <c r="H551" s="65"/>
      <c r="L551" s="1"/>
      <c r="M551" s="1"/>
    </row>
    <row r="552" spans="1:13">
      <c r="A552" s="1"/>
      <c r="B552" s="1"/>
      <c r="E552" s="93"/>
      <c r="F552" s="1"/>
      <c r="G552" s="1"/>
      <c r="H552" s="65"/>
      <c r="L552" s="1"/>
      <c r="M552" s="1"/>
    </row>
    <row r="553" spans="1:13">
      <c r="A553" s="1"/>
      <c r="B553" s="1"/>
      <c r="E553" s="93"/>
      <c r="F553" s="1"/>
      <c r="G553" s="1"/>
      <c r="H553" s="65"/>
      <c r="L553" s="1"/>
      <c r="M553" s="1"/>
    </row>
    <row r="554" spans="1:13">
      <c r="A554" s="1"/>
      <c r="B554" s="1"/>
      <c r="E554" s="93"/>
      <c r="F554" s="1"/>
      <c r="G554" s="1"/>
      <c r="H554" s="65"/>
      <c r="L554" s="1"/>
      <c r="M554" s="1"/>
    </row>
    <row r="555" spans="1:13">
      <c r="A555" s="1"/>
      <c r="B555" s="1"/>
      <c r="E555" s="93"/>
      <c r="F555" s="1"/>
      <c r="G555" s="1"/>
      <c r="H555" s="65"/>
      <c r="L555" s="1"/>
      <c r="M555" s="1"/>
    </row>
    <row r="556" spans="1:13">
      <c r="A556" s="1"/>
      <c r="B556" s="1"/>
      <c r="E556" s="93"/>
      <c r="F556" s="1"/>
      <c r="G556" s="1"/>
      <c r="H556" s="65"/>
      <c r="L556" s="1"/>
      <c r="M556" s="1"/>
    </row>
    <row r="557" spans="1:13">
      <c r="A557" s="1"/>
      <c r="B557" s="1"/>
      <c r="E557" s="93"/>
      <c r="F557" s="1"/>
      <c r="G557" s="1"/>
      <c r="H557" s="65"/>
      <c r="L557" s="1"/>
      <c r="M557" s="1"/>
    </row>
    <row r="558" spans="1:13">
      <c r="A558" s="1"/>
      <c r="B558" s="1"/>
      <c r="E558" s="93"/>
      <c r="F558" s="1"/>
      <c r="G558" s="1"/>
      <c r="H558" s="65"/>
      <c r="L558" s="1"/>
      <c r="M558" s="1"/>
    </row>
    <row r="559" spans="1:13">
      <c r="A559" s="1"/>
      <c r="B559" s="1"/>
      <c r="E559" s="93"/>
      <c r="F559" s="1"/>
      <c r="G559" s="1"/>
      <c r="H559" s="65"/>
      <c r="L559" s="1"/>
      <c r="M559" s="1"/>
    </row>
    <row r="560" spans="1:13">
      <c r="A560" s="1"/>
      <c r="B560" s="1"/>
      <c r="E560" s="93"/>
      <c r="F560" s="1"/>
      <c r="G560" s="1"/>
      <c r="H560" s="65"/>
      <c r="L560" s="1"/>
      <c r="M560" s="1"/>
    </row>
    <row r="561" spans="1:13">
      <c r="A561" s="1"/>
      <c r="B561" s="1"/>
      <c r="E561" s="93"/>
      <c r="F561" s="1"/>
      <c r="G561" s="1"/>
      <c r="H561" s="65"/>
      <c r="L561" s="1"/>
      <c r="M561" s="1"/>
    </row>
    <row r="562" spans="1:13">
      <c r="A562" s="1"/>
      <c r="B562" s="1"/>
      <c r="E562" s="93"/>
      <c r="F562" s="1"/>
      <c r="G562" s="1"/>
      <c r="H562" s="65"/>
      <c r="L562" s="1"/>
      <c r="M562" s="1"/>
    </row>
    <row r="563" spans="1:13">
      <c r="A563" s="1"/>
      <c r="B563" s="1"/>
      <c r="E563" s="93"/>
      <c r="F563" s="1"/>
      <c r="G563" s="1"/>
      <c r="H563" s="65"/>
      <c r="L563" s="1"/>
      <c r="M563" s="1"/>
    </row>
    <row r="564" spans="1:13">
      <c r="A564" s="1"/>
      <c r="B564" s="1"/>
      <c r="E564" s="93"/>
      <c r="F564" s="1"/>
      <c r="G564" s="1"/>
      <c r="H564" s="65"/>
      <c r="L564" s="1"/>
      <c r="M564" s="1"/>
    </row>
    <row r="565" spans="1:13">
      <c r="A565" s="1"/>
      <c r="B565" s="1"/>
      <c r="E565" s="93"/>
      <c r="F565" s="1"/>
      <c r="G565" s="1"/>
      <c r="H565" s="65"/>
      <c r="L565" s="1"/>
      <c r="M565" s="1"/>
    </row>
    <row r="566" spans="1:13">
      <c r="A566" s="1"/>
      <c r="B566" s="1"/>
      <c r="E566" s="93"/>
      <c r="F566" s="1"/>
      <c r="G566" s="1"/>
      <c r="H566" s="65"/>
      <c r="L566" s="1"/>
      <c r="M566" s="1"/>
    </row>
    <row r="567" spans="1:13">
      <c r="A567" s="1"/>
      <c r="B567" s="1"/>
      <c r="E567" s="93"/>
      <c r="F567" s="1"/>
      <c r="G567" s="1"/>
      <c r="H567" s="65"/>
      <c r="L567" s="1"/>
      <c r="M567" s="1"/>
    </row>
    <row r="568" spans="1:13">
      <c r="A568" s="1"/>
      <c r="B568" s="1"/>
      <c r="E568" s="93"/>
      <c r="F568" s="1"/>
      <c r="G568" s="1"/>
      <c r="H568" s="65"/>
      <c r="L568" s="1"/>
      <c r="M568" s="1"/>
    </row>
    <row r="569" spans="1:13">
      <c r="A569" s="1"/>
      <c r="B569" s="1"/>
      <c r="E569" s="93"/>
      <c r="F569" s="1"/>
      <c r="G569" s="1"/>
      <c r="H569" s="65"/>
      <c r="L569" s="1"/>
      <c r="M569" s="1"/>
    </row>
    <row r="570" spans="1:13">
      <c r="A570" s="1"/>
      <c r="B570" s="1"/>
      <c r="E570" s="93"/>
      <c r="F570" s="1"/>
      <c r="G570" s="1"/>
      <c r="H570" s="65"/>
      <c r="L570" s="1"/>
      <c r="M570" s="1"/>
    </row>
    <row r="571" spans="1:13">
      <c r="A571" s="1"/>
      <c r="B571" s="1"/>
      <c r="E571" s="93"/>
      <c r="F571" s="1"/>
      <c r="G571" s="1"/>
      <c r="H571" s="65"/>
      <c r="L571" s="1"/>
      <c r="M571" s="1"/>
    </row>
    <row r="572" spans="1:13">
      <c r="A572" s="1"/>
      <c r="B572" s="1"/>
      <c r="E572" s="93"/>
      <c r="F572" s="1"/>
      <c r="G572" s="1"/>
      <c r="H572" s="65"/>
      <c r="L572" s="1"/>
      <c r="M572" s="1"/>
    </row>
    <row r="573" spans="1:13">
      <c r="A573" s="1"/>
      <c r="B573" s="1"/>
      <c r="E573" s="93"/>
      <c r="F573" s="1"/>
      <c r="G573" s="1"/>
      <c r="H573" s="65"/>
      <c r="L573" s="1"/>
      <c r="M573" s="1"/>
    </row>
    <row r="574" spans="1:13">
      <c r="A574" s="1"/>
      <c r="B574" s="1"/>
      <c r="E574" s="93"/>
      <c r="F574" s="1"/>
      <c r="G574" s="1"/>
      <c r="H574" s="65"/>
      <c r="L574" s="1"/>
      <c r="M574" s="1"/>
    </row>
    <row r="575" spans="1:13">
      <c r="A575" s="1"/>
      <c r="B575" s="1"/>
      <c r="E575" s="93"/>
      <c r="F575" s="1"/>
      <c r="G575" s="1"/>
      <c r="H575" s="65"/>
      <c r="L575" s="1"/>
      <c r="M575" s="1"/>
    </row>
    <row r="576" spans="1:13">
      <c r="A576" s="1"/>
      <c r="B576" s="1"/>
      <c r="E576" s="93"/>
      <c r="F576" s="1"/>
      <c r="G576" s="1"/>
      <c r="H576" s="65"/>
      <c r="L576" s="1"/>
      <c r="M576" s="1"/>
    </row>
    <row r="577" spans="1:13">
      <c r="A577" s="1"/>
      <c r="B577" s="1"/>
      <c r="E577" s="93"/>
      <c r="F577" s="1"/>
      <c r="G577" s="1"/>
      <c r="H577" s="65"/>
      <c r="L577" s="1"/>
      <c r="M577" s="1"/>
    </row>
    <row r="578" spans="1:13">
      <c r="A578" s="1"/>
      <c r="B578" s="1"/>
      <c r="E578" s="93"/>
      <c r="F578" s="1"/>
      <c r="G578" s="1"/>
      <c r="H578" s="65"/>
      <c r="L578" s="1"/>
      <c r="M578" s="1"/>
    </row>
    <row r="579" spans="1:13">
      <c r="A579" s="1"/>
      <c r="B579" s="1"/>
      <c r="E579" s="93"/>
      <c r="F579" s="1"/>
      <c r="G579" s="1"/>
      <c r="H579" s="65"/>
      <c r="L579" s="1"/>
      <c r="M579" s="1"/>
    </row>
    <row r="580" spans="1:13">
      <c r="A580" s="1"/>
      <c r="B580" s="1"/>
      <c r="E580" s="93"/>
      <c r="F580" s="1"/>
      <c r="G580" s="1"/>
      <c r="H580" s="65"/>
      <c r="L580" s="1"/>
      <c r="M580" s="1"/>
    </row>
    <row r="581" spans="1:13">
      <c r="A581" s="1"/>
      <c r="B581" s="1"/>
      <c r="E581" s="93"/>
      <c r="F581" s="1"/>
      <c r="G581" s="1"/>
      <c r="H581" s="65"/>
      <c r="L581" s="1"/>
      <c r="M581" s="1"/>
    </row>
    <row r="582" spans="1:13">
      <c r="A582" s="1"/>
      <c r="B582" s="1"/>
      <c r="E582" s="93"/>
      <c r="F582" s="1"/>
      <c r="G582" s="1"/>
      <c r="H582" s="65"/>
      <c r="L582" s="1"/>
      <c r="M582" s="1"/>
    </row>
    <row r="583" spans="1:13">
      <c r="A583" s="1"/>
      <c r="B583" s="1"/>
      <c r="E583" s="93"/>
      <c r="F583" s="1"/>
      <c r="G583" s="1"/>
      <c r="H583" s="65"/>
      <c r="L583" s="1"/>
      <c r="M583" s="1"/>
    </row>
    <row r="584" spans="1:13">
      <c r="A584" s="1"/>
      <c r="B584" s="1"/>
      <c r="E584" s="93"/>
      <c r="F584" s="1"/>
      <c r="G584" s="1"/>
      <c r="H584" s="65"/>
      <c r="L584" s="1"/>
      <c r="M584" s="1"/>
    </row>
    <row r="585" spans="1:13">
      <c r="A585" s="1"/>
      <c r="B585" s="1"/>
      <c r="E585" s="93"/>
      <c r="F585" s="1"/>
      <c r="G585" s="1"/>
      <c r="H585" s="65"/>
      <c r="L585" s="1"/>
      <c r="M585" s="1"/>
    </row>
    <row r="586" spans="1:13">
      <c r="A586" s="1"/>
      <c r="B586" s="1"/>
      <c r="E586" s="93"/>
      <c r="F586" s="1"/>
      <c r="G586" s="1"/>
      <c r="H586" s="65"/>
      <c r="L586" s="1"/>
      <c r="M586" s="1"/>
    </row>
    <row r="587" spans="1:13">
      <c r="A587" s="1"/>
      <c r="B587" s="1"/>
      <c r="E587" s="93"/>
      <c r="F587" s="1"/>
      <c r="G587" s="1"/>
      <c r="H587" s="65"/>
      <c r="L587" s="1"/>
      <c r="M587" s="1"/>
    </row>
    <row r="588" spans="1:13">
      <c r="A588" s="1"/>
      <c r="B588" s="1"/>
      <c r="E588" s="93"/>
      <c r="F588" s="1"/>
      <c r="G588" s="1"/>
      <c r="H588" s="65"/>
      <c r="L588" s="1"/>
      <c r="M588" s="1"/>
    </row>
    <row r="589" spans="1:13">
      <c r="A589" s="1"/>
      <c r="B589" s="1"/>
      <c r="E589" s="93"/>
      <c r="F589" s="1"/>
      <c r="G589" s="1"/>
      <c r="H589" s="65"/>
      <c r="L589" s="1"/>
      <c r="M589" s="1"/>
    </row>
    <row r="590" spans="1:13">
      <c r="A590" s="1"/>
      <c r="B590" s="1"/>
      <c r="E590" s="93"/>
      <c r="F590" s="1"/>
      <c r="G590" s="1"/>
      <c r="H590" s="65"/>
      <c r="L590" s="1"/>
      <c r="M590" s="1"/>
    </row>
    <row r="591" spans="1:13">
      <c r="A591" s="1"/>
      <c r="B591" s="1"/>
      <c r="E591" s="93"/>
      <c r="F591" s="1"/>
      <c r="G591" s="1"/>
      <c r="H591" s="65"/>
      <c r="L591" s="1"/>
      <c r="M591" s="1"/>
    </row>
    <row r="592" spans="1:13">
      <c r="A592" s="1"/>
      <c r="B592" s="1"/>
      <c r="E592" s="93"/>
      <c r="F592" s="1"/>
      <c r="G592" s="1"/>
      <c r="H592" s="65"/>
      <c r="L592" s="1"/>
      <c r="M592" s="1"/>
    </row>
    <row r="593" spans="1:13">
      <c r="A593" s="1"/>
      <c r="B593" s="1"/>
      <c r="E593" s="93"/>
      <c r="F593" s="1"/>
      <c r="G593" s="1"/>
      <c r="H593" s="65"/>
      <c r="L593" s="1"/>
      <c r="M593" s="1"/>
    </row>
    <row r="594" spans="1:13">
      <c r="A594" s="1"/>
      <c r="B594" s="1"/>
      <c r="E594" s="93"/>
      <c r="F594" s="1"/>
      <c r="G594" s="1"/>
      <c r="H594" s="65"/>
      <c r="L594" s="1"/>
      <c r="M594" s="1"/>
    </row>
    <row r="595" spans="1:13">
      <c r="A595" s="1"/>
      <c r="B595" s="1"/>
      <c r="E595" s="93"/>
      <c r="F595" s="1"/>
      <c r="G595" s="1"/>
      <c r="H595" s="65"/>
      <c r="L595" s="1"/>
      <c r="M595" s="1"/>
    </row>
    <row r="596" spans="1:13">
      <c r="A596" s="1"/>
      <c r="B596" s="1"/>
      <c r="E596" s="93"/>
      <c r="F596" s="1"/>
      <c r="G596" s="1"/>
      <c r="H596" s="65"/>
      <c r="L596" s="1"/>
      <c r="M596" s="1"/>
    </row>
    <row r="597" spans="1:13">
      <c r="A597" s="1"/>
      <c r="B597" s="1"/>
      <c r="E597" s="93"/>
      <c r="F597" s="1"/>
      <c r="G597" s="1"/>
      <c r="H597" s="65"/>
      <c r="L597" s="1"/>
      <c r="M597" s="1"/>
    </row>
    <row r="598" spans="1:13">
      <c r="A598" s="1"/>
      <c r="B598" s="1"/>
      <c r="E598" s="93"/>
      <c r="F598" s="1"/>
      <c r="G598" s="1"/>
      <c r="H598" s="65"/>
      <c r="L598" s="1"/>
      <c r="M598" s="1"/>
    </row>
    <row r="599" spans="1:13">
      <c r="A599" s="1"/>
      <c r="B599" s="1"/>
      <c r="E599" s="93"/>
      <c r="F599" s="1"/>
      <c r="G599" s="1"/>
      <c r="H599" s="65"/>
      <c r="L599" s="1"/>
      <c r="M599" s="1"/>
    </row>
    <row r="600" spans="1:13">
      <c r="A600" s="1"/>
      <c r="B600" s="1"/>
      <c r="E600" s="93"/>
      <c r="F600" s="1"/>
      <c r="G600" s="1"/>
      <c r="H600" s="65"/>
      <c r="L600" s="1"/>
      <c r="M600" s="1"/>
    </row>
    <row r="601" spans="1:13">
      <c r="A601" s="1"/>
      <c r="B601" s="1"/>
      <c r="E601" s="93"/>
      <c r="F601" s="1"/>
      <c r="G601" s="1"/>
      <c r="H601" s="65"/>
      <c r="L601" s="1"/>
      <c r="M601" s="1"/>
    </row>
    <row r="602" spans="1:13">
      <c r="A602" s="1"/>
      <c r="B602" s="1"/>
      <c r="E602" s="93"/>
      <c r="F602" s="1"/>
      <c r="G602" s="1"/>
      <c r="H602" s="65"/>
      <c r="L602" s="1"/>
      <c r="M602" s="1"/>
    </row>
    <row r="603" spans="1:13">
      <c r="A603" s="1"/>
      <c r="B603" s="1"/>
      <c r="E603" s="93"/>
      <c r="F603" s="1"/>
      <c r="G603" s="1"/>
      <c r="H603" s="65"/>
      <c r="L603" s="1"/>
      <c r="M603" s="1"/>
    </row>
    <row r="604" spans="1:13">
      <c r="A604" s="1"/>
      <c r="B604" s="1"/>
      <c r="E604" s="93"/>
      <c r="F604" s="1"/>
      <c r="G604" s="1"/>
      <c r="H604" s="65"/>
      <c r="L604" s="1"/>
      <c r="M604" s="1"/>
    </row>
    <row r="605" spans="1:13">
      <c r="A605" s="1"/>
      <c r="B605" s="1"/>
      <c r="E605" s="93"/>
      <c r="F605" s="1"/>
      <c r="G605" s="1"/>
      <c r="H605" s="65"/>
      <c r="L605" s="1"/>
      <c r="M605" s="1"/>
    </row>
    <row r="606" spans="1:13">
      <c r="A606" s="1"/>
      <c r="B606" s="1"/>
      <c r="E606" s="93"/>
      <c r="F606" s="1"/>
      <c r="G606" s="1"/>
      <c r="H606" s="65"/>
      <c r="L606" s="1"/>
      <c r="M606" s="1"/>
    </row>
    <row r="607" spans="1:13">
      <c r="A607" s="1"/>
      <c r="B607" s="1"/>
      <c r="E607" s="93"/>
      <c r="F607" s="1"/>
      <c r="G607" s="1"/>
      <c r="H607" s="65"/>
      <c r="L607" s="1"/>
      <c r="M607" s="1"/>
    </row>
    <row r="608" spans="1:13">
      <c r="A608" s="1"/>
      <c r="B608" s="1"/>
      <c r="E608" s="93"/>
      <c r="F608" s="1"/>
      <c r="G608" s="1"/>
      <c r="H608" s="65"/>
      <c r="L608" s="1"/>
      <c r="M608" s="1"/>
    </row>
    <row r="609" spans="1:13">
      <c r="A609" s="1"/>
      <c r="B609" s="1"/>
      <c r="E609" s="93"/>
      <c r="F609" s="1"/>
      <c r="G609" s="1"/>
      <c r="H609" s="65"/>
      <c r="L609" s="1"/>
      <c r="M609" s="1"/>
    </row>
    <row r="610" spans="1:13">
      <c r="A610" s="1"/>
      <c r="B610" s="1"/>
      <c r="E610" s="93"/>
      <c r="F610" s="1"/>
      <c r="G610" s="1"/>
      <c r="H610" s="65"/>
      <c r="L610" s="1"/>
      <c r="M610" s="1"/>
    </row>
    <row r="611" spans="1:13">
      <c r="A611" s="1"/>
      <c r="B611" s="1"/>
      <c r="E611" s="93"/>
      <c r="F611" s="1"/>
      <c r="G611" s="1"/>
      <c r="H611" s="65"/>
      <c r="L611" s="1"/>
      <c r="M611" s="1"/>
    </row>
    <row r="612" spans="1:13">
      <c r="A612" s="1"/>
      <c r="B612" s="1"/>
      <c r="E612" s="93"/>
      <c r="F612" s="1"/>
      <c r="G612" s="1"/>
      <c r="H612" s="65"/>
      <c r="L612" s="1"/>
      <c r="M612" s="1"/>
    </row>
    <row r="613" spans="1:13">
      <c r="A613" s="1"/>
      <c r="B613" s="1"/>
      <c r="E613" s="93"/>
      <c r="F613" s="1"/>
      <c r="G613" s="1"/>
      <c r="H613" s="65"/>
      <c r="L613" s="1"/>
      <c r="M613" s="1"/>
    </row>
    <row r="614" spans="1:13">
      <c r="A614" s="1"/>
      <c r="B614" s="1"/>
      <c r="E614" s="93"/>
      <c r="F614" s="1"/>
      <c r="G614" s="1"/>
      <c r="H614" s="65"/>
      <c r="L614" s="1"/>
      <c r="M614" s="1"/>
    </row>
    <row r="615" spans="1:13">
      <c r="A615" s="1"/>
      <c r="B615" s="1"/>
      <c r="E615" s="93"/>
      <c r="F615" s="1"/>
      <c r="G615" s="1"/>
      <c r="H615" s="65"/>
      <c r="L615" s="1"/>
      <c r="M615" s="1"/>
    </row>
    <row r="616" spans="1:13">
      <c r="A616" s="1"/>
      <c r="B616" s="1"/>
      <c r="E616" s="93"/>
      <c r="F616" s="1"/>
      <c r="G616" s="1"/>
      <c r="H616" s="65"/>
      <c r="L616" s="1"/>
      <c r="M616" s="1"/>
    </row>
    <row r="617" spans="1:13">
      <c r="A617" s="1"/>
      <c r="B617" s="1"/>
      <c r="E617" s="93"/>
      <c r="F617" s="1"/>
      <c r="G617" s="1"/>
      <c r="H617" s="65"/>
      <c r="L617" s="1"/>
      <c r="M617" s="1"/>
    </row>
    <row r="618" spans="1:13">
      <c r="A618" s="1"/>
      <c r="B618" s="1"/>
      <c r="E618" s="93"/>
      <c r="F618" s="1"/>
      <c r="G618" s="1"/>
      <c r="H618" s="65"/>
      <c r="L618" s="1"/>
      <c r="M618" s="1"/>
    </row>
    <row r="619" spans="1:13">
      <c r="A619" s="1"/>
      <c r="B619" s="1"/>
      <c r="E619" s="93"/>
      <c r="F619" s="1"/>
      <c r="G619" s="1"/>
      <c r="H619" s="65"/>
      <c r="L619" s="1"/>
      <c r="M619" s="1"/>
    </row>
    <row r="620" spans="1:13">
      <c r="A620" s="1"/>
      <c r="B620" s="1"/>
      <c r="E620" s="93"/>
      <c r="F620" s="1"/>
      <c r="G620" s="1"/>
      <c r="H620" s="65"/>
      <c r="L620" s="1"/>
      <c r="M620" s="1"/>
    </row>
    <row r="621" spans="1:13">
      <c r="A621" s="1"/>
      <c r="B621" s="1"/>
      <c r="E621" s="93"/>
      <c r="F621" s="1"/>
      <c r="G621" s="1"/>
      <c r="H621" s="65"/>
      <c r="L621" s="1"/>
      <c r="M621" s="1"/>
    </row>
    <row r="622" spans="1:13">
      <c r="A622" s="1"/>
      <c r="B622" s="1"/>
      <c r="E622" s="93"/>
      <c r="F622" s="1"/>
      <c r="G622" s="1"/>
      <c r="H622" s="65"/>
      <c r="L622" s="1"/>
      <c r="M622" s="1"/>
    </row>
    <row r="623" spans="1:13">
      <c r="A623" s="1"/>
      <c r="B623" s="1"/>
      <c r="E623" s="93"/>
      <c r="F623" s="1"/>
      <c r="G623" s="1"/>
      <c r="H623" s="65"/>
      <c r="L623" s="1"/>
      <c r="M623" s="1"/>
    </row>
    <row r="624" spans="1:13">
      <c r="A624" s="1"/>
      <c r="B624" s="1"/>
      <c r="E624" s="93"/>
      <c r="F624" s="1"/>
      <c r="G624" s="1"/>
      <c r="H624" s="65"/>
      <c r="L624" s="1"/>
      <c r="M624" s="1"/>
    </row>
    <row r="625" spans="1:13">
      <c r="A625" s="1"/>
      <c r="B625" s="1"/>
      <c r="E625" s="93"/>
      <c r="F625" s="1"/>
      <c r="G625" s="1"/>
      <c r="H625" s="65"/>
      <c r="L625" s="1"/>
      <c r="M625" s="1"/>
    </row>
    <row r="626" spans="1:13">
      <c r="A626" s="1"/>
      <c r="B626" s="1"/>
      <c r="E626" s="93"/>
      <c r="F626" s="1"/>
      <c r="G626" s="1"/>
      <c r="H626" s="65"/>
      <c r="L626" s="1"/>
      <c r="M626" s="1"/>
    </row>
    <row r="627" spans="1:13">
      <c r="A627" s="1"/>
      <c r="B627" s="1"/>
      <c r="E627" s="93"/>
      <c r="F627" s="1"/>
      <c r="G627" s="1"/>
      <c r="H627" s="65"/>
      <c r="L627" s="1"/>
      <c r="M627" s="1"/>
    </row>
    <row r="628" spans="1:13">
      <c r="A628" s="1"/>
      <c r="B628" s="1"/>
      <c r="E628" s="93"/>
      <c r="F628" s="1"/>
      <c r="G628" s="1"/>
      <c r="H628" s="65"/>
      <c r="L628" s="1"/>
      <c r="M628" s="1"/>
    </row>
    <row r="629" spans="1:13">
      <c r="A629" s="1"/>
      <c r="B629" s="1"/>
      <c r="E629" s="93"/>
      <c r="F629" s="1"/>
      <c r="G629" s="1"/>
      <c r="H629" s="65"/>
      <c r="L629" s="1"/>
      <c r="M629" s="1"/>
    </row>
    <row r="630" spans="1:13">
      <c r="A630" s="1"/>
      <c r="B630" s="1"/>
      <c r="E630" s="93"/>
      <c r="F630" s="1"/>
      <c r="G630" s="1"/>
      <c r="H630" s="65"/>
      <c r="L630" s="1"/>
      <c r="M630" s="1"/>
    </row>
    <row r="631" spans="1:13">
      <c r="A631" s="1"/>
      <c r="B631" s="1"/>
      <c r="E631" s="93"/>
      <c r="F631" s="1"/>
      <c r="G631" s="1"/>
      <c r="H631" s="65"/>
      <c r="L631" s="1"/>
      <c r="M631" s="1"/>
    </row>
    <row r="632" spans="1:13">
      <c r="A632" s="1"/>
      <c r="B632" s="1"/>
      <c r="E632" s="93"/>
      <c r="F632" s="1"/>
      <c r="G632" s="1"/>
      <c r="H632" s="65"/>
      <c r="L632" s="1"/>
      <c r="M632" s="1"/>
    </row>
    <row r="633" spans="1:13">
      <c r="A633" s="1"/>
      <c r="B633" s="1"/>
      <c r="E633" s="93"/>
      <c r="F633" s="1"/>
      <c r="G633" s="1"/>
      <c r="H633" s="65"/>
      <c r="L633" s="1"/>
      <c r="M633" s="1"/>
    </row>
    <row r="634" spans="1:13">
      <c r="A634" s="1"/>
      <c r="B634" s="1"/>
      <c r="E634" s="93"/>
      <c r="F634" s="1"/>
      <c r="G634" s="1"/>
      <c r="H634" s="65"/>
      <c r="L634" s="1"/>
      <c r="M634" s="1"/>
    </row>
    <row r="635" spans="1:13">
      <c r="A635" s="1"/>
      <c r="B635" s="1"/>
      <c r="E635" s="93"/>
      <c r="F635" s="1"/>
      <c r="G635" s="1"/>
      <c r="H635" s="65"/>
      <c r="L635" s="1"/>
      <c r="M635" s="1"/>
    </row>
    <row r="636" spans="1:13">
      <c r="A636" s="1"/>
      <c r="B636" s="1"/>
      <c r="E636" s="93"/>
      <c r="F636" s="1"/>
      <c r="G636" s="1"/>
      <c r="H636" s="65"/>
      <c r="L636" s="1"/>
      <c r="M636" s="1"/>
    </row>
    <row r="637" spans="1:13">
      <c r="A637" s="1"/>
      <c r="B637" s="1"/>
      <c r="E637" s="93"/>
      <c r="F637" s="1"/>
      <c r="G637" s="1"/>
      <c r="H637" s="65"/>
      <c r="L637" s="1"/>
      <c r="M637" s="1"/>
    </row>
    <row r="638" spans="1:13">
      <c r="A638" s="1"/>
      <c r="B638" s="1"/>
      <c r="E638" s="93"/>
      <c r="F638" s="1"/>
      <c r="G638" s="1"/>
      <c r="H638" s="65"/>
      <c r="L638" s="1"/>
      <c r="M638" s="1"/>
    </row>
    <row r="639" spans="1:13">
      <c r="A639" s="1"/>
      <c r="B639" s="1"/>
      <c r="E639" s="93"/>
      <c r="F639" s="1"/>
      <c r="G639" s="1"/>
      <c r="H639" s="65"/>
      <c r="L639" s="1"/>
      <c r="M639" s="1"/>
    </row>
    <row r="640" spans="1:13">
      <c r="A640" s="1"/>
      <c r="B640" s="1"/>
      <c r="E640" s="93"/>
      <c r="F640" s="1"/>
      <c r="G640" s="1"/>
      <c r="H640" s="65"/>
      <c r="L640" s="1"/>
      <c r="M640" s="1"/>
    </row>
    <row r="641" spans="1:13">
      <c r="A641" s="1"/>
      <c r="B641" s="1"/>
      <c r="E641" s="93"/>
      <c r="F641" s="1"/>
      <c r="G641" s="1"/>
      <c r="H641" s="65"/>
      <c r="L641" s="1"/>
      <c r="M641" s="1"/>
    </row>
    <row r="642" spans="1:13">
      <c r="A642" s="1"/>
      <c r="B642" s="1"/>
      <c r="E642" s="93"/>
      <c r="F642" s="1"/>
      <c r="G642" s="1"/>
      <c r="H642" s="65"/>
      <c r="L642" s="1"/>
      <c r="M642" s="1"/>
    </row>
    <row r="643" spans="1:13">
      <c r="A643" s="1"/>
      <c r="B643" s="1"/>
      <c r="E643" s="93"/>
      <c r="F643" s="1"/>
      <c r="G643" s="1"/>
      <c r="H643" s="65"/>
      <c r="L643" s="1"/>
      <c r="M643" s="1"/>
    </row>
    <row r="644" spans="1:13">
      <c r="A644" s="1"/>
      <c r="B644" s="1"/>
      <c r="E644" s="93"/>
      <c r="F644" s="1"/>
      <c r="G644" s="1"/>
      <c r="H644" s="65"/>
      <c r="L644" s="1"/>
      <c r="M644" s="1"/>
    </row>
    <row r="645" spans="1:13">
      <c r="A645" s="1"/>
      <c r="B645" s="1"/>
      <c r="E645" s="93"/>
      <c r="F645" s="1"/>
      <c r="G645" s="1"/>
      <c r="H645" s="65"/>
      <c r="L645" s="1"/>
      <c r="M645" s="1"/>
    </row>
    <row r="646" spans="1:13">
      <c r="A646" s="1"/>
      <c r="B646" s="1"/>
      <c r="E646" s="93"/>
      <c r="F646" s="1"/>
      <c r="G646" s="1"/>
      <c r="H646" s="65"/>
      <c r="L646" s="1"/>
      <c r="M646" s="1"/>
    </row>
    <row r="647" spans="1:13">
      <c r="A647" s="1"/>
      <c r="B647" s="1"/>
      <c r="E647" s="93"/>
      <c r="F647" s="1"/>
      <c r="G647" s="1"/>
      <c r="H647" s="65"/>
      <c r="L647" s="1"/>
      <c r="M647" s="1"/>
    </row>
    <row r="648" spans="1:13">
      <c r="A648" s="1"/>
      <c r="B648" s="1"/>
      <c r="E648" s="93"/>
      <c r="F648" s="1"/>
      <c r="G648" s="1"/>
      <c r="H648" s="65"/>
      <c r="L648" s="1"/>
      <c r="M648" s="1"/>
    </row>
    <row r="649" spans="1:13">
      <c r="A649" s="1"/>
      <c r="B649" s="1"/>
      <c r="E649" s="93"/>
      <c r="F649" s="1"/>
      <c r="G649" s="1"/>
      <c r="H649" s="65"/>
      <c r="L649" s="1"/>
      <c r="M649" s="1"/>
    </row>
    <row r="650" spans="1:13">
      <c r="A650" s="1"/>
      <c r="B650" s="1"/>
      <c r="E650" s="93"/>
      <c r="F650" s="1"/>
      <c r="G650" s="1"/>
      <c r="H650" s="65"/>
      <c r="L650" s="1"/>
      <c r="M650" s="1"/>
    </row>
    <row r="651" spans="1:13">
      <c r="A651" s="1"/>
      <c r="B651" s="1"/>
      <c r="E651" s="93"/>
      <c r="F651" s="1"/>
      <c r="G651" s="1"/>
      <c r="H651" s="65"/>
      <c r="L651" s="1"/>
      <c r="M651" s="1"/>
    </row>
    <row r="652" spans="1:13">
      <c r="A652" s="1"/>
      <c r="B652" s="1"/>
      <c r="E652" s="93"/>
      <c r="F652" s="1"/>
      <c r="G652" s="1"/>
      <c r="H652" s="65"/>
      <c r="L652" s="1"/>
      <c r="M652" s="1"/>
    </row>
    <row r="653" spans="1:13">
      <c r="A653" s="1"/>
      <c r="B653" s="1"/>
      <c r="E653" s="93"/>
      <c r="F653" s="1"/>
      <c r="G653" s="1"/>
      <c r="H653" s="65"/>
      <c r="L653" s="1"/>
      <c r="M653" s="1"/>
    </row>
    <row r="654" spans="1:13">
      <c r="A654" s="1"/>
      <c r="B654" s="1"/>
      <c r="E654" s="93"/>
      <c r="F654" s="1"/>
      <c r="G654" s="1"/>
      <c r="H654" s="65"/>
      <c r="L654" s="1"/>
      <c r="M654" s="1"/>
    </row>
    <row r="655" spans="1:13">
      <c r="A655" s="1"/>
      <c r="B655" s="1"/>
      <c r="E655" s="93"/>
      <c r="F655" s="1"/>
      <c r="G655" s="1"/>
      <c r="H655" s="65"/>
      <c r="L655" s="1"/>
      <c r="M655" s="1"/>
    </row>
    <row r="656" spans="1:13">
      <c r="A656" s="1"/>
      <c r="B656" s="1"/>
      <c r="E656" s="93"/>
      <c r="F656" s="1"/>
      <c r="G656" s="1"/>
      <c r="H656" s="65"/>
      <c r="L656" s="1"/>
      <c r="M656" s="1"/>
    </row>
    <row r="657" spans="1:13">
      <c r="A657" s="1"/>
      <c r="B657" s="1"/>
      <c r="E657" s="93"/>
      <c r="F657" s="1"/>
      <c r="G657" s="1"/>
      <c r="H657" s="65"/>
      <c r="L657" s="1"/>
      <c r="M657" s="1"/>
    </row>
    <row r="658" spans="1:13">
      <c r="A658" s="1"/>
      <c r="B658" s="1"/>
      <c r="E658" s="93"/>
      <c r="F658" s="1"/>
      <c r="G658" s="1"/>
      <c r="H658" s="65"/>
      <c r="L658" s="1"/>
      <c r="M658" s="1"/>
    </row>
    <row r="659" spans="1:13">
      <c r="A659" s="1"/>
      <c r="B659" s="1"/>
      <c r="E659" s="93"/>
      <c r="F659" s="1"/>
      <c r="G659" s="1"/>
      <c r="H659" s="65"/>
      <c r="L659" s="1"/>
      <c r="M659" s="1"/>
    </row>
    <row r="660" spans="1:13">
      <c r="A660" s="1"/>
      <c r="B660" s="1"/>
      <c r="E660" s="93"/>
      <c r="F660" s="1"/>
      <c r="G660" s="1"/>
      <c r="H660" s="65"/>
      <c r="L660" s="1"/>
      <c r="M660" s="1"/>
    </row>
    <row r="661" spans="1:13">
      <c r="A661" s="1"/>
      <c r="B661" s="1"/>
      <c r="E661" s="93"/>
      <c r="F661" s="1"/>
      <c r="G661" s="1"/>
      <c r="H661" s="65"/>
      <c r="L661" s="1"/>
      <c r="M661" s="1"/>
    </row>
    <row r="662" spans="1:13">
      <c r="A662" s="1"/>
      <c r="B662" s="1"/>
      <c r="E662" s="93"/>
      <c r="F662" s="1"/>
      <c r="G662" s="1"/>
      <c r="H662" s="65"/>
      <c r="L662" s="1"/>
      <c r="M662" s="1"/>
    </row>
    <row r="663" spans="1:13">
      <c r="A663" s="1"/>
      <c r="B663" s="1"/>
      <c r="E663" s="93"/>
      <c r="F663" s="1"/>
      <c r="G663" s="1"/>
      <c r="H663" s="65"/>
      <c r="L663" s="1"/>
      <c r="M663" s="1"/>
    </row>
    <row r="664" spans="1:13">
      <c r="A664" s="1"/>
      <c r="B664" s="1"/>
      <c r="E664" s="93"/>
      <c r="F664" s="1"/>
      <c r="G664" s="1"/>
      <c r="H664" s="65"/>
      <c r="L664" s="1"/>
      <c r="M664" s="1"/>
    </row>
    <row r="665" spans="1:13">
      <c r="A665" s="1"/>
      <c r="B665" s="1"/>
      <c r="E665" s="93"/>
      <c r="F665" s="1"/>
      <c r="G665" s="1"/>
      <c r="H665" s="65"/>
      <c r="L665" s="1"/>
      <c r="M665" s="1"/>
    </row>
    <row r="666" spans="1:13">
      <c r="A666" s="1"/>
      <c r="B666" s="1"/>
      <c r="E666" s="93"/>
      <c r="F666" s="1"/>
      <c r="G666" s="1"/>
      <c r="H666" s="65"/>
      <c r="L666" s="1"/>
      <c r="M666" s="1"/>
    </row>
    <row r="667" spans="1:13">
      <c r="A667" s="1"/>
      <c r="B667" s="1"/>
      <c r="E667" s="93"/>
      <c r="F667" s="1"/>
      <c r="G667" s="1"/>
      <c r="H667" s="65"/>
      <c r="L667" s="1"/>
      <c r="M667" s="1"/>
    </row>
    <row r="668" spans="1:13">
      <c r="A668" s="1"/>
      <c r="B668" s="1"/>
      <c r="E668" s="93"/>
      <c r="F668" s="1"/>
      <c r="G668" s="1"/>
      <c r="H668" s="65"/>
      <c r="L668" s="1"/>
      <c r="M668" s="1"/>
    </row>
    <row r="669" spans="1:13">
      <c r="A669" s="1"/>
      <c r="B669" s="1"/>
      <c r="E669" s="93"/>
      <c r="F669" s="1"/>
      <c r="G669" s="1"/>
      <c r="H669" s="65"/>
      <c r="L669" s="1"/>
      <c r="M669" s="1"/>
    </row>
    <row r="670" spans="1:13">
      <c r="A670" s="1"/>
      <c r="B670" s="1"/>
      <c r="E670" s="93"/>
      <c r="F670" s="1"/>
      <c r="G670" s="1"/>
      <c r="H670" s="65"/>
      <c r="L670" s="1"/>
      <c r="M670" s="1"/>
    </row>
    <row r="671" spans="1:13">
      <c r="A671" s="1"/>
      <c r="B671" s="1"/>
      <c r="E671" s="93"/>
      <c r="F671" s="1"/>
      <c r="G671" s="1"/>
      <c r="H671" s="65"/>
      <c r="L671" s="1"/>
      <c r="M671" s="1"/>
    </row>
    <row r="672" spans="1:13">
      <c r="A672" s="1"/>
      <c r="B672" s="1"/>
      <c r="E672" s="93"/>
      <c r="F672" s="1"/>
      <c r="G672" s="1"/>
      <c r="H672" s="65"/>
      <c r="L672" s="1"/>
      <c r="M672" s="1"/>
    </row>
    <row r="673" spans="1:13">
      <c r="A673" s="1"/>
      <c r="B673" s="1"/>
      <c r="E673" s="93"/>
      <c r="F673" s="1"/>
      <c r="G673" s="1"/>
      <c r="H673" s="65"/>
      <c r="L673" s="1"/>
      <c r="M673" s="1"/>
    </row>
    <row r="674" spans="1:13">
      <c r="A674" s="1"/>
      <c r="B674" s="1"/>
      <c r="E674" s="93"/>
      <c r="F674" s="1"/>
      <c r="G674" s="1"/>
      <c r="H674" s="65"/>
      <c r="L674" s="1"/>
      <c r="M674" s="1"/>
    </row>
    <row r="675" spans="1:13">
      <c r="A675" s="1"/>
      <c r="B675" s="1"/>
      <c r="E675" s="93"/>
      <c r="F675" s="1"/>
      <c r="G675" s="1"/>
      <c r="H675" s="65"/>
      <c r="L675" s="1"/>
      <c r="M675" s="1"/>
    </row>
    <row r="676" spans="1:13">
      <c r="A676" s="1"/>
      <c r="B676" s="1"/>
      <c r="E676" s="93"/>
      <c r="F676" s="1"/>
      <c r="G676" s="1"/>
      <c r="H676" s="65"/>
      <c r="L676" s="1"/>
      <c r="M676" s="1"/>
    </row>
    <row r="677" spans="1:13">
      <c r="A677" s="1"/>
      <c r="B677" s="1"/>
      <c r="E677" s="93"/>
      <c r="F677" s="1"/>
      <c r="G677" s="1"/>
      <c r="H677" s="65"/>
      <c r="L677" s="1"/>
      <c r="M677" s="1"/>
    </row>
    <row r="678" spans="1:13">
      <c r="A678" s="1"/>
      <c r="B678" s="1"/>
      <c r="E678" s="93"/>
      <c r="F678" s="1"/>
      <c r="G678" s="1"/>
      <c r="H678" s="65"/>
      <c r="L678" s="1"/>
      <c r="M678" s="1"/>
    </row>
    <row r="679" spans="1:13">
      <c r="A679" s="1"/>
      <c r="B679" s="1"/>
      <c r="E679" s="93"/>
      <c r="F679" s="1"/>
      <c r="G679" s="1"/>
      <c r="H679" s="65"/>
      <c r="L679" s="1"/>
      <c r="M679" s="1"/>
    </row>
    <row r="680" spans="1:13">
      <c r="A680" s="1"/>
      <c r="B680" s="1"/>
      <c r="E680" s="93"/>
      <c r="F680" s="1"/>
      <c r="G680" s="1"/>
      <c r="H680" s="65"/>
      <c r="L680" s="1"/>
      <c r="M680" s="1"/>
    </row>
    <row r="681" spans="1:13">
      <c r="A681" s="1"/>
      <c r="B681" s="1"/>
      <c r="E681" s="93"/>
      <c r="F681" s="1"/>
      <c r="G681" s="1"/>
      <c r="H681" s="65"/>
      <c r="L681" s="1"/>
      <c r="M681" s="1"/>
    </row>
    <row r="682" spans="1:13">
      <c r="A682" s="1"/>
      <c r="B682" s="1"/>
      <c r="E682" s="93"/>
      <c r="F682" s="1"/>
      <c r="G682" s="1"/>
      <c r="H682" s="65"/>
      <c r="L682" s="1"/>
      <c r="M682" s="1"/>
    </row>
    <row r="683" spans="1:13">
      <c r="A683" s="1"/>
      <c r="B683" s="1"/>
      <c r="E683" s="93"/>
      <c r="F683" s="1"/>
      <c r="G683" s="1"/>
      <c r="H683" s="65"/>
      <c r="L683" s="1"/>
      <c r="M683" s="1"/>
    </row>
    <row r="684" spans="1:13">
      <c r="A684" s="1"/>
      <c r="B684" s="1"/>
      <c r="E684" s="93"/>
      <c r="F684" s="1"/>
      <c r="G684" s="1"/>
      <c r="H684" s="65"/>
      <c r="L684" s="1"/>
      <c r="M684" s="1"/>
    </row>
    <row r="685" spans="1:13">
      <c r="A685" s="1"/>
      <c r="B685" s="1"/>
      <c r="E685" s="93"/>
      <c r="F685" s="1"/>
      <c r="G685" s="1"/>
      <c r="H685" s="65"/>
      <c r="L685" s="1"/>
      <c r="M685" s="1"/>
    </row>
    <row r="686" spans="1:13">
      <c r="A686" s="1"/>
      <c r="B686" s="1"/>
      <c r="E686" s="93"/>
      <c r="F686" s="1"/>
      <c r="G686" s="1"/>
      <c r="H686" s="65"/>
      <c r="L686" s="1"/>
      <c r="M686" s="1"/>
    </row>
    <row r="687" spans="1:13">
      <c r="A687" s="1"/>
      <c r="B687" s="1"/>
      <c r="E687" s="93"/>
      <c r="F687" s="1"/>
      <c r="G687" s="1"/>
      <c r="H687" s="65"/>
      <c r="L687" s="1"/>
      <c r="M687" s="1"/>
    </row>
    <row r="688" spans="1:13">
      <c r="A688" s="1"/>
      <c r="B688" s="1"/>
      <c r="E688" s="93"/>
      <c r="F688" s="1"/>
      <c r="G688" s="1"/>
      <c r="H688" s="65"/>
      <c r="L688" s="1"/>
      <c r="M688" s="1"/>
    </row>
    <row r="689" spans="1:13">
      <c r="A689" s="1"/>
      <c r="B689" s="1"/>
      <c r="E689" s="93"/>
      <c r="F689" s="1"/>
      <c r="G689" s="1"/>
      <c r="H689" s="65"/>
      <c r="L689" s="1"/>
      <c r="M689" s="1"/>
    </row>
    <row r="690" spans="1:13">
      <c r="A690" s="1"/>
      <c r="B690" s="1"/>
      <c r="E690" s="93"/>
      <c r="F690" s="1"/>
      <c r="G690" s="1"/>
      <c r="H690" s="65"/>
      <c r="L690" s="1"/>
      <c r="M690" s="1"/>
    </row>
    <row r="691" spans="1:13">
      <c r="A691" s="1"/>
      <c r="B691" s="1"/>
      <c r="E691" s="93"/>
      <c r="F691" s="1"/>
      <c r="G691" s="1"/>
      <c r="H691" s="65"/>
      <c r="L691" s="1"/>
      <c r="M691" s="1"/>
    </row>
    <row r="692" spans="1:13">
      <c r="A692" s="1"/>
      <c r="B692" s="1"/>
      <c r="E692" s="93"/>
      <c r="F692" s="1"/>
      <c r="G692" s="1"/>
      <c r="H692" s="65"/>
      <c r="L692" s="1"/>
      <c r="M692" s="1"/>
    </row>
    <row r="693" spans="1:13">
      <c r="A693" s="1"/>
      <c r="B693" s="1"/>
      <c r="E693" s="93"/>
      <c r="F693" s="1"/>
      <c r="G693" s="1"/>
      <c r="H693" s="65"/>
      <c r="L693" s="1"/>
      <c r="M693" s="1"/>
    </row>
    <row r="694" spans="1:13">
      <c r="A694" s="1"/>
      <c r="B694" s="1"/>
      <c r="E694" s="93"/>
      <c r="F694" s="1"/>
      <c r="G694" s="1"/>
      <c r="H694" s="65"/>
      <c r="L694" s="1"/>
      <c r="M694" s="1"/>
    </row>
    <row r="695" spans="1:13">
      <c r="A695" s="1"/>
      <c r="B695" s="1"/>
      <c r="E695" s="93"/>
      <c r="F695" s="1"/>
      <c r="G695" s="1"/>
      <c r="H695" s="65"/>
      <c r="L695" s="1"/>
      <c r="M695" s="1"/>
    </row>
    <row r="696" spans="1:13">
      <c r="A696" s="1"/>
      <c r="B696" s="1"/>
      <c r="E696" s="93"/>
      <c r="F696" s="1"/>
      <c r="G696" s="1"/>
      <c r="H696" s="65"/>
      <c r="L696" s="1"/>
      <c r="M696" s="1"/>
    </row>
    <row r="697" spans="1:13">
      <c r="A697" s="1"/>
      <c r="B697" s="1"/>
      <c r="E697" s="93"/>
      <c r="F697" s="1"/>
      <c r="G697" s="1"/>
      <c r="H697" s="65"/>
      <c r="L697" s="1"/>
      <c r="M697" s="1"/>
    </row>
    <row r="698" spans="1:13">
      <c r="A698" s="1"/>
      <c r="B698" s="1"/>
      <c r="E698" s="93"/>
      <c r="F698" s="1"/>
      <c r="G698" s="1"/>
      <c r="H698" s="65"/>
      <c r="L698" s="1"/>
      <c r="M698" s="1"/>
    </row>
    <row r="699" spans="1:13">
      <c r="A699" s="1"/>
      <c r="B699" s="1"/>
      <c r="E699" s="93"/>
      <c r="F699" s="1"/>
      <c r="G699" s="1"/>
      <c r="H699" s="65"/>
      <c r="L699" s="1"/>
      <c r="M699" s="1"/>
    </row>
    <row r="700" spans="1:13">
      <c r="A700" s="1"/>
      <c r="B700" s="1"/>
      <c r="E700" s="93"/>
      <c r="F700" s="1"/>
      <c r="G700" s="1"/>
      <c r="H700" s="65"/>
      <c r="L700" s="1"/>
      <c r="M700" s="1"/>
    </row>
    <row r="701" spans="1:13">
      <c r="A701" s="1"/>
      <c r="B701" s="1"/>
      <c r="E701" s="93"/>
      <c r="F701" s="1"/>
      <c r="G701" s="1"/>
      <c r="H701" s="65"/>
      <c r="L701" s="1"/>
      <c r="M701" s="1"/>
    </row>
    <row r="702" spans="1:13">
      <c r="A702" s="1"/>
      <c r="B702" s="1"/>
      <c r="E702" s="93"/>
      <c r="F702" s="1"/>
      <c r="G702" s="1"/>
      <c r="H702" s="65"/>
      <c r="L702" s="1"/>
      <c r="M702" s="1"/>
    </row>
    <row r="703" spans="1:13">
      <c r="A703" s="1"/>
      <c r="B703" s="1"/>
      <c r="E703" s="93"/>
      <c r="F703" s="1"/>
      <c r="G703" s="1"/>
      <c r="H703" s="65"/>
      <c r="L703" s="1"/>
      <c r="M703" s="1"/>
    </row>
    <row r="704" spans="1:13">
      <c r="A704" s="1"/>
      <c r="B704" s="1"/>
      <c r="E704" s="93"/>
      <c r="F704" s="1"/>
      <c r="G704" s="1"/>
      <c r="H704" s="65"/>
      <c r="L704" s="1"/>
      <c r="M704" s="1"/>
    </row>
    <row r="705" spans="1:13">
      <c r="A705" s="1"/>
      <c r="B705" s="1"/>
      <c r="E705" s="93"/>
      <c r="F705" s="1"/>
      <c r="G705" s="1"/>
      <c r="H705" s="65"/>
      <c r="L705" s="1"/>
      <c r="M705" s="1"/>
    </row>
    <row r="706" spans="1:13">
      <c r="A706" s="1"/>
      <c r="B706" s="1"/>
      <c r="E706" s="93"/>
      <c r="F706" s="1"/>
      <c r="G706" s="1"/>
      <c r="H706" s="65"/>
      <c r="L706" s="1"/>
      <c r="M706" s="1"/>
    </row>
    <row r="707" spans="1:13">
      <c r="A707" s="1"/>
      <c r="B707" s="1"/>
      <c r="E707" s="93"/>
      <c r="F707" s="1"/>
      <c r="G707" s="1"/>
      <c r="H707" s="65"/>
      <c r="L707" s="1"/>
      <c r="M707" s="1"/>
    </row>
    <row r="708" spans="1:13">
      <c r="A708" s="1"/>
      <c r="B708" s="1"/>
      <c r="E708" s="93"/>
      <c r="F708" s="1"/>
      <c r="G708" s="1"/>
      <c r="H708" s="65"/>
      <c r="L708" s="1"/>
      <c r="M708" s="1"/>
    </row>
    <row r="709" spans="1:13">
      <c r="A709" s="1"/>
      <c r="B709" s="1"/>
      <c r="E709" s="93"/>
      <c r="F709" s="1"/>
      <c r="G709" s="1"/>
      <c r="H709" s="65"/>
      <c r="L709" s="1"/>
      <c r="M709" s="1"/>
    </row>
    <row r="710" spans="1:13">
      <c r="A710" s="1"/>
      <c r="B710" s="1"/>
      <c r="E710" s="93"/>
      <c r="F710" s="1"/>
      <c r="G710" s="1"/>
      <c r="H710" s="65"/>
      <c r="L710" s="1"/>
      <c r="M710" s="1"/>
    </row>
    <row r="711" spans="1:13">
      <c r="A711" s="1"/>
      <c r="B711" s="1"/>
      <c r="E711" s="93"/>
      <c r="F711" s="1"/>
      <c r="G711" s="1"/>
      <c r="H711" s="65"/>
      <c r="L711" s="1"/>
      <c r="M711" s="1"/>
    </row>
    <row r="712" spans="1:13">
      <c r="A712" s="1"/>
      <c r="B712" s="1"/>
      <c r="E712" s="93"/>
      <c r="F712" s="1"/>
      <c r="G712" s="1"/>
      <c r="H712" s="65"/>
      <c r="L712" s="1"/>
      <c r="M712" s="1"/>
    </row>
    <row r="713" spans="1:13">
      <c r="A713" s="1"/>
      <c r="B713" s="1"/>
      <c r="E713" s="93"/>
      <c r="F713" s="1"/>
      <c r="G713" s="1"/>
      <c r="H713" s="65"/>
      <c r="L713" s="1"/>
      <c r="M713" s="1"/>
    </row>
    <row r="714" spans="1:13">
      <c r="A714" s="1"/>
      <c r="B714" s="1"/>
      <c r="E714" s="93"/>
      <c r="F714" s="1"/>
      <c r="G714" s="1"/>
      <c r="H714" s="65"/>
      <c r="L714" s="1"/>
      <c r="M714" s="1"/>
    </row>
    <row r="715" spans="1:13">
      <c r="A715" s="1"/>
      <c r="B715" s="1"/>
      <c r="E715" s="93"/>
      <c r="F715" s="1"/>
      <c r="G715" s="1"/>
      <c r="H715" s="65"/>
      <c r="L715" s="1"/>
      <c r="M715" s="1"/>
    </row>
    <row r="716" spans="1:13">
      <c r="A716" s="1"/>
      <c r="B716" s="1"/>
      <c r="E716" s="93"/>
      <c r="F716" s="1"/>
      <c r="G716" s="1"/>
      <c r="H716" s="65"/>
      <c r="L716" s="1"/>
      <c r="M716" s="1"/>
    </row>
    <row r="717" spans="1:13">
      <c r="A717" s="1"/>
      <c r="B717" s="1"/>
      <c r="E717" s="93"/>
      <c r="F717" s="1"/>
      <c r="G717" s="1"/>
      <c r="H717" s="65"/>
      <c r="L717" s="1"/>
      <c r="M717" s="1"/>
    </row>
    <row r="718" spans="1:13">
      <c r="A718" s="1"/>
      <c r="B718" s="1"/>
      <c r="E718" s="93"/>
      <c r="F718" s="1"/>
      <c r="G718" s="1"/>
      <c r="H718" s="65"/>
      <c r="L718" s="1"/>
      <c r="M718" s="1"/>
    </row>
    <row r="719" spans="1:13">
      <c r="A719" s="1"/>
      <c r="B719" s="1"/>
      <c r="E719" s="93"/>
      <c r="F719" s="1"/>
      <c r="G719" s="1"/>
      <c r="H719" s="65"/>
      <c r="L719" s="1"/>
      <c r="M719" s="1"/>
    </row>
    <row r="720" spans="1:13">
      <c r="A720" s="1"/>
      <c r="B720" s="1"/>
      <c r="E720" s="93"/>
      <c r="F720" s="1"/>
      <c r="G720" s="1"/>
      <c r="H720" s="65"/>
      <c r="L720" s="1"/>
      <c r="M720" s="1"/>
    </row>
    <row r="721" spans="1:13">
      <c r="A721" s="1"/>
      <c r="B721" s="1"/>
      <c r="E721" s="93"/>
      <c r="F721" s="1"/>
      <c r="G721" s="1"/>
      <c r="H721" s="65"/>
      <c r="L721" s="1"/>
      <c r="M721" s="1"/>
    </row>
    <row r="722" spans="1:13">
      <c r="A722" s="1"/>
      <c r="B722" s="1"/>
      <c r="E722" s="93"/>
      <c r="F722" s="1"/>
      <c r="G722" s="1"/>
      <c r="H722" s="65"/>
      <c r="L722" s="1"/>
      <c r="M722" s="1"/>
    </row>
    <row r="723" spans="1:13">
      <c r="A723" s="1"/>
      <c r="B723" s="1"/>
      <c r="E723" s="93"/>
      <c r="F723" s="1"/>
      <c r="G723" s="1"/>
      <c r="H723" s="65"/>
      <c r="L723" s="1"/>
      <c r="M723" s="1"/>
    </row>
    <row r="724" spans="1:13">
      <c r="A724" s="1"/>
      <c r="B724" s="1"/>
      <c r="E724" s="93"/>
      <c r="F724" s="1"/>
      <c r="G724" s="1"/>
      <c r="H724" s="65"/>
      <c r="L724" s="1"/>
      <c r="M724" s="1"/>
    </row>
    <row r="725" spans="1:13">
      <c r="A725" s="1"/>
      <c r="B725" s="1"/>
      <c r="E725" s="93"/>
      <c r="F725" s="1"/>
      <c r="G725" s="1"/>
      <c r="H725" s="65"/>
      <c r="L725" s="1"/>
      <c r="M725" s="1"/>
    </row>
    <row r="726" spans="1:13">
      <c r="A726" s="1"/>
      <c r="B726" s="1"/>
      <c r="E726" s="93"/>
      <c r="F726" s="1"/>
      <c r="G726" s="1"/>
      <c r="H726" s="65"/>
      <c r="L726" s="1"/>
      <c r="M726" s="1"/>
    </row>
    <row r="727" spans="1:13">
      <c r="A727" s="1"/>
      <c r="B727" s="1"/>
      <c r="E727" s="93"/>
      <c r="F727" s="1"/>
      <c r="G727" s="1"/>
      <c r="H727" s="65"/>
      <c r="L727" s="1"/>
      <c r="M727" s="1"/>
    </row>
    <row r="728" spans="1:13">
      <c r="A728" s="1"/>
      <c r="B728" s="1"/>
      <c r="E728" s="93"/>
      <c r="F728" s="1"/>
      <c r="G728" s="1"/>
      <c r="H728" s="65"/>
      <c r="L728" s="1"/>
      <c r="M728" s="1"/>
    </row>
    <row r="729" spans="1:13">
      <c r="A729" s="1"/>
      <c r="B729" s="1"/>
      <c r="E729" s="93"/>
      <c r="F729" s="1"/>
      <c r="G729" s="1"/>
      <c r="H729" s="65"/>
      <c r="L729" s="1"/>
      <c r="M729" s="1"/>
    </row>
    <row r="730" spans="1:13">
      <c r="A730" s="1"/>
      <c r="B730" s="1"/>
      <c r="E730" s="93"/>
      <c r="F730" s="1"/>
      <c r="G730" s="1"/>
      <c r="H730" s="65"/>
      <c r="L730" s="1"/>
      <c r="M730" s="1"/>
    </row>
    <row r="731" spans="1:13">
      <c r="A731" s="1"/>
      <c r="B731" s="1"/>
      <c r="E731" s="93"/>
      <c r="F731" s="1"/>
      <c r="G731" s="1"/>
      <c r="H731" s="65"/>
      <c r="L731" s="1"/>
      <c r="M731" s="1"/>
    </row>
    <row r="732" spans="1:13">
      <c r="A732" s="1"/>
      <c r="B732" s="1"/>
      <c r="E732" s="93"/>
      <c r="F732" s="1"/>
      <c r="G732" s="1"/>
      <c r="H732" s="65"/>
      <c r="L732" s="1"/>
      <c r="M732" s="1"/>
    </row>
    <row r="733" spans="1:13">
      <c r="A733" s="1"/>
      <c r="B733" s="1"/>
      <c r="E733" s="93"/>
      <c r="F733" s="1"/>
      <c r="G733" s="1"/>
      <c r="H733" s="65"/>
      <c r="L733" s="1"/>
      <c r="M733" s="1"/>
    </row>
    <row r="734" spans="1:13">
      <c r="A734" s="1"/>
      <c r="B734" s="1"/>
      <c r="E734" s="93"/>
      <c r="F734" s="1"/>
      <c r="G734" s="1"/>
      <c r="H734" s="65"/>
      <c r="L734" s="1"/>
      <c r="M734" s="1"/>
    </row>
    <row r="735" spans="1:13">
      <c r="A735" s="1"/>
      <c r="B735" s="1"/>
      <c r="E735" s="93"/>
      <c r="F735" s="1"/>
      <c r="G735" s="1"/>
      <c r="H735" s="65"/>
      <c r="L735" s="1"/>
      <c r="M735" s="1"/>
    </row>
    <row r="736" spans="1:13">
      <c r="A736" s="1"/>
      <c r="B736" s="1"/>
      <c r="E736" s="93"/>
      <c r="F736" s="1"/>
      <c r="G736" s="1"/>
      <c r="H736" s="65"/>
      <c r="L736" s="1"/>
      <c r="M736" s="1"/>
    </row>
    <row r="737" spans="1:13">
      <c r="A737" s="1"/>
      <c r="B737" s="1"/>
      <c r="E737" s="93"/>
      <c r="F737" s="1"/>
      <c r="G737" s="1"/>
      <c r="H737" s="65"/>
      <c r="L737" s="1"/>
      <c r="M737" s="1"/>
    </row>
    <row r="738" spans="1:13">
      <c r="A738" s="1"/>
      <c r="B738" s="1"/>
      <c r="E738" s="93"/>
      <c r="F738" s="1"/>
      <c r="G738" s="1"/>
      <c r="H738" s="65"/>
      <c r="L738" s="1"/>
      <c r="M738" s="1"/>
    </row>
    <row r="739" spans="1:13">
      <c r="A739" s="1"/>
      <c r="B739" s="1"/>
      <c r="E739" s="93"/>
      <c r="F739" s="1"/>
      <c r="G739" s="1"/>
      <c r="H739" s="65"/>
      <c r="L739" s="1"/>
      <c r="M739" s="1"/>
    </row>
    <row r="740" spans="1:13">
      <c r="A740" s="1"/>
      <c r="B740" s="1"/>
      <c r="E740" s="93"/>
      <c r="F740" s="1"/>
      <c r="G740" s="1"/>
      <c r="H740" s="65"/>
      <c r="L740" s="1"/>
      <c r="M740" s="1"/>
    </row>
    <row r="741" spans="1:13">
      <c r="A741" s="1"/>
      <c r="B741" s="1"/>
      <c r="E741" s="93"/>
      <c r="F741" s="1"/>
      <c r="G741" s="1"/>
      <c r="H741" s="65"/>
      <c r="L741" s="1"/>
      <c r="M741" s="1"/>
    </row>
    <row r="742" spans="1:13">
      <c r="A742" s="1"/>
      <c r="B742" s="1"/>
      <c r="E742" s="93"/>
      <c r="F742" s="1"/>
      <c r="G742" s="1"/>
      <c r="H742" s="65"/>
      <c r="L742" s="1"/>
      <c r="M742" s="1"/>
    </row>
    <row r="743" spans="1:13">
      <c r="A743" s="1"/>
      <c r="B743" s="1"/>
      <c r="E743" s="93"/>
      <c r="F743" s="1"/>
      <c r="G743" s="1"/>
      <c r="H743" s="65"/>
      <c r="L743" s="1"/>
      <c r="M743" s="1"/>
    </row>
    <row r="744" spans="1:13">
      <c r="A744" s="1"/>
      <c r="B744" s="1"/>
      <c r="E744" s="93"/>
      <c r="F744" s="1"/>
      <c r="G744" s="1"/>
      <c r="H744" s="65"/>
      <c r="L744" s="1"/>
      <c r="M744" s="1"/>
    </row>
    <row r="745" spans="1:13">
      <c r="A745" s="1"/>
      <c r="B745" s="1"/>
      <c r="E745" s="93"/>
      <c r="F745" s="1"/>
      <c r="G745" s="1"/>
      <c r="H745" s="65"/>
      <c r="L745" s="1"/>
      <c r="M745" s="1"/>
    </row>
    <row r="746" spans="1:13">
      <c r="A746" s="1"/>
      <c r="B746" s="1"/>
      <c r="E746" s="93"/>
      <c r="F746" s="1"/>
      <c r="G746" s="1"/>
      <c r="H746" s="65"/>
      <c r="L746" s="1"/>
      <c r="M746" s="1"/>
    </row>
    <row r="747" spans="1:13">
      <c r="A747" s="1"/>
      <c r="B747" s="1"/>
      <c r="E747" s="93"/>
      <c r="F747" s="1"/>
      <c r="G747" s="1"/>
      <c r="H747" s="65"/>
      <c r="L747" s="1"/>
      <c r="M747" s="1"/>
    </row>
    <row r="748" spans="1:13">
      <c r="A748" s="1"/>
      <c r="B748" s="1"/>
      <c r="E748" s="93"/>
      <c r="F748" s="1"/>
      <c r="G748" s="1"/>
      <c r="H748" s="65"/>
      <c r="L748" s="1"/>
      <c r="M748" s="1"/>
    </row>
    <row r="749" spans="1:13">
      <c r="A749" s="1"/>
      <c r="B749" s="1"/>
      <c r="E749" s="93"/>
      <c r="F749" s="1"/>
      <c r="G749" s="1"/>
      <c r="H749" s="65"/>
      <c r="L749" s="1"/>
      <c r="M749" s="1"/>
    </row>
    <row r="750" spans="1:13">
      <c r="A750" s="1"/>
      <c r="B750" s="1"/>
      <c r="E750" s="93"/>
      <c r="F750" s="1"/>
      <c r="G750" s="1"/>
      <c r="H750" s="65"/>
      <c r="L750" s="1"/>
      <c r="M750" s="1"/>
    </row>
    <row r="751" spans="1:13">
      <c r="A751" s="1"/>
      <c r="B751" s="1"/>
      <c r="E751" s="93"/>
      <c r="F751" s="1"/>
      <c r="G751" s="1"/>
      <c r="H751" s="65"/>
      <c r="L751" s="1"/>
      <c r="M751" s="1"/>
    </row>
    <row r="752" spans="1:13">
      <c r="A752" s="1"/>
      <c r="B752" s="1"/>
      <c r="E752" s="93"/>
      <c r="F752" s="1"/>
      <c r="G752" s="1"/>
      <c r="H752" s="65"/>
      <c r="L752" s="1"/>
      <c r="M752" s="1"/>
    </row>
    <row r="753" spans="1:13">
      <c r="A753" s="1"/>
      <c r="B753" s="1"/>
      <c r="E753" s="93"/>
      <c r="F753" s="1"/>
      <c r="G753" s="1"/>
      <c r="H753" s="65"/>
      <c r="L753" s="1"/>
      <c r="M753" s="1"/>
    </row>
    <row r="754" spans="1:13">
      <c r="A754" s="1"/>
      <c r="B754" s="1"/>
      <c r="E754" s="93"/>
      <c r="F754" s="1"/>
      <c r="G754" s="1"/>
      <c r="H754" s="65"/>
      <c r="L754" s="1"/>
      <c r="M754" s="1"/>
    </row>
    <row r="755" spans="1:13">
      <c r="A755" s="1"/>
      <c r="B755" s="1"/>
      <c r="E755" s="93"/>
      <c r="F755" s="1"/>
      <c r="G755" s="1"/>
      <c r="H755" s="65"/>
      <c r="L755" s="1"/>
      <c r="M755" s="1"/>
    </row>
    <row r="756" spans="1:13">
      <c r="A756" s="1"/>
      <c r="B756" s="1"/>
      <c r="E756" s="93"/>
      <c r="F756" s="1"/>
      <c r="G756" s="1"/>
      <c r="H756" s="65"/>
      <c r="L756" s="1"/>
      <c r="M756" s="1"/>
    </row>
    <row r="757" spans="1:13">
      <c r="A757" s="1"/>
      <c r="B757" s="1"/>
      <c r="E757" s="93"/>
      <c r="F757" s="1"/>
      <c r="G757" s="1"/>
      <c r="H757" s="65"/>
      <c r="L757" s="1"/>
      <c r="M757" s="1"/>
    </row>
    <row r="758" spans="1:13">
      <c r="A758" s="1"/>
      <c r="B758" s="1"/>
      <c r="E758" s="93"/>
      <c r="F758" s="1"/>
      <c r="G758" s="1"/>
      <c r="H758" s="65"/>
      <c r="L758" s="1"/>
      <c r="M758" s="1"/>
    </row>
    <row r="759" spans="1:13">
      <c r="A759" s="1"/>
      <c r="B759" s="1"/>
      <c r="E759" s="93"/>
      <c r="F759" s="1"/>
      <c r="G759" s="1"/>
      <c r="H759" s="65"/>
      <c r="L759" s="1"/>
      <c r="M759" s="1"/>
    </row>
    <row r="760" spans="1:13">
      <c r="A760" s="1"/>
      <c r="B760" s="1"/>
      <c r="E760" s="93"/>
      <c r="F760" s="1"/>
      <c r="G760" s="1"/>
      <c r="H760" s="65"/>
      <c r="L760" s="1"/>
      <c r="M760" s="1"/>
    </row>
    <row r="761" spans="1:13">
      <c r="A761" s="1"/>
      <c r="B761" s="1"/>
      <c r="E761" s="93"/>
      <c r="F761" s="1"/>
      <c r="G761" s="1"/>
      <c r="H761" s="65"/>
      <c r="L761" s="1"/>
      <c r="M761" s="1"/>
    </row>
    <row r="762" spans="1:13">
      <c r="A762" s="1"/>
      <c r="B762" s="1"/>
      <c r="E762" s="93"/>
      <c r="F762" s="1"/>
      <c r="G762" s="1"/>
      <c r="H762" s="65"/>
      <c r="L762" s="1"/>
      <c r="M762" s="1"/>
    </row>
    <row r="763" spans="1:13">
      <c r="A763" s="1"/>
      <c r="B763" s="1"/>
      <c r="E763" s="93"/>
      <c r="F763" s="1"/>
      <c r="G763" s="1"/>
      <c r="H763" s="65"/>
      <c r="L763" s="1"/>
      <c r="M763" s="1"/>
    </row>
    <row r="764" spans="1:13">
      <c r="A764" s="1"/>
      <c r="B764" s="1"/>
      <c r="E764" s="93"/>
      <c r="F764" s="1"/>
      <c r="G764" s="1"/>
      <c r="H764" s="65"/>
      <c r="L764" s="1"/>
      <c r="M764" s="1"/>
    </row>
    <row r="765" spans="1:13">
      <c r="A765" s="1"/>
      <c r="B765" s="1"/>
      <c r="E765" s="93"/>
      <c r="F765" s="1"/>
      <c r="G765" s="1"/>
      <c r="H765" s="65"/>
      <c r="L765" s="1"/>
      <c r="M765" s="1"/>
    </row>
    <row r="766" spans="1:13">
      <c r="A766" s="1"/>
      <c r="B766" s="1"/>
      <c r="E766" s="93"/>
      <c r="F766" s="1"/>
      <c r="G766" s="1"/>
      <c r="H766" s="65"/>
      <c r="L766" s="1"/>
      <c r="M766" s="1"/>
    </row>
    <row r="767" spans="1:13">
      <c r="A767" s="1"/>
      <c r="B767" s="1"/>
      <c r="E767" s="93"/>
      <c r="F767" s="1"/>
      <c r="G767" s="1"/>
      <c r="H767" s="65"/>
      <c r="L767" s="1"/>
      <c r="M767" s="1"/>
    </row>
    <row r="768" spans="1:13">
      <c r="A768" s="1"/>
      <c r="B768" s="1"/>
      <c r="E768" s="93"/>
      <c r="F768" s="1"/>
      <c r="G768" s="1"/>
      <c r="H768" s="65"/>
      <c r="L768" s="1"/>
      <c r="M768" s="1"/>
    </row>
    <row r="769" spans="1:13">
      <c r="A769" s="1"/>
      <c r="B769" s="1"/>
      <c r="E769" s="93"/>
      <c r="F769" s="1"/>
      <c r="G769" s="1"/>
      <c r="H769" s="65"/>
      <c r="L769" s="1"/>
      <c r="M769" s="1"/>
    </row>
    <row r="770" spans="1:13">
      <c r="A770" s="1"/>
      <c r="B770" s="1"/>
      <c r="E770" s="93"/>
      <c r="F770" s="1"/>
      <c r="G770" s="1"/>
      <c r="H770" s="65"/>
      <c r="L770" s="1"/>
      <c r="M770" s="1"/>
    </row>
    <row r="771" spans="1:13">
      <c r="A771" s="1"/>
      <c r="B771" s="1"/>
      <c r="E771" s="93"/>
      <c r="F771" s="1"/>
      <c r="G771" s="1"/>
      <c r="H771" s="65"/>
      <c r="L771" s="1"/>
      <c r="M771" s="1"/>
    </row>
    <row r="772" spans="1:13">
      <c r="A772" s="1"/>
      <c r="B772" s="1"/>
      <c r="E772" s="93"/>
      <c r="F772" s="1"/>
      <c r="G772" s="1"/>
      <c r="H772" s="65"/>
      <c r="L772" s="1"/>
      <c r="M772" s="1"/>
    </row>
    <row r="773" spans="1:13">
      <c r="A773" s="1"/>
      <c r="B773" s="1"/>
      <c r="E773" s="93"/>
      <c r="F773" s="1"/>
      <c r="G773" s="1"/>
      <c r="H773" s="65"/>
      <c r="L773" s="1"/>
      <c r="M773" s="1"/>
    </row>
    <row r="774" spans="1:13">
      <c r="A774" s="1"/>
      <c r="B774" s="1"/>
      <c r="E774" s="93"/>
      <c r="F774" s="1"/>
      <c r="G774" s="1"/>
      <c r="H774" s="65"/>
      <c r="L774" s="1"/>
      <c r="M774" s="1"/>
    </row>
    <row r="775" spans="1:13">
      <c r="A775" s="1"/>
      <c r="B775" s="1"/>
      <c r="E775" s="93"/>
      <c r="F775" s="1"/>
      <c r="G775" s="1"/>
      <c r="H775" s="65"/>
      <c r="L775" s="1"/>
      <c r="M775" s="1"/>
    </row>
    <row r="776" spans="1:13">
      <c r="A776" s="1"/>
      <c r="B776" s="1"/>
      <c r="E776" s="93"/>
      <c r="F776" s="1"/>
      <c r="G776" s="1"/>
      <c r="H776" s="65"/>
      <c r="L776" s="1"/>
      <c r="M776" s="1"/>
    </row>
    <row r="777" spans="1:13">
      <c r="A777" s="1"/>
      <c r="B777" s="1"/>
      <c r="E777" s="93"/>
      <c r="F777" s="1"/>
      <c r="G777" s="1"/>
      <c r="H777" s="65"/>
      <c r="L777" s="1"/>
      <c r="M777" s="1"/>
    </row>
    <row r="778" spans="1:13">
      <c r="A778" s="1"/>
      <c r="B778" s="1"/>
      <c r="E778" s="93"/>
      <c r="F778" s="1"/>
      <c r="G778" s="1"/>
      <c r="H778" s="65"/>
      <c r="L778" s="1"/>
      <c r="M778" s="1"/>
    </row>
    <row r="779" spans="1:13">
      <c r="A779" s="1"/>
      <c r="B779" s="1"/>
      <c r="E779" s="93"/>
      <c r="F779" s="1"/>
      <c r="G779" s="1"/>
      <c r="H779" s="65"/>
      <c r="L779" s="1"/>
      <c r="M779" s="1"/>
    </row>
    <row r="780" spans="1:13">
      <c r="A780" s="1"/>
      <c r="B780" s="1"/>
      <c r="E780" s="93"/>
      <c r="F780" s="1"/>
      <c r="G780" s="1"/>
      <c r="H780" s="65"/>
      <c r="L780" s="1"/>
      <c r="M780" s="1"/>
    </row>
    <row r="781" spans="1:13">
      <c r="A781" s="1"/>
      <c r="B781" s="1"/>
      <c r="E781" s="93"/>
      <c r="F781" s="1"/>
      <c r="G781" s="1"/>
      <c r="H781" s="65"/>
      <c r="L781" s="1"/>
      <c r="M781" s="1"/>
    </row>
    <row r="782" spans="1:13">
      <c r="A782" s="1"/>
      <c r="B782" s="1"/>
      <c r="E782" s="93"/>
      <c r="F782" s="1"/>
      <c r="G782" s="1"/>
      <c r="H782" s="65"/>
      <c r="L782" s="1"/>
      <c r="M782" s="1"/>
    </row>
    <row r="783" spans="1:13">
      <c r="A783" s="1"/>
      <c r="B783" s="1"/>
      <c r="E783" s="93"/>
      <c r="F783" s="1"/>
      <c r="G783" s="1"/>
      <c r="H783" s="65"/>
      <c r="L783" s="1"/>
      <c r="M783" s="1"/>
    </row>
    <row r="784" spans="1:13">
      <c r="A784" s="1"/>
      <c r="B784" s="1"/>
      <c r="E784" s="93"/>
      <c r="F784" s="1"/>
      <c r="G784" s="1"/>
      <c r="H784" s="65"/>
      <c r="L784" s="1"/>
      <c r="M784" s="1"/>
    </row>
    <row r="785" spans="1:13">
      <c r="A785" s="1"/>
      <c r="B785" s="1"/>
      <c r="E785" s="93"/>
      <c r="F785" s="1"/>
      <c r="G785" s="1"/>
      <c r="H785" s="65"/>
      <c r="L785" s="1"/>
      <c r="M785" s="1"/>
    </row>
    <row r="786" spans="1:13">
      <c r="A786" s="1"/>
      <c r="B786" s="1"/>
      <c r="E786" s="93"/>
      <c r="F786" s="1"/>
      <c r="G786" s="1"/>
      <c r="H786" s="65"/>
      <c r="L786" s="1"/>
      <c r="M786" s="1"/>
    </row>
    <row r="787" spans="1:13">
      <c r="A787" s="1"/>
      <c r="B787" s="1"/>
      <c r="E787" s="93"/>
      <c r="F787" s="1"/>
      <c r="G787" s="1"/>
      <c r="H787" s="65"/>
      <c r="L787" s="1"/>
      <c r="M787" s="1"/>
    </row>
    <row r="788" spans="1:13">
      <c r="A788" s="1"/>
      <c r="B788" s="1"/>
      <c r="E788" s="93"/>
      <c r="F788" s="1"/>
      <c r="G788" s="1"/>
      <c r="H788" s="65"/>
      <c r="L788" s="1"/>
      <c r="M788" s="1"/>
    </row>
    <row r="789" spans="1:13">
      <c r="A789" s="1"/>
      <c r="B789" s="1"/>
      <c r="E789" s="93"/>
      <c r="F789" s="1"/>
      <c r="G789" s="1"/>
      <c r="H789" s="65"/>
      <c r="L789" s="1"/>
      <c r="M789" s="1"/>
    </row>
    <row r="790" spans="1:13">
      <c r="A790" s="1"/>
      <c r="B790" s="1"/>
      <c r="E790" s="93"/>
      <c r="F790" s="1"/>
      <c r="G790" s="1"/>
      <c r="H790" s="65"/>
      <c r="L790" s="1"/>
      <c r="M790" s="1"/>
    </row>
    <row r="791" spans="1:13">
      <c r="A791" s="1"/>
      <c r="B791" s="1"/>
      <c r="E791" s="93"/>
      <c r="F791" s="1"/>
      <c r="G791" s="1"/>
      <c r="H791" s="65"/>
      <c r="L791" s="1"/>
      <c r="M791" s="1"/>
    </row>
    <row r="792" spans="1:13">
      <c r="A792" s="1"/>
      <c r="B792" s="1"/>
      <c r="E792" s="93"/>
      <c r="F792" s="1"/>
      <c r="G792" s="1"/>
      <c r="H792" s="65"/>
      <c r="L792" s="1"/>
      <c r="M792" s="1"/>
    </row>
    <row r="793" spans="1:13">
      <c r="A793" s="1"/>
      <c r="B793" s="1"/>
      <c r="E793" s="93"/>
      <c r="F793" s="1"/>
      <c r="G793" s="1"/>
      <c r="H793" s="65"/>
      <c r="L793" s="1"/>
      <c r="M793" s="1"/>
    </row>
    <row r="794" spans="1:13">
      <c r="A794" s="1"/>
      <c r="B794" s="1"/>
      <c r="E794" s="93"/>
      <c r="F794" s="1"/>
      <c r="G794" s="1"/>
      <c r="H794" s="65"/>
      <c r="L794" s="1"/>
      <c r="M794" s="1"/>
    </row>
    <row r="795" spans="1:13">
      <c r="A795" s="1"/>
      <c r="B795" s="1"/>
      <c r="E795" s="93"/>
      <c r="F795" s="1"/>
      <c r="G795" s="1"/>
      <c r="H795" s="65"/>
      <c r="L795" s="1"/>
      <c r="M795" s="1"/>
    </row>
    <row r="796" spans="1:13">
      <c r="A796" s="1"/>
      <c r="B796" s="1"/>
      <c r="E796" s="93"/>
      <c r="F796" s="1"/>
      <c r="G796" s="1"/>
      <c r="H796" s="65"/>
      <c r="L796" s="1"/>
      <c r="M796" s="1"/>
    </row>
    <row r="797" spans="1:13">
      <c r="A797" s="1"/>
      <c r="B797" s="1"/>
      <c r="E797" s="93"/>
      <c r="F797" s="1"/>
      <c r="G797" s="1"/>
      <c r="H797" s="65"/>
      <c r="L797" s="1"/>
      <c r="M797" s="1"/>
    </row>
    <row r="798" spans="1:13">
      <c r="A798" s="1"/>
      <c r="B798" s="1"/>
      <c r="E798" s="93"/>
      <c r="F798" s="1"/>
      <c r="G798" s="1"/>
      <c r="H798" s="65"/>
      <c r="L798" s="1"/>
      <c r="M798" s="1"/>
    </row>
    <row r="799" spans="1:13">
      <c r="A799" s="1"/>
      <c r="B799" s="1"/>
      <c r="E799" s="93"/>
      <c r="F799" s="1"/>
      <c r="G799" s="1"/>
      <c r="H799" s="65"/>
      <c r="L799" s="1"/>
      <c r="M799" s="1"/>
    </row>
    <row r="800" spans="1:13">
      <c r="A800" s="1"/>
      <c r="B800" s="1"/>
      <c r="E800" s="93"/>
      <c r="F800" s="1"/>
      <c r="G800" s="1"/>
      <c r="H800" s="65"/>
      <c r="L800" s="1"/>
      <c r="M800" s="1"/>
    </row>
    <row r="801" spans="1:13">
      <c r="A801" s="1"/>
      <c r="B801" s="1"/>
      <c r="E801" s="93"/>
      <c r="F801" s="1"/>
      <c r="G801" s="1"/>
      <c r="H801" s="65"/>
      <c r="L801" s="1"/>
      <c r="M801" s="1"/>
    </row>
    <row r="802" spans="1:13">
      <c r="A802" s="1"/>
      <c r="B802" s="1"/>
      <c r="E802" s="93"/>
      <c r="F802" s="1"/>
      <c r="G802" s="1"/>
      <c r="H802" s="65"/>
      <c r="L802" s="1"/>
      <c r="M802" s="1"/>
    </row>
    <row r="803" spans="1:13">
      <c r="A803" s="1"/>
      <c r="B803" s="1"/>
      <c r="E803" s="93"/>
      <c r="F803" s="1"/>
      <c r="G803" s="1"/>
      <c r="H803" s="65"/>
      <c r="L803" s="1"/>
      <c r="M803" s="1"/>
    </row>
    <row r="804" spans="1:13">
      <c r="A804" s="1"/>
      <c r="B804" s="1"/>
      <c r="E804" s="93"/>
      <c r="F804" s="1"/>
      <c r="G804" s="1"/>
      <c r="H804" s="65"/>
      <c r="L804" s="1"/>
      <c r="M804" s="1"/>
    </row>
    <row r="805" spans="1:13">
      <c r="A805" s="1"/>
      <c r="B805" s="1"/>
      <c r="E805" s="93"/>
      <c r="F805" s="1"/>
      <c r="G805" s="1"/>
      <c r="H805" s="65"/>
      <c r="L805" s="1"/>
      <c r="M805" s="1"/>
    </row>
    <row r="806" spans="1:13">
      <c r="A806" s="1"/>
      <c r="B806" s="1"/>
      <c r="E806" s="93"/>
      <c r="F806" s="1"/>
      <c r="G806" s="1"/>
      <c r="H806" s="65"/>
      <c r="L806" s="1"/>
      <c r="M806" s="1"/>
    </row>
    <row r="807" spans="1:13">
      <c r="A807" s="1"/>
      <c r="B807" s="1"/>
      <c r="E807" s="93"/>
      <c r="F807" s="1"/>
      <c r="G807" s="1"/>
      <c r="H807" s="65"/>
      <c r="L807" s="1"/>
      <c r="M807" s="1"/>
    </row>
    <row r="808" spans="1:13">
      <c r="A808" s="1"/>
      <c r="B808" s="1"/>
      <c r="E808" s="93"/>
      <c r="F808" s="1"/>
      <c r="G808" s="1"/>
      <c r="H808" s="65"/>
      <c r="L808" s="1"/>
      <c r="M808" s="1"/>
    </row>
    <row r="809" spans="1:13">
      <c r="A809" s="1"/>
      <c r="B809" s="1"/>
      <c r="E809" s="93"/>
      <c r="F809" s="1"/>
      <c r="G809" s="1"/>
      <c r="H809" s="65"/>
      <c r="L809" s="1"/>
      <c r="M809" s="1"/>
    </row>
    <row r="810" spans="1:13">
      <c r="F810" s="75"/>
      <c r="G810" s="75"/>
      <c r="H810" s="65"/>
      <c r="L810" s="1"/>
      <c r="M810" s="1"/>
    </row>
    <row r="811" spans="1:13">
      <c r="F811" s="75"/>
      <c r="G811" s="75"/>
      <c r="H811" s="65"/>
      <c r="L811" s="1"/>
      <c r="M811" s="1"/>
    </row>
    <row r="812" spans="1:13">
      <c r="F812" s="75"/>
      <c r="G812" s="75"/>
      <c r="H812" s="65"/>
      <c r="L812" s="1"/>
      <c r="M812" s="1"/>
    </row>
    <row r="813" spans="1:13">
      <c r="F813" s="75"/>
      <c r="G813" s="75"/>
      <c r="H813" s="65"/>
      <c r="L813" s="1"/>
      <c r="M813" s="1"/>
    </row>
    <row r="814" spans="1:13">
      <c r="F814" s="75"/>
      <c r="G814" s="75"/>
      <c r="H814" s="65"/>
      <c r="L814" s="1"/>
      <c r="M814" s="1"/>
    </row>
    <row r="815" spans="1:13">
      <c r="F815" s="75"/>
      <c r="G815" s="75"/>
      <c r="H815" s="65"/>
      <c r="L815" s="1"/>
      <c r="M815" s="1"/>
    </row>
    <row r="816" spans="1:13">
      <c r="F816" s="75"/>
      <c r="G816" s="75"/>
      <c r="H816" s="65"/>
      <c r="L816" s="1"/>
      <c r="M816" s="1"/>
    </row>
    <row r="817" spans="1:13">
      <c r="A817" s="1"/>
      <c r="B817" s="1"/>
      <c r="C817" s="1"/>
      <c r="D817" s="1"/>
      <c r="E817" s="1"/>
      <c r="F817" s="75"/>
      <c r="G817" s="75"/>
      <c r="H817" s="65"/>
      <c r="L817" s="1"/>
      <c r="M817" s="1"/>
    </row>
    <row r="818" spans="1:13">
      <c r="A818" s="1"/>
      <c r="B818" s="1"/>
      <c r="C818" s="1"/>
      <c r="D818" s="1"/>
      <c r="E818" s="1"/>
      <c r="F818" s="75"/>
      <c r="G818" s="75"/>
      <c r="H818" s="65"/>
      <c r="L818" s="1"/>
      <c r="M818" s="1"/>
    </row>
    <row r="819" spans="1:13">
      <c r="A819" s="1"/>
      <c r="B819" s="1"/>
      <c r="C819" s="1"/>
      <c r="D819" s="1"/>
      <c r="E819" s="1"/>
      <c r="F819" s="75"/>
      <c r="G819" s="75"/>
      <c r="H819" s="65"/>
      <c r="L819" s="1"/>
      <c r="M819" s="1"/>
    </row>
    <row r="820" spans="1:13">
      <c r="A820" s="1"/>
      <c r="B820" s="1"/>
      <c r="C820" s="1"/>
      <c r="D820" s="1"/>
      <c r="E820" s="1"/>
      <c r="F820" s="75"/>
      <c r="G820" s="75"/>
      <c r="H820" s="65"/>
      <c r="L820" s="1"/>
      <c r="M820" s="1"/>
    </row>
    <row r="821" spans="1:13">
      <c r="A821" s="1"/>
      <c r="B821" s="1"/>
      <c r="C821" s="1"/>
      <c r="D821" s="1"/>
      <c r="E821" s="1"/>
      <c r="F821" s="75"/>
      <c r="G821" s="75"/>
      <c r="H821" s="65"/>
      <c r="L821" s="1"/>
      <c r="M821" s="1"/>
    </row>
    <row r="822" spans="1:13">
      <c r="A822" s="1"/>
      <c r="B822" s="1"/>
      <c r="C822" s="1"/>
      <c r="D822" s="1"/>
      <c r="E822" s="1"/>
      <c r="F822" s="75"/>
      <c r="G822" s="75"/>
      <c r="H822" s="65"/>
      <c r="L822" s="1"/>
      <c r="M822" s="1"/>
    </row>
    <row r="823" spans="1:13">
      <c r="A823" s="1"/>
      <c r="B823" s="1"/>
      <c r="C823" s="1"/>
      <c r="D823" s="1"/>
      <c r="E823" s="1"/>
      <c r="F823" s="75"/>
      <c r="G823" s="75"/>
      <c r="H823" s="65"/>
      <c r="L823" s="1"/>
      <c r="M823" s="1"/>
    </row>
    <row r="824" spans="1:13">
      <c r="A824" s="1"/>
      <c r="B824" s="1"/>
      <c r="C824" s="1"/>
      <c r="D824" s="1"/>
      <c r="E824" s="1"/>
      <c r="F824" s="75"/>
      <c r="G824" s="75"/>
      <c r="H824" s="65"/>
      <c r="L824" s="1"/>
      <c r="M824" s="1"/>
    </row>
    <row r="825" spans="1:13">
      <c r="A825" s="1"/>
      <c r="B825" s="1"/>
      <c r="C825" s="1"/>
      <c r="D825" s="1"/>
      <c r="E825" s="1"/>
      <c r="F825" s="75"/>
      <c r="G825" s="75"/>
      <c r="H825" s="65"/>
      <c r="L825" s="1"/>
      <c r="M825" s="1"/>
    </row>
    <row r="826" spans="1:13">
      <c r="A826" s="1"/>
      <c r="B826" s="1"/>
      <c r="C826" s="1"/>
      <c r="D826" s="1"/>
      <c r="E826" s="1"/>
      <c r="F826" s="75"/>
      <c r="G826" s="75"/>
      <c r="H826" s="65"/>
      <c r="L826" s="1"/>
      <c r="M826" s="1"/>
    </row>
    <row r="827" spans="1:13">
      <c r="A827" s="1"/>
      <c r="B827" s="1"/>
      <c r="C827" s="1"/>
      <c r="D827" s="1"/>
      <c r="E827" s="1"/>
      <c r="F827" s="75"/>
      <c r="G827" s="75"/>
      <c r="H827" s="65"/>
      <c r="L827" s="1"/>
      <c r="M827" s="1"/>
    </row>
    <row r="828" spans="1:13">
      <c r="A828" s="1"/>
      <c r="B828" s="1"/>
      <c r="C828" s="1"/>
      <c r="D828" s="1"/>
      <c r="E828" s="1"/>
      <c r="F828" s="75"/>
      <c r="G828" s="75"/>
      <c r="H828" s="65"/>
      <c r="L828" s="1"/>
      <c r="M828" s="1"/>
    </row>
    <row r="829" spans="1:13">
      <c r="A829" s="1"/>
      <c r="B829" s="1"/>
      <c r="C829" s="1"/>
      <c r="D829" s="1"/>
      <c r="E829" s="1"/>
      <c r="F829" s="75"/>
      <c r="G829" s="75"/>
      <c r="H829" s="65"/>
      <c r="L829" s="1"/>
      <c r="M829" s="1"/>
    </row>
    <row r="830" spans="1:13">
      <c r="A830" s="1"/>
      <c r="B830" s="1"/>
      <c r="C830" s="1"/>
      <c r="D830" s="1"/>
      <c r="E830" s="1"/>
      <c r="F830" s="75"/>
      <c r="G830" s="75"/>
      <c r="H830" s="65"/>
      <c r="L830" s="1"/>
      <c r="M830" s="1"/>
    </row>
    <row r="831" spans="1:13">
      <c r="A831" s="1"/>
      <c r="B831" s="1"/>
      <c r="C831" s="1"/>
      <c r="D831" s="1"/>
      <c r="E831" s="1"/>
      <c r="F831" s="75"/>
      <c r="G831" s="75"/>
      <c r="H831" s="65"/>
      <c r="L831" s="1"/>
      <c r="M831" s="1"/>
    </row>
    <row r="832" spans="1:13">
      <c r="A832" s="1"/>
      <c r="B832" s="1"/>
      <c r="C832" s="1"/>
      <c r="D832" s="1"/>
      <c r="E832" s="1"/>
      <c r="F832" s="75"/>
      <c r="G832" s="75"/>
      <c r="H832" s="65"/>
      <c r="L832" s="1"/>
      <c r="M832" s="1"/>
    </row>
    <row r="833" spans="1:13">
      <c r="A833" s="1"/>
      <c r="B833" s="1"/>
      <c r="C833" s="1"/>
      <c r="D833" s="1"/>
      <c r="E833" s="1"/>
      <c r="F833" s="75"/>
      <c r="G833" s="75"/>
      <c r="H833" s="65"/>
      <c r="L833" s="1"/>
      <c r="M833" s="1"/>
    </row>
    <row r="834" spans="1:13">
      <c r="A834" s="1"/>
      <c r="B834" s="1"/>
      <c r="C834" s="1"/>
      <c r="D834" s="1"/>
      <c r="E834" s="1"/>
      <c r="F834" s="75"/>
      <c r="G834" s="75"/>
      <c r="H834" s="65"/>
      <c r="L834" s="1"/>
      <c r="M834" s="1"/>
    </row>
    <row r="835" spans="1:13">
      <c r="A835" s="1"/>
      <c r="B835" s="1"/>
      <c r="C835" s="1"/>
      <c r="D835" s="1"/>
      <c r="E835" s="1"/>
      <c r="F835" s="75"/>
      <c r="G835" s="75"/>
      <c r="H835" s="65"/>
      <c r="L835" s="1"/>
      <c r="M835" s="1"/>
    </row>
    <row r="836" spans="1:13">
      <c r="A836" s="1"/>
      <c r="B836" s="1"/>
      <c r="C836" s="1"/>
      <c r="D836" s="1"/>
      <c r="E836" s="1"/>
      <c r="F836" s="75"/>
      <c r="G836" s="75"/>
      <c r="H836" s="65"/>
      <c r="L836" s="1"/>
      <c r="M836" s="1"/>
    </row>
    <row r="837" spans="1:13">
      <c r="A837" s="1"/>
      <c r="B837" s="1"/>
      <c r="C837" s="1"/>
      <c r="D837" s="1"/>
      <c r="E837" s="1"/>
      <c r="F837" s="75"/>
      <c r="G837" s="75"/>
      <c r="H837" s="65"/>
      <c r="L837" s="1"/>
      <c r="M837" s="1"/>
    </row>
    <row r="838" spans="1:13">
      <c r="A838" s="1"/>
      <c r="B838" s="1"/>
      <c r="C838" s="1"/>
      <c r="D838" s="1"/>
      <c r="E838" s="1"/>
      <c r="F838" s="75"/>
      <c r="G838" s="75"/>
      <c r="H838" s="65"/>
      <c r="L838" s="1"/>
      <c r="M838" s="1"/>
    </row>
    <row r="839" spans="1:13">
      <c r="A839" s="1"/>
      <c r="B839" s="1"/>
      <c r="C839" s="1"/>
      <c r="D839" s="1"/>
      <c r="E839" s="1"/>
      <c r="F839" s="75"/>
      <c r="G839" s="75"/>
      <c r="H839" s="65"/>
      <c r="L839" s="1"/>
      <c r="M839" s="1"/>
    </row>
    <row r="840" spans="1:13">
      <c r="A840" s="1"/>
      <c r="B840" s="1"/>
      <c r="C840" s="1"/>
      <c r="D840" s="1"/>
      <c r="E840" s="1"/>
      <c r="F840" s="75"/>
      <c r="G840" s="75"/>
      <c r="H840" s="65"/>
      <c r="L840" s="1"/>
      <c r="M840" s="1"/>
    </row>
    <row r="841" spans="1:13">
      <c r="A841" s="1"/>
      <c r="B841" s="1"/>
      <c r="C841" s="1"/>
      <c r="D841" s="1"/>
      <c r="E841" s="1"/>
      <c r="F841" s="75"/>
      <c r="G841" s="75"/>
      <c r="H841" s="65"/>
      <c r="L841" s="1"/>
      <c r="M841" s="1"/>
    </row>
    <row r="842" spans="1:13">
      <c r="A842" s="1"/>
      <c r="B842" s="1"/>
      <c r="C842" s="1"/>
      <c r="D842" s="1"/>
      <c r="E842" s="1"/>
      <c r="F842" s="75"/>
      <c r="G842" s="75"/>
      <c r="H842" s="65"/>
      <c r="L842" s="1"/>
      <c r="M842" s="1"/>
    </row>
    <row r="843" spans="1:13">
      <c r="A843" s="1"/>
      <c r="B843" s="1"/>
      <c r="C843" s="1"/>
      <c r="D843" s="1"/>
      <c r="E843" s="1"/>
      <c r="F843" s="75"/>
      <c r="G843" s="75"/>
      <c r="H843" s="65"/>
      <c r="L843" s="1"/>
      <c r="M843" s="1"/>
    </row>
    <row r="844" spans="1:13">
      <c r="A844" s="1"/>
      <c r="B844" s="1"/>
      <c r="C844" s="1"/>
      <c r="D844" s="1"/>
      <c r="E844" s="1"/>
      <c r="F844" s="75"/>
      <c r="G844" s="75"/>
      <c r="H844" s="65"/>
      <c r="L844" s="1"/>
      <c r="M844" s="1"/>
    </row>
    <row r="845" spans="1:13">
      <c r="A845" s="1"/>
      <c r="B845" s="1"/>
      <c r="C845" s="1"/>
      <c r="D845" s="1"/>
      <c r="E845" s="1"/>
      <c r="F845" s="75"/>
      <c r="G845" s="75"/>
      <c r="H845" s="65"/>
      <c r="L845" s="1"/>
      <c r="M845" s="1"/>
    </row>
    <row r="846" spans="1:13">
      <c r="A846" s="1"/>
      <c r="B846" s="1"/>
      <c r="C846" s="1"/>
      <c r="D846" s="1"/>
      <c r="E846" s="1"/>
      <c r="F846" s="75"/>
      <c r="G846" s="75"/>
      <c r="H846" s="65"/>
      <c r="L846" s="1"/>
      <c r="M846" s="1"/>
    </row>
    <row r="847" spans="1:13">
      <c r="A847" s="1"/>
      <c r="B847" s="1"/>
      <c r="C847" s="1"/>
      <c r="D847" s="1"/>
      <c r="E847" s="1"/>
      <c r="F847" s="75"/>
      <c r="G847" s="75"/>
      <c r="H847" s="65"/>
      <c r="L847" s="1"/>
      <c r="M847" s="1"/>
    </row>
    <row r="848" spans="1:13">
      <c r="A848" s="1"/>
      <c r="B848" s="1"/>
      <c r="C848" s="1"/>
      <c r="D848" s="1"/>
      <c r="E848" s="1"/>
      <c r="F848" s="75"/>
      <c r="G848" s="75"/>
      <c r="H848" s="65"/>
      <c r="L848" s="1"/>
      <c r="M848" s="1"/>
    </row>
    <row r="849" spans="1:13">
      <c r="A849" s="1"/>
      <c r="B849" s="1"/>
      <c r="C849" s="1"/>
      <c r="D849" s="1"/>
      <c r="E849" s="1"/>
      <c r="F849" s="75"/>
      <c r="G849" s="75"/>
      <c r="H849" s="65"/>
      <c r="L849" s="1"/>
      <c r="M849" s="1"/>
    </row>
    <row r="850" spans="1:13">
      <c r="A850" s="1"/>
      <c r="B850" s="1"/>
      <c r="C850" s="1"/>
      <c r="D850" s="1"/>
      <c r="E850" s="1"/>
      <c r="F850" s="75"/>
      <c r="G850" s="75"/>
      <c r="H850" s="65"/>
      <c r="L850" s="1"/>
      <c r="M850" s="1"/>
    </row>
    <row r="851" spans="1:13">
      <c r="A851" s="1"/>
      <c r="B851" s="1"/>
      <c r="C851" s="1"/>
      <c r="D851" s="1"/>
      <c r="E851" s="1"/>
      <c r="F851" s="75"/>
      <c r="G851" s="75"/>
      <c r="H851" s="65"/>
      <c r="L851" s="1"/>
      <c r="M851" s="1"/>
    </row>
    <row r="852" spans="1:13">
      <c r="A852" s="1"/>
      <c r="B852" s="1"/>
      <c r="C852" s="1"/>
      <c r="D852" s="1"/>
      <c r="E852" s="1"/>
      <c r="F852" s="75"/>
      <c r="G852" s="75"/>
      <c r="H852" s="65"/>
      <c r="L852" s="1"/>
      <c r="M852" s="1"/>
    </row>
    <row r="853" spans="1:13">
      <c r="A853" s="1"/>
      <c r="B853" s="1"/>
      <c r="C853" s="1"/>
      <c r="D853" s="1"/>
      <c r="E853" s="1"/>
      <c r="F853" s="75"/>
      <c r="G853" s="75"/>
      <c r="H853" s="65"/>
      <c r="L853" s="1"/>
      <c r="M853" s="1"/>
    </row>
    <row r="854" spans="1:13">
      <c r="A854" s="1"/>
      <c r="B854" s="1"/>
      <c r="C854" s="1"/>
      <c r="D854" s="1"/>
      <c r="E854" s="1"/>
      <c r="F854" s="75"/>
      <c r="G854" s="75"/>
      <c r="H854" s="65"/>
      <c r="L854" s="1"/>
      <c r="M854" s="1"/>
    </row>
    <row r="855" spans="1:13">
      <c r="A855" s="1"/>
      <c r="B855" s="1"/>
      <c r="C855" s="1"/>
      <c r="D855" s="1"/>
      <c r="E855" s="1"/>
      <c r="F855" s="75"/>
      <c r="G855" s="75"/>
      <c r="H855" s="65"/>
      <c r="L855" s="1"/>
      <c r="M855" s="1"/>
    </row>
    <row r="856" spans="1:13">
      <c r="A856" s="1"/>
      <c r="B856" s="1"/>
      <c r="C856" s="1"/>
      <c r="D856" s="1"/>
      <c r="E856" s="1"/>
      <c r="F856" s="75"/>
      <c r="G856" s="75"/>
      <c r="H856" s="65"/>
      <c r="L856" s="1"/>
      <c r="M856" s="1"/>
    </row>
    <row r="857" spans="1:13">
      <c r="A857" s="1"/>
      <c r="B857" s="1"/>
      <c r="C857" s="1"/>
      <c r="D857" s="1"/>
      <c r="E857" s="1"/>
      <c r="F857" s="75"/>
      <c r="G857" s="75"/>
      <c r="H857" s="65"/>
      <c r="L857" s="1"/>
      <c r="M857" s="1"/>
    </row>
    <row r="858" spans="1:13">
      <c r="A858" s="1"/>
      <c r="B858" s="1"/>
      <c r="C858" s="1"/>
      <c r="D858" s="1"/>
      <c r="E858" s="1"/>
      <c r="F858" s="75"/>
      <c r="G858" s="75"/>
      <c r="H858" s="65"/>
      <c r="L858" s="1"/>
      <c r="M858" s="1"/>
    </row>
    <row r="859" spans="1:13">
      <c r="A859" s="1"/>
      <c r="B859" s="1"/>
      <c r="C859" s="1"/>
      <c r="D859" s="1"/>
      <c r="E859" s="1"/>
      <c r="F859" s="75"/>
      <c r="G859" s="75"/>
      <c r="H859" s="65"/>
      <c r="L859" s="1"/>
      <c r="M859" s="1"/>
    </row>
    <row r="860" spans="1:13">
      <c r="A860" s="1"/>
      <c r="B860" s="1"/>
      <c r="C860" s="1"/>
      <c r="D860" s="1"/>
      <c r="E860" s="1"/>
      <c r="F860" s="75"/>
      <c r="G860" s="75"/>
      <c r="H860" s="65"/>
      <c r="L860" s="1"/>
      <c r="M860" s="1"/>
    </row>
    <row r="861" spans="1:13">
      <c r="A861" s="1"/>
      <c r="B861" s="1"/>
      <c r="C861" s="1"/>
      <c r="D861" s="1"/>
      <c r="E861" s="1"/>
      <c r="F861" s="75"/>
      <c r="G861" s="75"/>
      <c r="H861" s="65"/>
      <c r="L861" s="1"/>
      <c r="M861" s="1"/>
    </row>
    <row r="862" spans="1:13">
      <c r="A862" s="1"/>
      <c r="B862" s="1"/>
      <c r="C862" s="1"/>
      <c r="D862" s="1"/>
      <c r="E862" s="1"/>
      <c r="F862" s="75"/>
      <c r="G862" s="75"/>
      <c r="H862" s="65"/>
      <c r="L862" s="1"/>
      <c r="M862" s="1"/>
    </row>
    <row r="863" spans="1:13">
      <c r="A863" s="1"/>
      <c r="B863" s="1"/>
      <c r="C863" s="1"/>
      <c r="D863" s="1"/>
      <c r="E863" s="1"/>
      <c r="F863" s="75"/>
      <c r="G863" s="75"/>
      <c r="H863" s="65"/>
      <c r="L863" s="1"/>
      <c r="M863" s="1"/>
    </row>
    <row r="864" spans="1:13">
      <c r="A864" s="1"/>
      <c r="B864" s="1"/>
      <c r="C864" s="1"/>
      <c r="D864" s="1"/>
      <c r="E864" s="1"/>
      <c r="F864" s="75"/>
      <c r="G864" s="75"/>
      <c r="H864" s="65"/>
      <c r="L864" s="1"/>
      <c r="M864" s="1"/>
    </row>
    <row r="865" spans="1:13">
      <c r="A865" s="1"/>
      <c r="B865" s="1"/>
      <c r="C865" s="1"/>
      <c r="D865" s="1"/>
      <c r="E865" s="1"/>
      <c r="F865" s="75"/>
      <c r="G865" s="75"/>
      <c r="H865" s="65"/>
      <c r="L865" s="1"/>
      <c r="M865" s="1"/>
    </row>
    <row r="866" spans="1:13">
      <c r="A866" s="1"/>
      <c r="B866" s="1"/>
      <c r="C866" s="1"/>
      <c r="D866" s="1"/>
      <c r="E866" s="1"/>
      <c r="F866" s="75"/>
      <c r="G866" s="75"/>
      <c r="H866" s="65"/>
      <c r="L866" s="1"/>
      <c r="M866" s="1"/>
    </row>
    <row r="867" spans="1:13">
      <c r="A867" s="1"/>
      <c r="B867" s="1"/>
      <c r="C867" s="1"/>
      <c r="D867" s="1"/>
      <c r="E867" s="1"/>
      <c r="F867" s="75"/>
      <c r="G867" s="75"/>
      <c r="H867" s="65"/>
      <c r="L867" s="1"/>
      <c r="M867" s="1"/>
    </row>
    <row r="868" spans="1:13">
      <c r="A868" s="1"/>
      <c r="B868" s="1"/>
      <c r="C868" s="1"/>
      <c r="D868" s="1"/>
      <c r="E868" s="1"/>
      <c r="F868" s="75"/>
      <c r="G868" s="75"/>
      <c r="H868" s="65"/>
      <c r="L868" s="1"/>
      <c r="M868" s="1"/>
    </row>
    <row r="869" spans="1:13">
      <c r="A869" s="1"/>
      <c r="B869" s="1"/>
      <c r="C869" s="1"/>
      <c r="D869" s="1"/>
      <c r="E869" s="1"/>
      <c r="F869" s="75"/>
      <c r="G869" s="75"/>
      <c r="H869" s="65"/>
      <c r="L869" s="1"/>
      <c r="M869" s="1"/>
    </row>
    <row r="870" spans="1:13">
      <c r="A870" s="1"/>
      <c r="B870" s="1"/>
      <c r="C870" s="1"/>
      <c r="D870" s="1"/>
      <c r="E870" s="1"/>
      <c r="F870" s="75"/>
      <c r="G870" s="75"/>
      <c r="H870" s="65"/>
      <c r="L870" s="1"/>
      <c r="M870" s="1"/>
    </row>
    <row r="871" spans="1:13">
      <c r="A871" s="1"/>
      <c r="B871" s="1"/>
      <c r="C871" s="1"/>
      <c r="D871" s="1"/>
      <c r="E871" s="1"/>
      <c r="F871" s="75"/>
      <c r="G871" s="75"/>
      <c r="H871" s="65"/>
      <c r="L871" s="1"/>
      <c r="M871" s="1"/>
    </row>
    <row r="872" spans="1:13">
      <c r="A872" s="1"/>
      <c r="B872" s="1"/>
      <c r="C872" s="1"/>
      <c r="D872" s="1"/>
      <c r="E872" s="1"/>
      <c r="F872" s="75"/>
      <c r="G872" s="75"/>
      <c r="H872" s="65"/>
      <c r="L872" s="1"/>
      <c r="M872" s="1"/>
    </row>
    <row r="873" spans="1:13">
      <c r="A873" s="1"/>
      <c r="B873" s="1"/>
      <c r="C873" s="1"/>
      <c r="D873" s="1"/>
      <c r="E873" s="1"/>
      <c r="F873" s="75"/>
      <c r="G873" s="75"/>
      <c r="H873" s="65"/>
      <c r="L873" s="1"/>
      <c r="M873" s="1"/>
    </row>
    <row r="874" spans="1:13">
      <c r="A874" s="1"/>
      <c r="B874" s="1"/>
      <c r="C874" s="1"/>
      <c r="D874" s="1"/>
      <c r="E874" s="1"/>
      <c r="F874" s="75"/>
      <c r="G874" s="75"/>
      <c r="H874" s="65"/>
      <c r="L874" s="1"/>
      <c r="M874" s="1"/>
    </row>
    <row r="875" spans="1:13">
      <c r="A875" s="1"/>
      <c r="B875" s="1"/>
      <c r="C875" s="1"/>
      <c r="D875" s="1"/>
      <c r="E875" s="1"/>
      <c r="F875" s="75"/>
      <c r="G875" s="75"/>
      <c r="H875" s="65"/>
      <c r="L875" s="1"/>
      <c r="M875" s="1"/>
    </row>
    <row r="876" spans="1:13">
      <c r="A876" s="1"/>
      <c r="B876" s="1"/>
      <c r="C876" s="1"/>
      <c r="D876" s="1"/>
      <c r="E876" s="1"/>
      <c r="F876" s="75"/>
      <c r="G876" s="75"/>
      <c r="H876" s="65"/>
      <c r="L876" s="1"/>
      <c r="M876" s="1"/>
    </row>
    <row r="877" spans="1:13">
      <c r="A877" s="1"/>
      <c r="B877" s="1"/>
      <c r="C877" s="1"/>
      <c r="D877" s="1"/>
      <c r="E877" s="1"/>
      <c r="F877" s="75"/>
      <c r="G877" s="75"/>
      <c r="H877" s="65"/>
      <c r="L877" s="1"/>
      <c r="M877" s="1"/>
    </row>
    <row r="878" spans="1:13">
      <c r="A878" s="1"/>
      <c r="B878" s="1"/>
      <c r="C878" s="1"/>
      <c r="D878" s="1"/>
      <c r="E878" s="1"/>
      <c r="F878" s="75"/>
      <c r="G878" s="75"/>
      <c r="H878" s="65"/>
      <c r="L878" s="1"/>
      <c r="M878" s="1"/>
    </row>
    <row r="879" spans="1:13">
      <c r="A879" s="1"/>
      <c r="B879" s="1"/>
      <c r="C879" s="1"/>
      <c r="D879" s="1"/>
      <c r="E879" s="1"/>
      <c r="F879" s="75"/>
      <c r="G879" s="75"/>
      <c r="H879" s="65"/>
      <c r="L879" s="1"/>
      <c r="M879" s="1"/>
    </row>
    <row r="880" spans="1:13">
      <c r="A880" s="1"/>
      <c r="B880" s="1"/>
      <c r="C880" s="1"/>
      <c r="D880" s="1"/>
      <c r="E880" s="1"/>
      <c r="F880" s="75"/>
      <c r="G880" s="75"/>
      <c r="H880" s="65"/>
      <c r="L880" s="1"/>
      <c r="M880" s="1"/>
    </row>
    <row r="881" spans="1:13">
      <c r="A881" s="1"/>
      <c r="B881" s="1"/>
      <c r="C881" s="1"/>
      <c r="D881" s="1"/>
      <c r="E881" s="1"/>
      <c r="F881" s="75"/>
      <c r="G881" s="75"/>
      <c r="H881" s="65"/>
      <c r="L881" s="1"/>
      <c r="M881" s="1"/>
    </row>
    <row r="882" spans="1:13">
      <c r="A882" s="1"/>
      <c r="B882" s="1"/>
      <c r="C882" s="1"/>
      <c r="D882" s="1"/>
      <c r="E882" s="1"/>
      <c r="F882" s="75"/>
      <c r="G882" s="75"/>
      <c r="H882" s="65"/>
      <c r="L882" s="1"/>
      <c r="M882" s="1"/>
    </row>
    <row r="883" spans="1:13">
      <c r="A883" s="1"/>
      <c r="B883" s="1"/>
      <c r="C883" s="1"/>
      <c r="D883" s="1"/>
      <c r="E883" s="1"/>
      <c r="F883" s="75"/>
      <c r="G883" s="75"/>
      <c r="H883" s="65"/>
      <c r="L883" s="1"/>
      <c r="M883" s="1"/>
    </row>
    <row r="884" spans="1:13">
      <c r="A884" s="1"/>
      <c r="B884" s="1"/>
      <c r="C884" s="1"/>
      <c r="D884" s="1"/>
      <c r="E884" s="1"/>
      <c r="F884" s="75"/>
      <c r="G884" s="75"/>
      <c r="H884" s="65"/>
      <c r="L884" s="1"/>
      <c r="M884" s="1"/>
    </row>
    <row r="885" spans="1:13">
      <c r="A885" s="1"/>
      <c r="B885" s="1"/>
      <c r="C885" s="1"/>
      <c r="D885" s="1"/>
      <c r="E885" s="1"/>
      <c r="F885" s="75"/>
      <c r="G885" s="75"/>
      <c r="H885" s="65"/>
      <c r="L885" s="1"/>
      <c r="M885" s="1"/>
    </row>
    <row r="886" spans="1:13">
      <c r="A886" s="1"/>
      <c r="B886" s="1"/>
      <c r="C886" s="1"/>
      <c r="D886" s="1"/>
      <c r="E886" s="1"/>
      <c r="F886" s="75"/>
      <c r="G886" s="75"/>
      <c r="H886" s="65"/>
      <c r="L886" s="1"/>
      <c r="M886" s="1"/>
    </row>
    <row r="887" spans="1:13">
      <c r="A887" s="1"/>
      <c r="B887" s="1"/>
      <c r="C887" s="1"/>
      <c r="D887" s="1"/>
      <c r="E887" s="1"/>
      <c r="F887" s="75"/>
      <c r="G887" s="75"/>
      <c r="H887" s="65"/>
      <c r="L887" s="1"/>
      <c r="M887" s="1"/>
    </row>
    <row r="888" spans="1:13">
      <c r="A888" s="1"/>
      <c r="B888" s="1"/>
      <c r="C888" s="1"/>
      <c r="D888" s="1"/>
      <c r="E888" s="1"/>
      <c r="F888" s="75"/>
      <c r="G888" s="75"/>
      <c r="H888" s="65"/>
      <c r="L888" s="1"/>
      <c r="M888" s="1"/>
    </row>
    <row r="889" spans="1:13">
      <c r="A889" s="1"/>
      <c r="B889" s="1"/>
      <c r="C889" s="1"/>
      <c r="D889" s="1"/>
      <c r="E889" s="1"/>
      <c r="F889" s="75"/>
      <c r="G889" s="75"/>
      <c r="H889" s="65"/>
      <c r="L889" s="1"/>
      <c r="M889" s="1"/>
    </row>
    <row r="890" spans="1:13">
      <c r="A890" s="1"/>
      <c r="B890" s="1"/>
      <c r="C890" s="1"/>
      <c r="D890" s="1"/>
      <c r="E890" s="1"/>
      <c r="F890" s="75"/>
      <c r="G890" s="75"/>
      <c r="H890" s="65"/>
      <c r="L890" s="1"/>
      <c r="M890" s="1"/>
    </row>
    <row r="891" spans="1:13">
      <c r="A891" s="1"/>
      <c r="B891" s="1"/>
      <c r="C891" s="1"/>
      <c r="D891" s="1"/>
      <c r="E891" s="1"/>
      <c r="F891" s="75"/>
      <c r="G891" s="75"/>
      <c r="H891" s="65"/>
      <c r="L891" s="1"/>
      <c r="M891" s="1"/>
    </row>
    <row r="892" spans="1:13">
      <c r="A892" s="1"/>
      <c r="B892" s="1"/>
      <c r="C892" s="1"/>
      <c r="D892" s="1"/>
      <c r="E892" s="1"/>
      <c r="F892" s="75"/>
      <c r="G892" s="75"/>
      <c r="H892" s="65"/>
      <c r="L892" s="1"/>
      <c r="M892" s="1"/>
    </row>
    <row r="893" spans="1:13">
      <c r="A893" s="1"/>
      <c r="B893" s="1"/>
      <c r="C893" s="1"/>
      <c r="D893" s="1"/>
      <c r="E893" s="1"/>
      <c r="F893" s="75"/>
      <c r="G893" s="75"/>
      <c r="H893" s="65"/>
      <c r="L893" s="1"/>
      <c r="M893" s="1"/>
    </row>
    <row r="894" spans="1:13">
      <c r="A894" s="1"/>
      <c r="B894" s="1"/>
      <c r="C894" s="1"/>
      <c r="D894" s="1"/>
      <c r="E894" s="1"/>
      <c r="F894" s="75"/>
      <c r="G894" s="75"/>
      <c r="H894" s="65"/>
      <c r="L894" s="1"/>
      <c r="M894" s="1"/>
    </row>
    <row r="895" spans="1:13">
      <c r="A895" s="1"/>
      <c r="B895" s="1"/>
      <c r="C895" s="1"/>
      <c r="D895" s="1"/>
      <c r="E895" s="1"/>
      <c r="F895" s="75"/>
      <c r="G895" s="75"/>
      <c r="H895" s="65"/>
      <c r="L895" s="1"/>
      <c r="M895" s="1"/>
    </row>
    <row r="896" spans="1:13">
      <c r="A896" s="1"/>
      <c r="B896" s="1"/>
      <c r="C896" s="1"/>
      <c r="D896" s="1"/>
      <c r="E896" s="1"/>
      <c r="F896" s="75"/>
      <c r="G896" s="75"/>
      <c r="H896" s="65"/>
      <c r="L896" s="1"/>
      <c r="M896" s="1"/>
    </row>
    <row r="897" spans="1:13">
      <c r="A897" s="1"/>
      <c r="B897" s="1"/>
      <c r="C897" s="1"/>
      <c r="D897" s="1"/>
      <c r="E897" s="1"/>
      <c r="F897" s="75"/>
      <c r="G897" s="75"/>
      <c r="H897" s="65"/>
      <c r="L897" s="1"/>
      <c r="M897" s="1"/>
    </row>
    <row r="898" spans="1:13">
      <c r="A898" s="1"/>
      <c r="B898" s="1"/>
      <c r="C898" s="1"/>
      <c r="D898" s="1"/>
      <c r="E898" s="1"/>
      <c r="F898" s="75"/>
      <c r="G898" s="75"/>
      <c r="H898" s="65"/>
      <c r="L898" s="1"/>
      <c r="M898" s="1"/>
    </row>
    <row r="899" spans="1:13">
      <c r="A899" s="1"/>
      <c r="B899" s="1"/>
      <c r="C899" s="1"/>
      <c r="D899" s="1"/>
      <c r="E899" s="1"/>
      <c r="F899" s="75"/>
      <c r="G899" s="75"/>
      <c r="H899" s="65"/>
      <c r="L899" s="1"/>
      <c r="M899" s="1"/>
    </row>
    <row r="900" spans="1:13">
      <c r="A900" s="1"/>
      <c r="B900" s="1"/>
      <c r="C900" s="1"/>
      <c r="D900" s="1"/>
      <c r="E900" s="1"/>
      <c r="F900" s="75"/>
      <c r="G900" s="75"/>
      <c r="H900" s="65"/>
      <c r="L900" s="1"/>
      <c r="M900" s="1"/>
    </row>
    <row r="901" spans="1:13">
      <c r="A901" s="1"/>
      <c r="B901" s="1"/>
      <c r="C901" s="1"/>
      <c r="D901" s="1"/>
      <c r="E901" s="1"/>
      <c r="F901" s="75"/>
      <c r="G901" s="75"/>
      <c r="H901" s="65"/>
      <c r="L901" s="1"/>
      <c r="M901" s="1"/>
    </row>
    <row r="902" spans="1:13">
      <c r="A902" s="1"/>
      <c r="B902" s="1"/>
      <c r="C902" s="1"/>
      <c r="D902" s="1"/>
      <c r="E902" s="1"/>
      <c r="F902" s="75"/>
      <c r="G902" s="75"/>
      <c r="H902" s="65"/>
      <c r="L902" s="1"/>
      <c r="M902" s="1"/>
    </row>
    <row r="903" spans="1:13">
      <c r="A903" s="1"/>
      <c r="B903" s="1"/>
      <c r="C903" s="1"/>
      <c r="D903" s="1"/>
      <c r="E903" s="1"/>
      <c r="F903" s="75"/>
      <c r="G903" s="75"/>
      <c r="H903" s="65"/>
      <c r="L903" s="1"/>
      <c r="M903" s="1"/>
    </row>
    <row r="904" spans="1:13">
      <c r="A904" s="1"/>
      <c r="B904" s="1"/>
      <c r="C904" s="1"/>
      <c r="D904" s="1"/>
      <c r="E904" s="1"/>
      <c r="F904" s="75"/>
      <c r="G904" s="75"/>
      <c r="H904" s="65"/>
      <c r="L904" s="1"/>
      <c r="M904" s="1"/>
    </row>
    <row r="905" spans="1:13">
      <c r="A905" s="1"/>
      <c r="B905" s="1"/>
      <c r="C905" s="1"/>
      <c r="D905" s="1"/>
      <c r="E905" s="1"/>
      <c r="F905" s="75"/>
      <c r="G905" s="75"/>
      <c r="H905" s="65"/>
      <c r="L905" s="1"/>
      <c r="M905" s="1"/>
    </row>
    <row r="906" spans="1:13">
      <c r="A906" s="1"/>
      <c r="B906" s="1"/>
      <c r="C906" s="1"/>
      <c r="D906" s="1"/>
      <c r="E906" s="1"/>
      <c r="F906" s="75"/>
      <c r="G906" s="75"/>
      <c r="H906" s="65"/>
      <c r="L906" s="1"/>
      <c r="M906" s="1"/>
    </row>
    <row r="907" spans="1:13">
      <c r="A907" s="1"/>
      <c r="B907" s="1"/>
      <c r="C907" s="1"/>
      <c r="D907" s="1"/>
      <c r="E907" s="1"/>
      <c r="F907" s="75"/>
      <c r="G907" s="75"/>
      <c r="H907" s="65"/>
      <c r="L907" s="1"/>
      <c r="M907" s="1"/>
    </row>
    <row r="908" spans="1:13">
      <c r="A908" s="1"/>
      <c r="B908" s="1"/>
      <c r="C908" s="1"/>
      <c r="D908" s="1"/>
      <c r="E908" s="1"/>
      <c r="F908" s="75"/>
      <c r="G908" s="75"/>
      <c r="H908" s="65"/>
      <c r="L908" s="1"/>
      <c r="M908" s="1"/>
    </row>
    <row r="909" spans="1:13">
      <c r="A909" s="1"/>
      <c r="B909" s="1"/>
      <c r="C909" s="1"/>
      <c r="D909" s="1"/>
      <c r="E909" s="1"/>
      <c r="F909" s="75"/>
      <c r="G909" s="75"/>
      <c r="H909" s="65"/>
      <c r="L909" s="1"/>
      <c r="M909" s="1"/>
    </row>
    <row r="910" spans="1:13">
      <c r="A910" s="1"/>
      <c r="B910" s="1"/>
      <c r="C910" s="1"/>
      <c r="D910" s="1"/>
      <c r="E910" s="1"/>
      <c r="F910" s="75"/>
      <c r="G910" s="75"/>
      <c r="H910" s="65"/>
      <c r="L910" s="1"/>
      <c r="M910" s="1"/>
    </row>
    <row r="911" spans="1:13">
      <c r="A911" s="1"/>
      <c r="B911" s="1"/>
      <c r="C911" s="1"/>
      <c r="D911" s="1"/>
      <c r="E911" s="1"/>
      <c r="F911" s="75"/>
      <c r="G911" s="75"/>
      <c r="H911" s="65"/>
      <c r="L911" s="1"/>
      <c r="M911" s="1"/>
    </row>
    <row r="912" spans="1:13">
      <c r="A912" s="1"/>
      <c r="B912" s="1"/>
      <c r="C912" s="1"/>
      <c r="D912" s="1"/>
      <c r="E912" s="1"/>
      <c r="F912" s="75"/>
      <c r="G912" s="75"/>
      <c r="H912" s="65"/>
      <c r="L912" s="1"/>
      <c r="M912" s="1"/>
    </row>
    <row r="913" spans="1:13">
      <c r="A913" s="1"/>
      <c r="B913" s="1"/>
      <c r="C913" s="1"/>
      <c r="D913" s="1"/>
      <c r="E913" s="1"/>
      <c r="F913" s="75"/>
      <c r="G913" s="75"/>
      <c r="H913" s="65"/>
      <c r="L913" s="1"/>
      <c r="M913" s="1"/>
    </row>
    <row r="914" spans="1:13">
      <c r="A914" s="1"/>
      <c r="B914" s="1"/>
      <c r="C914" s="1"/>
      <c r="D914" s="1"/>
      <c r="E914" s="1"/>
      <c r="F914" s="75"/>
      <c r="G914" s="75"/>
      <c r="H914" s="65"/>
      <c r="L914" s="1"/>
      <c r="M914" s="1"/>
    </row>
    <row r="915" spans="1:13">
      <c r="A915" s="1"/>
      <c r="B915" s="1"/>
      <c r="C915" s="1"/>
      <c r="D915" s="1"/>
      <c r="E915" s="1"/>
      <c r="F915" s="75"/>
      <c r="G915" s="75"/>
      <c r="H915" s="65"/>
      <c r="L915" s="1"/>
      <c r="M915" s="1"/>
    </row>
    <row r="916" spans="1:13">
      <c r="A916" s="1"/>
      <c r="B916" s="1"/>
      <c r="C916" s="1"/>
      <c r="D916" s="1"/>
      <c r="E916" s="1"/>
      <c r="F916" s="75"/>
      <c r="G916" s="75"/>
      <c r="H916" s="65"/>
      <c r="L916" s="1"/>
      <c r="M916" s="1"/>
    </row>
    <row r="917" spans="1:13">
      <c r="A917" s="1"/>
      <c r="B917" s="1"/>
      <c r="C917" s="1"/>
      <c r="D917" s="1"/>
      <c r="E917" s="1"/>
      <c r="F917" s="75"/>
      <c r="G917" s="75"/>
      <c r="H917" s="65"/>
      <c r="L917" s="1"/>
      <c r="M917" s="1"/>
    </row>
    <row r="918" spans="1:13">
      <c r="A918" s="1"/>
      <c r="B918" s="1"/>
      <c r="C918" s="1"/>
      <c r="D918" s="1"/>
      <c r="E918" s="1"/>
      <c r="F918" s="75"/>
      <c r="G918" s="75"/>
      <c r="H918" s="65"/>
      <c r="L918" s="1"/>
      <c r="M918" s="1"/>
    </row>
    <row r="919" spans="1:13">
      <c r="A919" s="1"/>
      <c r="B919" s="1"/>
      <c r="C919" s="1"/>
      <c r="D919" s="1"/>
      <c r="E919" s="1"/>
      <c r="F919" s="75"/>
      <c r="G919" s="75"/>
      <c r="H919" s="65"/>
      <c r="L919" s="1"/>
      <c r="M919" s="1"/>
    </row>
    <row r="920" spans="1:13">
      <c r="A920" s="1"/>
      <c r="B920" s="1"/>
      <c r="C920" s="1"/>
      <c r="D920" s="1"/>
      <c r="E920" s="1"/>
      <c r="F920" s="75"/>
      <c r="G920" s="75"/>
      <c r="H920" s="65"/>
      <c r="L920" s="1"/>
      <c r="M920" s="1"/>
    </row>
    <row r="921" spans="1:13">
      <c r="A921" s="1"/>
      <c r="B921" s="1"/>
      <c r="C921" s="1"/>
      <c r="D921" s="1"/>
      <c r="E921" s="1"/>
      <c r="F921" s="75"/>
      <c r="G921" s="75"/>
      <c r="H921" s="65"/>
      <c r="L921" s="1"/>
      <c r="M921" s="1"/>
    </row>
    <row r="922" spans="1:13">
      <c r="A922" s="1"/>
      <c r="B922" s="1"/>
      <c r="C922" s="1"/>
      <c r="D922" s="1"/>
      <c r="E922" s="1"/>
      <c r="F922" s="75"/>
      <c r="G922" s="75"/>
      <c r="H922" s="65"/>
      <c r="L922" s="1"/>
      <c r="M922" s="1"/>
    </row>
    <row r="923" spans="1:13">
      <c r="A923" s="1"/>
      <c r="B923" s="1"/>
      <c r="C923" s="1"/>
      <c r="D923" s="1"/>
      <c r="E923" s="1"/>
      <c r="F923" s="75"/>
      <c r="G923" s="75"/>
      <c r="H923" s="65"/>
      <c r="L923" s="1"/>
      <c r="M923" s="1"/>
    </row>
    <row r="924" spans="1:13">
      <c r="A924" s="1"/>
      <c r="B924" s="1"/>
      <c r="C924" s="1"/>
      <c r="D924" s="1"/>
      <c r="E924" s="1"/>
      <c r="F924" s="75"/>
      <c r="G924" s="75"/>
      <c r="H924" s="65"/>
      <c r="L924" s="1"/>
      <c r="M924" s="1"/>
    </row>
    <row r="925" spans="1:13">
      <c r="A925" s="1"/>
      <c r="B925" s="1"/>
      <c r="C925" s="1"/>
      <c r="D925" s="1"/>
      <c r="E925" s="1"/>
      <c r="F925" s="75"/>
      <c r="G925" s="75"/>
      <c r="H925" s="65"/>
      <c r="L925" s="1"/>
      <c r="M925" s="1"/>
    </row>
    <row r="926" spans="1:13">
      <c r="A926" s="1"/>
      <c r="B926" s="1"/>
      <c r="C926" s="1"/>
      <c r="D926" s="1"/>
      <c r="E926" s="1"/>
      <c r="F926" s="75"/>
      <c r="G926" s="75"/>
      <c r="H926" s="65"/>
      <c r="L926" s="1"/>
      <c r="M926" s="1"/>
    </row>
    <row r="927" spans="1:13">
      <c r="A927" s="1"/>
      <c r="B927" s="1"/>
      <c r="C927" s="1"/>
      <c r="D927" s="1"/>
      <c r="E927" s="1"/>
      <c r="F927" s="75"/>
      <c r="G927" s="75"/>
      <c r="H927" s="65"/>
      <c r="L927" s="1"/>
      <c r="M927" s="1"/>
    </row>
    <row r="928" spans="1:13">
      <c r="A928" s="1"/>
      <c r="B928" s="1"/>
      <c r="C928" s="1"/>
      <c r="D928" s="1"/>
      <c r="E928" s="1"/>
      <c r="F928" s="75"/>
      <c r="G928" s="75"/>
      <c r="H928" s="65"/>
      <c r="L928" s="1"/>
      <c r="M928" s="1"/>
    </row>
    <row r="929" spans="1:13">
      <c r="A929" s="1"/>
      <c r="B929" s="1"/>
      <c r="C929" s="1"/>
      <c r="D929" s="1"/>
      <c r="E929" s="1"/>
      <c r="F929" s="75"/>
      <c r="G929" s="75"/>
      <c r="H929" s="65"/>
      <c r="L929" s="1"/>
      <c r="M929" s="1"/>
    </row>
    <row r="930" spans="1:13">
      <c r="A930" s="1"/>
      <c r="B930" s="1"/>
      <c r="C930" s="1"/>
      <c r="D930" s="1"/>
      <c r="E930" s="1"/>
      <c r="F930" s="75"/>
      <c r="G930" s="75"/>
      <c r="H930" s="65"/>
      <c r="L930" s="1"/>
      <c r="M930" s="1"/>
    </row>
    <row r="931" spans="1:13">
      <c r="A931" s="1"/>
      <c r="B931" s="1"/>
      <c r="C931" s="1"/>
      <c r="D931" s="1"/>
      <c r="E931" s="1"/>
      <c r="F931" s="75"/>
      <c r="G931" s="75"/>
      <c r="H931" s="65"/>
      <c r="L931" s="1"/>
      <c r="M931" s="1"/>
    </row>
    <row r="932" spans="1:13">
      <c r="A932" s="1"/>
      <c r="B932" s="1"/>
      <c r="C932" s="1"/>
      <c r="D932" s="1"/>
      <c r="E932" s="1"/>
      <c r="F932" s="75"/>
      <c r="G932" s="75"/>
      <c r="H932" s="65"/>
      <c r="L932" s="1"/>
      <c r="M932" s="1"/>
    </row>
    <row r="933" spans="1:13">
      <c r="A933" s="1"/>
      <c r="B933" s="1"/>
      <c r="C933" s="1"/>
      <c r="D933" s="1"/>
      <c r="E933" s="1"/>
      <c r="F933" s="75"/>
      <c r="G933" s="75"/>
      <c r="H933" s="65"/>
      <c r="L933" s="1"/>
      <c r="M933" s="1"/>
    </row>
    <row r="934" spans="1:13">
      <c r="A934" s="1"/>
      <c r="B934" s="1"/>
      <c r="C934" s="1"/>
      <c r="D934" s="1"/>
      <c r="E934" s="1"/>
      <c r="F934" s="75"/>
      <c r="G934" s="75"/>
      <c r="H934" s="65"/>
      <c r="L934" s="1"/>
      <c r="M934" s="1"/>
    </row>
    <row r="935" spans="1:13">
      <c r="A935" s="1"/>
      <c r="B935" s="1"/>
      <c r="C935" s="1"/>
      <c r="D935" s="1"/>
      <c r="E935" s="1"/>
      <c r="F935" s="75"/>
      <c r="G935" s="75"/>
      <c r="H935" s="65"/>
      <c r="L935" s="1"/>
      <c r="M935" s="1"/>
    </row>
    <row r="936" spans="1:13">
      <c r="A936" s="1"/>
      <c r="B936" s="1"/>
      <c r="C936" s="1"/>
      <c r="D936" s="1"/>
      <c r="E936" s="1"/>
      <c r="F936" s="75"/>
      <c r="G936" s="75"/>
      <c r="H936" s="65"/>
      <c r="L936" s="1"/>
      <c r="M936" s="1"/>
    </row>
    <row r="937" spans="1:13">
      <c r="A937" s="1"/>
      <c r="B937" s="1"/>
      <c r="C937" s="1"/>
      <c r="D937" s="1"/>
      <c r="E937" s="1"/>
      <c r="F937" s="75"/>
      <c r="G937" s="75"/>
      <c r="H937" s="65"/>
      <c r="L937" s="1"/>
      <c r="M937" s="1"/>
    </row>
    <row r="938" spans="1:13">
      <c r="A938" s="1"/>
      <c r="B938" s="1"/>
      <c r="C938" s="1"/>
      <c r="D938" s="1"/>
      <c r="E938" s="1"/>
      <c r="F938" s="75"/>
      <c r="G938" s="75"/>
      <c r="H938" s="65"/>
      <c r="L938" s="1"/>
      <c r="M938" s="1"/>
    </row>
    <row r="939" spans="1:13">
      <c r="A939" s="1"/>
      <c r="B939" s="1"/>
      <c r="C939" s="1"/>
      <c r="D939" s="1"/>
      <c r="E939" s="1"/>
      <c r="F939" s="75"/>
      <c r="G939" s="75"/>
      <c r="H939" s="65"/>
      <c r="L939" s="1"/>
      <c r="M939" s="1"/>
    </row>
    <row r="940" spans="1:13">
      <c r="A940" s="1"/>
      <c r="B940" s="1"/>
      <c r="C940" s="1"/>
      <c r="D940" s="1"/>
      <c r="E940" s="1"/>
      <c r="F940" s="75"/>
      <c r="G940" s="75"/>
      <c r="H940" s="65"/>
      <c r="L940" s="1"/>
      <c r="M940" s="1"/>
    </row>
    <row r="941" spans="1:13">
      <c r="A941" s="1"/>
      <c r="B941" s="1"/>
      <c r="C941" s="1"/>
      <c r="D941" s="1"/>
      <c r="E941" s="1"/>
      <c r="F941" s="75"/>
      <c r="G941" s="75"/>
      <c r="H941" s="65"/>
      <c r="L941" s="1"/>
      <c r="M941" s="1"/>
    </row>
    <row r="942" spans="1:13">
      <c r="A942" s="1"/>
      <c r="B942" s="1"/>
      <c r="C942" s="1"/>
      <c r="D942" s="1"/>
      <c r="E942" s="1"/>
      <c r="F942" s="75"/>
      <c r="G942" s="75"/>
      <c r="H942" s="65"/>
      <c r="L942" s="1"/>
      <c r="M942" s="1"/>
    </row>
    <row r="943" spans="1:13">
      <c r="A943" s="1"/>
      <c r="B943" s="1"/>
      <c r="C943" s="1"/>
      <c r="D943" s="1"/>
      <c r="E943" s="1"/>
      <c r="F943" s="75"/>
      <c r="G943" s="75"/>
      <c r="H943" s="65"/>
      <c r="L943" s="1"/>
      <c r="M943" s="1"/>
    </row>
    <row r="944" spans="1:13">
      <c r="A944" s="1"/>
      <c r="B944" s="1"/>
      <c r="C944" s="1"/>
      <c r="D944" s="1"/>
      <c r="E944" s="1"/>
      <c r="F944" s="75"/>
      <c r="G944" s="75"/>
      <c r="H944" s="65"/>
      <c r="L944" s="1"/>
      <c r="M944" s="1"/>
    </row>
    <row r="945" spans="1:13">
      <c r="A945" s="1"/>
      <c r="B945" s="1"/>
      <c r="C945" s="1"/>
      <c r="D945" s="1"/>
      <c r="E945" s="1"/>
      <c r="F945" s="75"/>
      <c r="G945" s="75"/>
      <c r="H945" s="65"/>
      <c r="L945" s="1"/>
      <c r="M945" s="1"/>
    </row>
    <row r="946" spans="1:13">
      <c r="A946" s="1"/>
      <c r="B946" s="1"/>
      <c r="C946" s="1"/>
      <c r="D946" s="1"/>
      <c r="E946" s="1"/>
      <c r="F946" s="75"/>
      <c r="G946" s="75"/>
      <c r="H946" s="65"/>
      <c r="L946" s="1"/>
      <c r="M946" s="1"/>
    </row>
    <row r="947" spans="1:13">
      <c r="A947" s="1"/>
      <c r="B947" s="1"/>
      <c r="C947" s="1"/>
      <c r="D947" s="1"/>
      <c r="E947" s="1"/>
      <c r="F947" s="75"/>
      <c r="G947" s="75"/>
      <c r="H947" s="65"/>
      <c r="L947" s="1"/>
      <c r="M947" s="1"/>
    </row>
    <row r="948" spans="1:13">
      <c r="A948" s="1"/>
      <c r="B948" s="1"/>
      <c r="C948" s="1"/>
      <c r="D948" s="1"/>
      <c r="E948" s="1"/>
      <c r="F948" s="75"/>
      <c r="G948" s="75"/>
      <c r="H948" s="65"/>
      <c r="L948" s="1"/>
      <c r="M948" s="1"/>
    </row>
    <row r="949" spans="1:13">
      <c r="A949" s="1"/>
      <c r="B949" s="1"/>
      <c r="C949" s="1"/>
      <c r="D949" s="1"/>
      <c r="E949" s="1"/>
      <c r="F949" s="75"/>
      <c r="G949" s="75"/>
      <c r="H949" s="65"/>
      <c r="L949" s="1"/>
      <c r="M949" s="1"/>
    </row>
    <row r="950" spans="1:13">
      <c r="A950" s="1"/>
      <c r="B950" s="1"/>
      <c r="C950" s="1"/>
      <c r="D950" s="1"/>
      <c r="E950" s="1"/>
      <c r="F950" s="75"/>
      <c r="G950" s="75"/>
      <c r="H950" s="65"/>
      <c r="L950" s="1"/>
      <c r="M950" s="1"/>
    </row>
    <row r="951" spans="1:13">
      <c r="A951" s="1"/>
      <c r="B951" s="1"/>
      <c r="C951" s="1"/>
      <c r="D951" s="1"/>
      <c r="E951" s="1"/>
      <c r="F951" s="75"/>
      <c r="G951" s="75"/>
      <c r="H951" s="65"/>
      <c r="L951" s="1"/>
      <c r="M951" s="1"/>
    </row>
    <row r="952" spans="1:13">
      <c r="A952" s="1"/>
      <c r="B952" s="1"/>
      <c r="C952" s="1"/>
      <c r="D952" s="1"/>
      <c r="E952" s="1"/>
      <c r="F952" s="75"/>
      <c r="G952" s="75"/>
      <c r="H952" s="65"/>
      <c r="L952" s="1"/>
      <c r="M952" s="1"/>
    </row>
    <row r="953" spans="1:13">
      <c r="A953" s="1"/>
      <c r="B953" s="1"/>
      <c r="C953" s="1"/>
      <c r="D953" s="1"/>
      <c r="E953" s="1"/>
      <c r="F953" s="75"/>
      <c r="G953" s="75"/>
      <c r="H953" s="65"/>
      <c r="L953" s="1"/>
      <c r="M953" s="1"/>
    </row>
    <row r="954" spans="1:13">
      <c r="A954" s="1"/>
      <c r="B954" s="1"/>
      <c r="C954" s="1"/>
      <c r="D954" s="1"/>
      <c r="E954" s="1"/>
      <c r="F954" s="75"/>
      <c r="G954" s="75"/>
      <c r="H954" s="65"/>
      <c r="L954" s="1"/>
      <c r="M954" s="1"/>
    </row>
    <row r="955" spans="1:13">
      <c r="A955" s="1"/>
      <c r="B955" s="1"/>
      <c r="C955" s="1"/>
      <c r="D955" s="1"/>
      <c r="E955" s="1"/>
      <c r="F955" s="75"/>
      <c r="G955" s="75"/>
      <c r="H955" s="65"/>
      <c r="L955" s="1"/>
      <c r="M955" s="1"/>
    </row>
    <row r="956" spans="1:13">
      <c r="A956" s="1"/>
      <c r="B956" s="1"/>
      <c r="C956" s="1"/>
      <c r="D956" s="1"/>
      <c r="E956" s="1"/>
      <c r="F956" s="75"/>
      <c r="G956" s="75"/>
      <c r="H956" s="65"/>
      <c r="L956" s="1"/>
      <c r="M956" s="1"/>
    </row>
    <row r="957" spans="1:13">
      <c r="A957" s="1"/>
      <c r="B957" s="1"/>
      <c r="C957" s="1"/>
      <c r="D957" s="1"/>
      <c r="E957" s="1"/>
      <c r="F957" s="75"/>
      <c r="G957" s="75"/>
      <c r="H957" s="65"/>
      <c r="L957" s="1"/>
      <c r="M957" s="1"/>
    </row>
    <row r="958" spans="1:13">
      <c r="A958" s="1"/>
      <c r="B958" s="1"/>
      <c r="C958" s="1"/>
      <c r="D958" s="1"/>
      <c r="E958" s="1"/>
      <c r="F958" s="75"/>
      <c r="G958" s="75"/>
      <c r="H958" s="65"/>
      <c r="L958" s="1"/>
      <c r="M958" s="1"/>
    </row>
    <row r="959" spans="1:13">
      <c r="A959" s="1"/>
      <c r="B959" s="1"/>
      <c r="C959" s="1"/>
      <c r="D959" s="1"/>
      <c r="E959" s="1"/>
      <c r="F959" s="75"/>
      <c r="G959" s="75"/>
      <c r="H959" s="65"/>
      <c r="L959" s="1"/>
      <c r="M959" s="1"/>
    </row>
    <row r="960" spans="1:13">
      <c r="A960" s="1"/>
      <c r="B960" s="1"/>
      <c r="C960" s="1"/>
      <c r="D960" s="1"/>
      <c r="E960" s="1"/>
      <c r="F960" s="75"/>
      <c r="G960" s="75"/>
      <c r="H960" s="65"/>
      <c r="L960" s="1"/>
      <c r="M960" s="1"/>
    </row>
    <row r="961" spans="1:13">
      <c r="A961" s="1"/>
      <c r="B961" s="1"/>
      <c r="C961" s="1"/>
      <c r="D961" s="1"/>
      <c r="E961" s="1"/>
      <c r="F961" s="75"/>
      <c r="G961" s="75"/>
      <c r="H961" s="65"/>
      <c r="L961" s="1"/>
      <c r="M961" s="1"/>
    </row>
    <row r="962" spans="1:13">
      <c r="A962" s="1"/>
      <c r="B962" s="1"/>
      <c r="C962" s="1"/>
      <c r="D962" s="1"/>
      <c r="E962" s="1"/>
      <c r="F962" s="75"/>
      <c r="G962" s="75"/>
      <c r="H962" s="65"/>
      <c r="L962" s="1"/>
      <c r="M962" s="1"/>
    </row>
    <row r="963" spans="1:13">
      <c r="A963" s="1"/>
      <c r="B963" s="1"/>
      <c r="C963" s="1"/>
      <c r="D963" s="1"/>
      <c r="E963" s="1"/>
      <c r="F963" s="75"/>
      <c r="G963" s="75"/>
      <c r="H963" s="65"/>
      <c r="L963" s="1"/>
      <c r="M963" s="1"/>
    </row>
    <row r="964" spans="1:13">
      <c r="A964" s="1"/>
      <c r="B964" s="1"/>
      <c r="C964" s="1"/>
      <c r="D964" s="1"/>
      <c r="E964" s="1"/>
      <c r="F964" s="75"/>
      <c r="G964" s="75"/>
      <c r="H964" s="65"/>
      <c r="L964" s="1"/>
      <c r="M964" s="1"/>
    </row>
    <row r="965" spans="1:13">
      <c r="A965" s="1"/>
      <c r="B965" s="1"/>
      <c r="C965" s="1"/>
      <c r="D965" s="1"/>
      <c r="E965" s="1"/>
      <c r="F965" s="75"/>
      <c r="G965" s="75"/>
      <c r="H965" s="65"/>
      <c r="L965" s="1"/>
      <c r="M965" s="1"/>
    </row>
    <row r="966" spans="1:13">
      <c r="A966" s="1"/>
      <c r="B966" s="1"/>
      <c r="C966" s="1"/>
      <c r="D966" s="1"/>
      <c r="E966" s="1"/>
      <c r="F966" s="75"/>
      <c r="G966" s="75"/>
      <c r="H966" s="65"/>
      <c r="L966" s="1"/>
      <c r="M966" s="1"/>
    </row>
    <row r="967" spans="1:13">
      <c r="A967" s="1"/>
      <c r="B967" s="1"/>
      <c r="C967" s="1"/>
      <c r="D967" s="1"/>
      <c r="E967" s="1"/>
      <c r="F967" s="75"/>
      <c r="G967" s="75"/>
      <c r="H967" s="65"/>
      <c r="L967" s="1"/>
      <c r="M967" s="1"/>
    </row>
    <row r="968" spans="1:13">
      <c r="A968" s="1"/>
      <c r="B968" s="1"/>
      <c r="C968" s="1"/>
      <c r="D968" s="1"/>
      <c r="E968" s="1"/>
      <c r="F968" s="75"/>
      <c r="G968" s="75"/>
      <c r="H968" s="65"/>
      <c r="L968" s="1"/>
      <c r="M968" s="1"/>
    </row>
    <row r="969" spans="1:13">
      <c r="A969" s="1"/>
      <c r="B969" s="1"/>
      <c r="C969" s="1"/>
      <c r="D969" s="1"/>
      <c r="E969" s="1"/>
      <c r="F969" s="75"/>
      <c r="G969" s="75"/>
      <c r="H969" s="65"/>
      <c r="L969" s="1"/>
      <c r="M969" s="1"/>
    </row>
    <row r="970" spans="1:13">
      <c r="A970" s="1"/>
      <c r="B970" s="1"/>
      <c r="C970" s="1"/>
      <c r="D970" s="1"/>
      <c r="E970" s="1"/>
      <c r="F970" s="75"/>
      <c r="G970" s="75"/>
      <c r="H970" s="65"/>
      <c r="L970" s="1"/>
      <c r="M970" s="1"/>
    </row>
    <row r="971" spans="1:13">
      <c r="A971" s="1"/>
      <c r="B971" s="1"/>
      <c r="C971" s="1"/>
      <c r="D971" s="1"/>
      <c r="E971" s="1"/>
      <c r="F971" s="75"/>
      <c r="G971" s="75"/>
      <c r="H971" s="65"/>
      <c r="L971" s="1"/>
      <c r="M971" s="1"/>
    </row>
    <row r="972" spans="1:13">
      <c r="A972" s="1"/>
      <c r="B972" s="1"/>
      <c r="C972" s="1"/>
      <c r="D972" s="1"/>
      <c r="E972" s="1"/>
      <c r="F972" s="75"/>
      <c r="G972" s="75"/>
      <c r="H972" s="65"/>
      <c r="L972" s="1"/>
      <c r="M972" s="1"/>
    </row>
    <row r="973" spans="1:13">
      <c r="A973" s="1"/>
      <c r="B973" s="1"/>
      <c r="C973" s="1"/>
      <c r="D973" s="1"/>
      <c r="E973" s="1"/>
      <c r="F973" s="75"/>
      <c r="G973" s="75"/>
      <c r="H973" s="65"/>
      <c r="L973" s="1"/>
      <c r="M973" s="1"/>
    </row>
    <row r="974" spans="1:13">
      <c r="A974" s="1"/>
      <c r="B974" s="1"/>
      <c r="C974" s="1"/>
      <c r="D974" s="1"/>
      <c r="E974" s="1"/>
      <c r="F974" s="75"/>
      <c r="G974" s="75"/>
      <c r="H974" s="65"/>
      <c r="L974" s="1"/>
      <c r="M974" s="1"/>
    </row>
    <row r="975" spans="1:13">
      <c r="A975" s="1"/>
      <c r="B975" s="1"/>
      <c r="C975" s="1"/>
      <c r="D975" s="1"/>
      <c r="E975" s="1"/>
      <c r="F975" s="75"/>
      <c r="G975" s="75"/>
      <c r="H975" s="65"/>
      <c r="L975" s="1"/>
      <c r="M975" s="1"/>
    </row>
    <row r="976" spans="1:13">
      <c r="A976" s="1"/>
      <c r="B976" s="1"/>
      <c r="C976" s="1"/>
      <c r="D976" s="1"/>
      <c r="E976" s="1"/>
      <c r="F976" s="75"/>
      <c r="G976" s="75"/>
      <c r="H976" s="65"/>
      <c r="L976" s="1"/>
      <c r="M976" s="1"/>
    </row>
    <row r="977" spans="1:13">
      <c r="A977" s="1"/>
      <c r="B977" s="1"/>
      <c r="C977" s="1"/>
      <c r="D977" s="1"/>
      <c r="E977" s="1"/>
      <c r="F977" s="75"/>
      <c r="G977" s="75"/>
      <c r="H977" s="65"/>
      <c r="L977" s="1"/>
      <c r="M977" s="1"/>
    </row>
    <row r="978" spans="1:13">
      <c r="A978" s="1"/>
      <c r="B978" s="1"/>
      <c r="C978" s="1"/>
      <c r="D978" s="1"/>
      <c r="E978" s="1"/>
      <c r="F978" s="75"/>
      <c r="G978" s="75"/>
      <c r="H978" s="65"/>
      <c r="L978" s="1"/>
      <c r="M978" s="1"/>
    </row>
    <row r="979" spans="1:13">
      <c r="A979" s="1"/>
      <c r="B979" s="1"/>
      <c r="C979" s="1"/>
      <c r="D979" s="1"/>
      <c r="E979" s="1"/>
      <c r="F979" s="75"/>
      <c r="G979" s="75"/>
      <c r="H979" s="65"/>
      <c r="L979" s="1"/>
      <c r="M979" s="1"/>
    </row>
    <row r="980" spans="1:13">
      <c r="A980" s="1"/>
      <c r="B980" s="1"/>
      <c r="C980" s="1"/>
      <c r="D980" s="1"/>
      <c r="E980" s="1"/>
      <c r="F980" s="75"/>
      <c r="G980" s="75"/>
      <c r="H980" s="65"/>
      <c r="L980" s="1"/>
      <c r="M980" s="1"/>
    </row>
    <row r="981" spans="1:13">
      <c r="A981" s="1"/>
      <c r="B981" s="1"/>
      <c r="C981" s="1"/>
      <c r="D981" s="1"/>
      <c r="E981" s="1"/>
      <c r="F981" s="75"/>
      <c r="G981" s="75"/>
      <c r="H981" s="65"/>
      <c r="L981" s="1"/>
      <c r="M981" s="1"/>
    </row>
    <row r="982" spans="1:13">
      <c r="A982" s="1"/>
      <c r="B982" s="1"/>
      <c r="C982" s="1"/>
      <c r="D982" s="1"/>
      <c r="E982" s="1"/>
      <c r="F982" s="75"/>
      <c r="G982" s="75"/>
      <c r="H982" s="65"/>
      <c r="L982" s="1"/>
      <c r="M982" s="1"/>
    </row>
    <row r="983" spans="1:13">
      <c r="A983" s="1"/>
      <c r="B983" s="1"/>
      <c r="C983" s="1"/>
      <c r="D983" s="1"/>
      <c r="E983" s="1"/>
      <c r="F983" s="75"/>
      <c r="G983" s="75"/>
      <c r="H983" s="65"/>
      <c r="L983" s="1"/>
      <c r="M983" s="1"/>
    </row>
    <row r="984" spans="1:13">
      <c r="A984" s="1"/>
      <c r="B984" s="1"/>
      <c r="C984" s="1"/>
      <c r="D984" s="1"/>
      <c r="E984" s="1"/>
      <c r="F984" s="75"/>
      <c r="G984" s="75"/>
      <c r="H984" s="65"/>
      <c r="L984" s="1"/>
      <c r="M984" s="1"/>
    </row>
    <row r="985" spans="1:13">
      <c r="A985" s="1"/>
      <c r="B985" s="1"/>
      <c r="C985" s="1"/>
      <c r="D985" s="1"/>
      <c r="E985" s="1"/>
      <c r="F985" s="75"/>
      <c r="G985" s="75"/>
      <c r="H985" s="65"/>
      <c r="L985" s="1"/>
      <c r="M985" s="1"/>
    </row>
    <row r="986" spans="1:13">
      <c r="A986" s="1"/>
      <c r="B986" s="1"/>
      <c r="C986" s="1"/>
      <c r="D986" s="1"/>
      <c r="E986" s="1"/>
      <c r="F986" s="75"/>
      <c r="G986" s="75"/>
      <c r="H986" s="65"/>
      <c r="L986" s="1"/>
      <c r="M986" s="1"/>
    </row>
    <row r="987" spans="1:13">
      <c r="A987" s="1"/>
      <c r="B987" s="1"/>
      <c r="C987" s="1"/>
      <c r="D987" s="1"/>
      <c r="E987" s="1"/>
      <c r="F987" s="75"/>
      <c r="G987" s="75"/>
      <c r="H987" s="65"/>
      <c r="L987" s="1"/>
      <c r="M987" s="1"/>
    </row>
    <row r="988" spans="1:13">
      <c r="A988" s="1"/>
      <c r="B988" s="1"/>
      <c r="C988" s="1"/>
      <c r="D988" s="1"/>
      <c r="E988" s="1"/>
      <c r="F988" s="75"/>
      <c r="G988" s="75"/>
      <c r="H988" s="65"/>
      <c r="L988" s="1"/>
      <c r="M988" s="1"/>
    </row>
    <row r="989" spans="1:13">
      <c r="A989" s="1"/>
      <c r="B989" s="1"/>
      <c r="C989" s="1"/>
      <c r="D989" s="1"/>
      <c r="E989" s="1"/>
      <c r="F989" s="75"/>
      <c r="G989" s="75"/>
      <c r="H989" s="65"/>
      <c r="L989" s="1"/>
      <c r="M989" s="1"/>
    </row>
    <row r="990" spans="1:13">
      <c r="A990" s="1"/>
      <c r="B990" s="1"/>
      <c r="C990" s="1"/>
      <c r="D990" s="1"/>
      <c r="E990" s="1"/>
      <c r="F990" s="75"/>
      <c r="G990" s="75"/>
      <c r="H990" s="65"/>
      <c r="L990" s="1"/>
      <c r="M990" s="1"/>
    </row>
    <row r="991" spans="1:13">
      <c r="A991" s="1"/>
      <c r="B991" s="1"/>
      <c r="C991" s="1"/>
      <c r="D991" s="1"/>
      <c r="E991" s="1"/>
      <c r="F991" s="75"/>
      <c r="G991" s="75"/>
      <c r="H991" s="65"/>
      <c r="L991" s="1"/>
      <c r="M991" s="1"/>
    </row>
    <row r="992" spans="1:13">
      <c r="A992" s="1"/>
      <c r="B992" s="1"/>
      <c r="C992" s="1"/>
      <c r="D992" s="1"/>
      <c r="E992" s="1"/>
      <c r="F992" s="75"/>
      <c r="G992" s="75"/>
      <c r="H992" s="65"/>
      <c r="L992" s="1"/>
      <c r="M992" s="1"/>
    </row>
    <row r="993" spans="1:13">
      <c r="A993" s="1"/>
      <c r="B993" s="1"/>
      <c r="C993" s="1"/>
      <c r="D993" s="1"/>
      <c r="E993" s="1"/>
      <c r="F993" s="75"/>
      <c r="G993" s="75"/>
      <c r="H993" s="65"/>
      <c r="L993" s="1"/>
      <c r="M993" s="1"/>
    </row>
    <row r="994" spans="1:13">
      <c r="A994" s="1"/>
      <c r="B994" s="1"/>
      <c r="C994" s="1"/>
      <c r="D994" s="1"/>
      <c r="E994" s="1"/>
      <c r="F994" s="75"/>
      <c r="G994" s="75"/>
      <c r="H994" s="65"/>
      <c r="L994" s="1"/>
      <c r="M994" s="1"/>
    </row>
    <row r="995" spans="1:13">
      <c r="A995" s="1"/>
      <c r="B995" s="1"/>
      <c r="C995" s="1"/>
      <c r="D995" s="1"/>
      <c r="E995" s="1"/>
      <c r="F995" s="75"/>
      <c r="G995" s="75"/>
      <c r="H995" s="65"/>
      <c r="L995" s="1"/>
      <c r="M995" s="1"/>
    </row>
    <row r="996" spans="1:13">
      <c r="A996" s="1"/>
      <c r="B996" s="1"/>
      <c r="C996" s="1"/>
      <c r="D996" s="1"/>
      <c r="E996" s="1"/>
      <c r="F996" s="75"/>
      <c r="G996" s="75"/>
      <c r="H996" s="65"/>
      <c r="L996" s="1"/>
      <c r="M996" s="1"/>
    </row>
    <row r="997" spans="1:13">
      <c r="A997" s="1"/>
      <c r="B997" s="1"/>
      <c r="C997" s="1"/>
      <c r="D997" s="1"/>
      <c r="E997" s="1"/>
      <c r="F997" s="75"/>
      <c r="G997" s="75"/>
      <c r="H997" s="65"/>
      <c r="L997" s="1"/>
      <c r="M997" s="1"/>
    </row>
    <row r="998" spans="1:13">
      <c r="A998" s="1"/>
      <c r="B998" s="1"/>
      <c r="C998" s="1"/>
      <c r="D998" s="1"/>
      <c r="E998" s="1"/>
      <c r="F998" s="75"/>
      <c r="G998" s="75"/>
      <c r="H998" s="65"/>
      <c r="L998" s="1"/>
      <c r="M998" s="1"/>
    </row>
    <row r="999" spans="1:13">
      <c r="A999" s="1"/>
      <c r="B999" s="1"/>
      <c r="C999" s="1"/>
      <c r="D999" s="1"/>
      <c r="E999" s="1"/>
      <c r="F999" s="75"/>
      <c r="G999" s="75"/>
      <c r="H999" s="65"/>
      <c r="L999" s="1"/>
      <c r="M999" s="1"/>
    </row>
    <row r="1000" spans="1:13">
      <c r="A1000" s="1"/>
      <c r="B1000" s="1"/>
      <c r="C1000" s="1"/>
      <c r="D1000" s="1"/>
      <c r="E1000" s="1"/>
      <c r="F1000" s="75"/>
      <c r="G1000" s="75"/>
      <c r="H1000" s="65"/>
      <c r="L1000" s="1"/>
      <c r="M1000" s="1"/>
    </row>
    <row r="1001" spans="1:13">
      <c r="A1001" s="1"/>
      <c r="B1001" s="1"/>
      <c r="C1001" s="1"/>
      <c r="D1001" s="1"/>
      <c r="E1001" s="1"/>
      <c r="F1001" s="75"/>
      <c r="G1001" s="75"/>
      <c r="H1001" s="65"/>
      <c r="L1001" s="1"/>
      <c r="M1001" s="1"/>
    </row>
    <row r="1002" spans="1:13">
      <c r="A1002" s="1"/>
      <c r="B1002" s="1"/>
      <c r="C1002" s="1"/>
      <c r="D1002" s="1"/>
      <c r="E1002" s="1"/>
      <c r="F1002" s="75"/>
      <c r="G1002" s="75"/>
      <c r="H1002" s="65"/>
      <c r="L1002" s="1"/>
      <c r="M1002" s="1"/>
    </row>
    <row r="1003" spans="1:13">
      <c r="A1003" s="1"/>
      <c r="B1003" s="1"/>
      <c r="C1003" s="1"/>
      <c r="D1003" s="1"/>
      <c r="E1003" s="1"/>
      <c r="F1003" s="75"/>
      <c r="G1003" s="75"/>
      <c r="H1003" s="65"/>
      <c r="L1003" s="1"/>
      <c r="M1003" s="1"/>
    </row>
    <row r="1004" spans="1:13">
      <c r="A1004" s="1"/>
      <c r="B1004" s="1"/>
      <c r="C1004" s="1"/>
      <c r="D1004" s="1"/>
      <c r="E1004" s="1"/>
      <c r="F1004" s="75"/>
      <c r="G1004" s="75"/>
      <c r="H1004" s="65"/>
      <c r="L1004" s="1"/>
      <c r="M1004" s="1"/>
    </row>
    <row r="1005" spans="1:13">
      <c r="A1005" s="1"/>
      <c r="B1005" s="1"/>
      <c r="C1005" s="1"/>
      <c r="D1005" s="1"/>
      <c r="E1005" s="1"/>
      <c r="F1005" s="75"/>
      <c r="G1005" s="75"/>
      <c r="H1005" s="65"/>
      <c r="L1005" s="1"/>
      <c r="M1005" s="1"/>
    </row>
    <row r="1006" spans="1:13">
      <c r="A1006" s="1"/>
      <c r="B1006" s="1"/>
      <c r="C1006" s="1"/>
      <c r="D1006" s="1"/>
      <c r="E1006" s="1"/>
      <c r="F1006" s="75"/>
      <c r="G1006" s="75"/>
      <c r="H1006" s="65"/>
      <c r="L1006" s="1"/>
      <c r="M1006" s="1"/>
    </row>
    <row r="1007" spans="1:13">
      <c r="A1007" s="1"/>
      <c r="B1007" s="1"/>
      <c r="C1007" s="1"/>
      <c r="D1007" s="1"/>
      <c r="E1007" s="1"/>
      <c r="F1007" s="75"/>
      <c r="G1007" s="75"/>
      <c r="H1007" s="65"/>
      <c r="L1007" s="1"/>
      <c r="M1007" s="1"/>
    </row>
    <row r="1008" spans="1:13">
      <c r="A1008" s="1"/>
      <c r="B1008" s="1"/>
      <c r="C1008" s="1"/>
      <c r="D1008" s="1"/>
      <c r="E1008" s="1"/>
      <c r="F1008" s="75"/>
      <c r="G1008" s="75"/>
      <c r="H1008" s="65"/>
      <c r="L1008" s="1"/>
      <c r="M1008" s="1"/>
    </row>
    <row r="1009" spans="1:13">
      <c r="A1009" s="1"/>
      <c r="B1009" s="1"/>
      <c r="C1009" s="1"/>
      <c r="D1009" s="1"/>
      <c r="E1009" s="1"/>
      <c r="F1009" s="75"/>
      <c r="G1009" s="75"/>
      <c r="H1009" s="65"/>
      <c r="L1009" s="1"/>
      <c r="M1009" s="1"/>
    </row>
    <row r="1010" spans="1:13">
      <c r="A1010" s="1"/>
      <c r="B1010" s="1"/>
      <c r="C1010" s="1"/>
      <c r="D1010" s="1"/>
      <c r="E1010" s="1"/>
      <c r="F1010" s="75"/>
      <c r="G1010" s="75"/>
      <c r="H1010" s="65"/>
      <c r="L1010" s="1"/>
      <c r="M1010" s="1"/>
    </row>
    <row r="1011" spans="1:13">
      <c r="A1011" s="1"/>
      <c r="B1011" s="1"/>
      <c r="C1011" s="1"/>
      <c r="D1011" s="1"/>
      <c r="E1011" s="1"/>
      <c r="F1011" s="75"/>
      <c r="G1011" s="75"/>
      <c r="H1011" s="65"/>
      <c r="L1011" s="1"/>
      <c r="M1011" s="1"/>
    </row>
    <row r="1012" spans="1:13">
      <c r="A1012" s="1"/>
      <c r="B1012" s="1"/>
      <c r="C1012" s="1"/>
      <c r="D1012" s="1"/>
      <c r="E1012" s="1"/>
      <c r="F1012" s="75"/>
      <c r="G1012" s="75"/>
      <c r="H1012" s="65"/>
      <c r="L1012" s="1"/>
      <c r="M1012" s="1"/>
    </row>
    <row r="1013" spans="1:13">
      <c r="A1013" s="1"/>
      <c r="B1013" s="1"/>
      <c r="C1013" s="1"/>
      <c r="D1013" s="1"/>
      <c r="E1013" s="1"/>
      <c r="F1013" s="75"/>
      <c r="G1013" s="75"/>
      <c r="H1013" s="65"/>
      <c r="L1013" s="1"/>
      <c r="M1013" s="1"/>
    </row>
    <row r="1014" spans="1:13">
      <c r="A1014" s="1"/>
      <c r="B1014" s="1"/>
      <c r="C1014" s="1"/>
      <c r="D1014" s="1"/>
      <c r="E1014" s="1"/>
      <c r="F1014" s="75"/>
      <c r="G1014" s="75"/>
      <c r="H1014" s="65"/>
      <c r="L1014" s="1"/>
      <c r="M1014" s="1"/>
    </row>
    <row r="1015" spans="1:13">
      <c r="A1015" s="1"/>
      <c r="B1015" s="1"/>
      <c r="C1015" s="1"/>
      <c r="D1015" s="1"/>
      <c r="E1015" s="1"/>
      <c r="F1015" s="75"/>
      <c r="G1015" s="75"/>
      <c r="H1015" s="65"/>
      <c r="L1015" s="1"/>
      <c r="M1015" s="1"/>
    </row>
    <row r="1016" spans="1:13">
      <c r="A1016" s="1"/>
      <c r="B1016" s="1"/>
      <c r="C1016" s="1"/>
      <c r="D1016" s="1"/>
      <c r="E1016" s="1"/>
      <c r="F1016" s="75"/>
      <c r="G1016" s="75"/>
      <c r="H1016" s="65"/>
      <c r="L1016" s="1"/>
      <c r="M1016" s="1"/>
    </row>
    <row r="1017" spans="1:13">
      <c r="A1017" s="1"/>
      <c r="B1017" s="1"/>
      <c r="C1017" s="1"/>
      <c r="D1017" s="1"/>
      <c r="E1017" s="1"/>
      <c r="F1017" s="75"/>
      <c r="G1017" s="75"/>
      <c r="H1017" s="65"/>
      <c r="L1017" s="1"/>
      <c r="M1017" s="1"/>
    </row>
    <row r="1018" spans="1:13">
      <c r="A1018" s="1"/>
      <c r="B1018" s="1"/>
      <c r="C1018" s="1"/>
      <c r="D1018" s="1"/>
      <c r="E1018" s="1"/>
      <c r="F1018" s="75"/>
      <c r="G1018" s="75"/>
      <c r="H1018" s="65"/>
      <c r="L1018" s="1"/>
      <c r="M1018" s="1"/>
    </row>
    <row r="1019" spans="1:13">
      <c r="A1019" s="1"/>
      <c r="B1019" s="1"/>
      <c r="C1019" s="1"/>
      <c r="D1019" s="1"/>
      <c r="E1019" s="1"/>
      <c r="F1019" s="75"/>
      <c r="G1019" s="75"/>
      <c r="H1019" s="65"/>
      <c r="L1019" s="1"/>
      <c r="M1019" s="1"/>
    </row>
    <row r="1020" spans="1:13">
      <c r="A1020" s="1"/>
      <c r="B1020" s="1"/>
      <c r="C1020" s="1"/>
      <c r="D1020" s="1"/>
      <c r="E1020" s="1"/>
      <c r="F1020" s="75"/>
      <c r="G1020" s="75"/>
      <c r="H1020" s="65"/>
      <c r="L1020" s="1"/>
      <c r="M1020" s="1"/>
    </row>
    <row r="1021" spans="1:13">
      <c r="A1021" s="1"/>
      <c r="B1021" s="1"/>
      <c r="C1021" s="1"/>
      <c r="D1021" s="1"/>
      <c r="E1021" s="1"/>
      <c r="F1021" s="75"/>
      <c r="G1021" s="75"/>
      <c r="H1021" s="65"/>
      <c r="L1021" s="1"/>
      <c r="M1021" s="1"/>
    </row>
    <row r="1022" spans="1:13">
      <c r="A1022" s="1"/>
      <c r="B1022" s="1"/>
      <c r="C1022" s="1"/>
      <c r="D1022" s="1"/>
      <c r="E1022" s="1"/>
      <c r="F1022" s="75"/>
      <c r="G1022" s="75"/>
      <c r="H1022" s="65"/>
      <c r="L1022" s="1"/>
      <c r="M1022" s="1"/>
    </row>
    <row r="1023" spans="1:13">
      <c r="A1023" s="1"/>
      <c r="B1023" s="1"/>
      <c r="C1023" s="1"/>
      <c r="D1023" s="1"/>
      <c r="E1023" s="1"/>
      <c r="F1023" s="75"/>
      <c r="G1023" s="75"/>
      <c r="H1023" s="65"/>
      <c r="L1023" s="1"/>
      <c r="M1023" s="1"/>
    </row>
    <row r="1024" spans="1:13">
      <c r="A1024" s="1"/>
      <c r="B1024" s="1"/>
      <c r="C1024" s="1"/>
      <c r="D1024" s="1"/>
      <c r="E1024" s="1"/>
      <c r="F1024" s="75"/>
      <c r="G1024" s="75"/>
      <c r="H1024" s="65"/>
      <c r="L1024" s="1"/>
      <c r="M1024" s="1"/>
    </row>
    <row r="1025" spans="1:13">
      <c r="A1025" s="1"/>
      <c r="B1025" s="1"/>
      <c r="C1025" s="1"/>
      <c r="D1025" s="1"/>
      <c r="E1025" s="1"/>
      <c r="F1025" s="75"/>
      <c r="G1025" s="75"/>
      <c r="H1025" s="65"/>
      <c r="L1025" s="1"/>
      <c r="M1025" s="1"/>
    </row>
    <row r="1026" spans="1:13">
      <c r="A1026" s="1"/>
      <c r="B1026" s="1"/>
      <c r="C1026" s="1"/>
      <c r="D1026" s="1"/>
      <c r="E1026" s="1"/>
      <c r="F1026" s="75"/>
      <c r="G1026" s="75"/>
      <c r="H1026" s="65"/>
      <c r="L1026" s="1"/>
      <c r="M1026" s="1"/>
    </row>
    <row r="1027" spans="1:13">
      <c r="A1027" s="1"/>
      <c r="B1027" s="1"/>
      <c r="C1027" s="1"/>
      <c r="D1027" s="1"/>
      <c r="E1027" s="1"/>
      <c r="F1027" s="75"/>
      <c r="G1027" s="75"/>
      <c r="H1027" s="65"/>
      <c r="L1027" s="1"/>
      <c r="M1027" s="1"/>
    </row>
    <row r="1028" spans="1:13">
      <c r="A1028" s="1"/>
      <c r="B1028" s="1"/>
      <c r="C1028" s="1"/>
      <c r="D1028" s="1"/>
      <c r="E1028" s="1"/>
      <c r="F1028" s="75"/>
      <c r="G1028" s="75"/>
      <c r="H1028" s="65"/>
      <c r="L1028" s="1"/>
      <c r="M1028" s="1"/>
    </row>
    <row r="1029" spans="1:13">
      <c r="A1029" s="1"/>
      <c r="B1029" s="1"/>
      <c r="C1029" s="1"/>
      <c r="D1029" s="1"/>
      <c r="E1029" s="1"/>
      <c r="F1029" s="75"/>
      <c r="G1029" s="75"/>
      <c r="H1029" s="65"/>
      <c r="L1029" s="1"/>
      <c r="M1029" s="1"/>
    </row>
    <row r="1030" spans="1:13">
      <c r="A1030" s="1"/>
      <c r="B1030" s="1"/>
      <c r="C1030" s="1"/>
      <c r="D1030" s="1"/>
      <c r="E1030" s="1"/>
      <c r="F1030" s="75"/>
      <c r="G1030" s="75"/>
      <c r="H1030" s="65"/>
      <c r="L1030" s="1"/>
      <c r="M1030" s="1"/>
    </row>
    <row r="1031" spans="1:13">
      <c r="A1031" s="1"/>
      <c r="B1031" s="1"/>
      <c r="C1031" s="1"/>
      <c r="D1031" s="1"/>
      <c r="E1031" s="1"/>
      <c r="F1031" s="75"/>
      <c r="G1031" s="75"/>
      <c r="H1031" s="65"/>
      <c r="L1031" s="1"/>
      <c r="M1031" s="1"/>
    </row>
    <row r="1032" spans="1:13">
      <c r="A1032" s="1"/>
      <c r="B1032" s="1"/>
      <c r="C1032" s="1"/>
      <c r="D1032" s="1"/>
      <c r="E1032" s="1"/>
      <c r="F1032" s="75"/>
      <c r="G1032" s="75"/>
      <c r="H1032" s="65"/>
      <c r="L1032" s="1"/>
      <c r="M1032" s="1"/>
    </row>
    <row r="1033" spans="1:13">
      <c r="A1033" s="1"/>
      <c r="B1033" s="1"/>
      <c r="C1033" s="1"/>
      <c r="D1033" s="1"/>
      <c r="E1033" s="1"/>
      <c r="F1033" s="75"/>
      <c r="G1033" s="75"/>
      <c r="H1033" s="65"/>
      <c r="L1033" s="1"/>
      <c r="M1033" s="1"/>
    </row>
    <row r="1034" spans="1:13">
      <c r="A1034" s="1"/>
      <c r="B1034" s="1"/>
      <c r="C1034" s="1"/>
      <c r="D1034" s="1"/>
      <c r="E1034" s="1"/>
      <c r="F1034" s="75"/>
      <c r="G1034" s="75"/>
      <c r="H1034" s="65"/>
      <c r="L1034" s="1"/>
      <c r="M1034" s="1"/>
    </row>
    <row r="1035" spans="1:13">
      <c r="A1035" s="1"/>
      <c r="B1035" s="1"/>
      <c r="C1035" s="1"/>
      <c r="D1035" s="1"/>
      <c r="E1035" s="1"/>
      <c r="F1035" s="75"/>
      <c r="G1035" s="75"/>
      <c r="H1035" s="65"/>
      <c r="L1035" s="1"/>
      <c r="M1035" s="1"/>
    </row>
    <row r="1036" spans="1:13">
      <c r="A1036" s="1"/>
      <c r="B1036" s="1"/>
      <c r="C1036" s="1"/>
      <c r="D1036" s="1"/>
      <c r="E1036" s="1"/>
      <c r="F1036" s="75"/>
      <c r="G1036" s="75"/>
      <c r="H1036" s="65"/>
      <c r="L1036" s="1"/>
      <c r="M1036" s="1"/>
    </row>
    <row r="1037" spans="1:13">
      <c r="A1037" s="1"/>
      <c r="B1037" s="1"/>
      <c r="C1037" s="1"/>
      <c r="D1037" s="1"/>
      <c r="E1037" s="1"/>
      <c r="F1037" s="75"/>
      <c r="G1037" s="75"/>
      <c r="H1037" s="65"/>
      <c r="L1037" s="1"/>
      <c r="M1037" s="1"/>
    </row>
    <row r="1038" spans="1:13">
      <c r="A1038" s="1"/>
      <c r="B1038" s="1"/>
      <c r="C1038" s="1"/>
      <c r="D1038" s="1"/>
      <c r="E1038" s="1"/>
      <c r="F1038" s="75"/>
      <c r="G1038" s="75"/>
      <c r="H1038" s="65"/>
      <c r="L1038" s="1"/>
      <c r="M1038" s="1"/>
    </row>
    <row r="1039" spans="1:13">
      <c r="A1039" s="1"/>
      <c r="B1039" s="1"/>
      <c r="C1039" s="1"/>
      <c r="D1039" s="1"/>
      <c r="E1039" s="1"/>
      <c r="F1039" s="75"/>
      <c r="G1039" s="75"/>
      <c r="H1039" s="65"/>
      <c r="L1039" s="1"/>
      <c r="M1039" s="1"/>
    </row>
    <row r="1040" spans="1:13">
      <c r="A1040" s="1"/>
      <c r="B1040" s="1"/>
      <c r="C1040" s="1"/>
      <c r="D1040" s="1"/>
      <c r="E1040" s="1"/>
      <c r="F1040" s="75"/>
      <c r="G1040" s="75"/>
      <c r="H1040" s="65"/>
      <c r="L1040" s="1"/>
      <c r="M1040" s="1"/>
    </row>
    <row r="1041" spans="1:13">
      <c r="A1041" s="1"/>
      <c r="B1041" s="1"/>
      <c r="C1041" s="1"/>
      <c r="D1041" s="1"/>
      <c r="E1041" s="1"/>
      <c r="F1041" s="75"/>
      <c r="G1041" s="75"/>
      <c r="H1041" s="65"/>
      <c r="L1041" s="1"/>
      <c r="M1041" s="1"/>
    </row>
    <row r="1042" spans="1:13">
      <c r="A1042" s="1"/>
      <c r="B1042" s="1"/>
      <c r="C1042" s="1"/>
      <c r="D1042" s="1"/>
      <c r="E1042" s="1"/>
      <c r="F1042" s="75"/>
      <c r="G1042" s="75"/>
      <c r="H1042" s="65"/>
      <c r="L1042" s="1"/>
      <c r="M1042" s="1"/>
    </row>
    <row r="1043" spans="1:13">
      <c r="A1043" s="1"/>
      <c r="B1043" s="1"/>
      <c r="C1043" s="1"/>
      <c r="D1043" s="1"/>
      <c r="E1043" s="1"/>
      <c r="F1043" s="75"/>
      <c r="G1043" s="75"/>
      <c r="H1043" s="65"/>
      <c r="L1043" s="1"/>
      <c r="M1043" s="1"/>
    </row>
    <row r="1044" spans="1:13">
      <c r="A1044" s="1"/>
      <c r="B1044" s="1"/>
      <c r="C1044" s="1"/>
      <c r="D1044" s="1"/>
      <c r="E1044" s="1"/>
      <c r="F1044" s="75"/>
      <c r="G1044" s="75"/>
      <c r="H1044" s="65"/>
      <c r="L1044" s="1"/>
      <c r="M1044" s="1"/>
    </row>
    <row r="1045" spans="1:13">
      <c r="A1045" s="1"/>
      <c r="B1045" s="1"/>
      <c r="C1045" s="1"/>
      <c r="D1045" s="1"/>
      <c r="E1045" s="1"/>
      <c r="F1045" s="75"/>
      <c r="G1045" s="75"/>
      <c r="H1045" s="65"/>
      <c r="L1045" s="1"/>
      <c r="M1045" s="1"/>
    </row>
    <row r="1046" spans="1:13">
      <c r="A1046" s="1"/>
      <c r="B1046" s="1"/>
      <c r="C1046" s="1"/>
      <c r="D1046" s="1"/>
      <c r="E1046" s="1"/>
      <c r="F1046" s="75"/>
      <c r="G1046" s="75"/>
      <c r="H1046" s="65"/>
      <c r="L1046" s="1"/>
      <c r="M1046" s="1"/>
    </row>
    <row r="1047" spans="1:13">
      <c r="A1047" s="1"/>
      <c r="B1047" s="1"/>
      <c r="C1047" s="1"/>
      <c r="D1047" s="1"/>
      <c r="E1047" s="1"/>
      <c r="F1047" s="75"/>
      <c r="G1047" s="75"/>
      <c r="H1047" s="65"/>
      <c r="L1047" s="1"/>
      <c r="M1047" s="1"/>
    </row>
    <row r="1048" spans="1:13">
      <c r="A1048" s="1"/>
      <c r="B1048" s="1"/>
      <c r="C1048" s="1"/>
      <c r="D1048" s="1"/>
      <c r="E1048" s="1"/>
      <c r="F1048" s="75"/>
      <c r="G1048" s="75"/>
      <c r="H1048" s="65"/>
      <c r="L1048" s="1"/>
      <c r="M1048" s="1"/>
    </row>
    <row r="1049" spans="1:13">
      <c r="A1049" s="1"/>
      <c r="B1049" s="1"/>
      <c r="C1049" s="1"/>
      <c r="D1049" s="1"/>
      <c r="E1049" s="1"/>
      <c r="F1049" s="75"/>
      <c r="G1049" s="75"/>
      <c r="H1049" s="65"/>
      <c r="L1049" s="1"/>
      <c r="M1049" s="1"/>
    </row>
    <row r="1050" spans="1:13">
      <c r="A1050" s="1"/>
      <c r="B1050" s="1"/>
      <c r="C1050" s="1"/>
      <c r="D1050" s="1"/>
      <c r="E1050" s="1"/>
      <c r="F1050" s="75"/>
      <c r="G1050" s="75"/>
      <c r="H1050" s="65"/>
      <c r="L1050" s="1"/>
      <c r="M1050" s="1"/>
    </row>
    <row r="1051" spans="1:13">
      <c r="A1051" s="1"/>
      <c r="B1051" s="1"/>
      <c r="C1051" s="1"/>
      <c r="D1051" s="1"/>
      <c r="E1051" s="1"/>
      <c r="F1051" s="75"/>
      <c r="G1051" s="75"/>
      <c r="H1051" s="65"/>
      <c r="L1051" s="1"/>
      <c r="M1051" s="1"/>
    </row>
    <row r="1052" spans="1:13">
      <c r="A1052" s="1"/>
      <c r="B1052" s="1"/>
      <c r="C1052" s="1"/>
      <c r="D1052" s="1"/>
      <c r="E1052" s="1"/>
      <c r="F1052" s="75"/>
      <c r="G1052" s="75"/>
      <c r="H1052" s="65"/>
      <c r="L1052" s="1"/>
      <c r="M1052" s="1"/>
    </row>
    <row r="1053" spans="1:13">
      <c r="A1053" s="1"/>
      <c r="B1053" s="1"/>
      <c r="C1053" s="1"/>
      <c r="D1053" s="1"/>
      <c r="E1053" s="1"/>
      <c r="F1053" s="75"/>
      <c r="G1053" s="75"/>
      <c r="H1053" s="65"/>
      <c r="L1053" s="1"/>
      <c r="M1053" s="1"/>
    </row>
    <row r="1054" spans="1:13">
      <c r="A1054" s="1"/>
      <c r="B1054" s="1"/>
      <c r="C1054" s="1"/>
      <c r="D1054" s="1"/>
      <c r="E1054" s="1"/>
      <c r="F1054" s="75"/>
      <c r="G1054" s="75"/>
      <c r="H1054" s="65"/>
      <c r="L1054" s="1"/>
      <c r="M1054" s="1"/>
    </row>
    <row r="1055" spans="1:13">
      <c r="A1055" s="1"/>
      <c r="B1055" s="1"/>
      <c r="C1055" s="1"/>
      <c r="D1055" s="1"/>
      <c r="E1055" s="1"/>
      <c r="F1055" s="75"/>
      <c r="G1055" s="75"/>
      <c r="H1055" s="65"/>
      <c r="L1055" s="1"/>
      <c r="M1055" s="1"/>
    </row>
    <row r="1056" spans="1:13">
      <c r="A1056" s="1"/>
      <c r="B1056" s="1"/>
      <c r="C1056" s="1"/>
      <c r="D1056" s="1"/>
      <c r="E1056" s="1"/>
      <c r="F1056" s="75"/>
      <c r="G1056" s="75"/>
      <c r="H1056" s="65"/>
      <c r="L1056" s="1"/>
      <c r="M1056" s="1"/>
    </row>
    <row r="1057" spans="1:13">
      <c r="A1057" s="1"/>
      <c r="B1057" s="1"/>
      <c r="C1057" s="1"/>
      <c r="D1057" s="1"/>
      <c r="E1057" s="1"/>
      <c r="F1057" s="75"/>
      <c r="G1057" s="75"/>
      <c r="H1057" s="65"/>
      <c r="L1057" s="1"/>
      <c r="M1057" s="1"/>
    </row>
    <row r="1058" spans="1:13">
      <c r="A1058" s="1"/>
      <c r="B1058" s="1"/>
      <c r="C1058" s="1"/>
      <c r="D1058" s="1"/>
      <c r="E1058" s="1"/>
      <c r="F1058" s="75"/>
      <c r="G1058" s="75"/>
      <c r="H1058" s="65"/>
      <c r="L1058" s="1"/>
      <c r="M1058" s="1"/>
    </row>
    <row r="1059" spans="1:13">
      <c r="A1059" s="1"/>
      <c r="B1059" s="1"/>
      <c r="C1059" s="1"/>
      <c r="D1059" s="1"/>
      <c r="E1059" s="1"/>
      <c r="F1059" s="75"/>
      <c r="G1059" s="75"/>
      <c r="H1059" s="65"/>
      <c r="L1059" s="1"/>
      <c r="M1059" s="1"/>
    </row>
    <row r="1060" spans="1:13">
      <c r="A1060" s="1"/>
      <c r="B1060" s="1"/>
      <c r="C1060" s="1"/>
      <c r="D1060" s="1"/>
      <c r="E1060" s="1"/>
      <c r="F1060" s="75"/>
      <c r="G1060" s="75"/>
      <c r="H1060" s="65"/>
      <c r="L1060" s="1"/>
      <c r="M1060" s="1"/>
    </row>
    <row r="1061" spans="1:13">
      <c r="A1061" s="1"/>
      <c r="B1061" s="1"/>
      <c r="C1061" s="1"/>
      <c r="D1061" s="1"/>
      <c r="E1061" s="1"/>
      <c r="F1061" s="75"/>
      <c r="G1061" s="75"/>
      <c r="H1061" s="65"/>
      <c r="L1061" s="1"/>
      <c r="M1061" s="1"/>
    </row>
    <row r="1062" spans="1:13">
      <c r="A1062" s="1"/>
      <c r="B1062" s="1"/>
      <c r="C1062" s="1"/>
      <c r="D1062" s="1"/>
      <c r="E1062" s="1"/>
      <c r="F1062" s="75"/>
      <c r="G1062" s="75"/>
      <c r="H1062" s="65"/>
      <c r="L1062" s="1"/>
      <c r="M1062" s="1"/>
    </row>
    <row r="1063" spans="1:13">
      <c r="A1063" s="1"/>
      <c r="B1063" s="1"/>
      <c r="C1063" s="1"/>
      <c r="D1063" s="1"/>
      <c r="E1063" s="1"/>
      <c r="F1063" s="75"/>
      <c r="G1063" s="75"/>
      <c r="H1063" s="65"/>
      <c r="L1063" s="1"/>
      <c r="M1063" s="1"/>
    </row>
    <row r="1064" spans="1:13">
      <c r="A1064" s="1"/>
      <c r="B1064" s="1"/>
      <c r="C1064" s="1"/>
      <c r="D1064" s="1"/>
      <c r="E1064" s="1"/>
      <c r="F1064" s="75"/>
      <c r="G1064" s="75"/>
      <c r="H1064" s="65"/>
      <c r="L1064" s="1"/>
      <c r="M1064" s="1"/>
    </row>
    <row r="1065" spans="1:13">
      <c r="A1065" s="1"/>
      <c r="B1065" s="1"/>
      <c r="C1065" s="1"/>
      <c r="D1065" s="1"/>
      <c r="E1065" s="1"/>
      <c r="F1065" s="75"/>
      <c r="G1065" s="75"/>
      <c r="H1065" s="65"/>
      <c r="L1065" s="1"/>
      <c r="M1065" s="1"/>
    </row>
    <row r="1066" spans="1:13">
      <c r="A1066" s="1"/>
      <c r="B1066" s="1"/>
      <c r="C1066" s="1"/>
      <c r="D1066" s="1"/>
      <c r="E1066" s="1"/>
      <c r="F1066" s="75"/>
      <c r="G1066" s="75"/>
      <c r="H1066" s="65"/>
      <c r="L1066" s="1"/>
      <c r="M1066" s="1"/>
    </row>
    <row r="1067" spans="1:13">
      <c r="A1067" s="1"/>
      <c r="B1067" s="1"/>
      <c r="C1067" s="1"/>
      <c r="D1067" s="1"/>
      <c r="E1067" s="1"/>
      <c r="F1067" s="75"/>
      <c r="G1067" s="75"/>
      <c r="H1067" s="65"/>
      <c r="L1067" s="1"/>
      <c r="M1067" s="1"/>
    </row>
    <row r="1068" spans="1:13">
      <c r="A1068" s="1"/>
      <c r="B1068" s="1"/>
      <c r="C1068" s="1"/>
      <c r="D1068" s="1"/>
      <c r="E1068" s="1"/>
      <c r="F1068" s="75"/>
      <c r="G1068" s="75"/>
      <c r="H1068" s="65"/>
      <c r="L1068" s="1"/>
      <c r="M1068" s="1"/>
    </row>
    <row r="1069" spans="1:13">
      <c r="A1069" s="1"/>
      <c r="B1069" s="1"/>
      <c r="C1069" s="1"/>
      <c r="D1069" s="1"/>
      <c r="E1069" s="1"/>
      <c r="F1069" s="75"/>
      <c r="G1069" s="75"/>
      <c r="H1069" s="65"/>
      <c r="L1069" s="1"/>
      <c r="M1069" s="1"/>
    </row>
    <row r="1070" spans="1:13">
      <c r="A1070" s="1"/>
      <c r="B1070" s="1"/>
      <c r="C1070" s="1"/>
      <c r="D1070" s="1"/>
      <c r="E1070" s="1"/>
      <c r="F1070" s="75"/>
      <c r="G1070" s="75"/>
      <c r="H1070" s="65"/>
      <c r="L1070" s="1"/>
      <c r="M1070" s="1"/>
    </row>
    <row r="1071" spans="1:13">
      <c r="A1071" s="1"/>
      <c r="B1071" s="1"/>
      <c r="C1071" s="1"/>
      <c r="D1071" s="1"/>
      <c r="E1071" s="1"/>
      <c r="F1071" s="75"/>
      <c r="G1071" s="75"/>
      <c r="H1071" s="65"/>
      <c r="L1071" s="1"/>
      <c r="M1071" s="1"/>
    </row>
    <row r="1072" spans="1:13">
      <c r="A1072" s="1"/>
      <c r="B1072" s="1"/>
      <c r="C1072" s="1"/>
      <c r="D1072" s="1"/>
      <c r="E1072" s="1"/>
      <c r="F1072" s="75"/>
      <c r="G1072" s="75"/>
      <c r="H1072" s="65"/>
      <c r="L1072" s="1"/>
      <c r="M1072" s="1"/>
    </row>
    <row r="1073" spans="1:13">
      <c r="A1073" s="1"/>
      <c r="B1073" s="1"/>
      <c r="C1073" s="1"/>
      <c r="D1073" s="1"/>
      <c r="E1073" s="1"/>
      <c r="F1073" s="75"/>
      <c r="G1073" s="75"/>
      <c r="H1073" s="65"/>
      <c r="L1073" s="1"/>
      <c r="M1073" s="1"/>
    </row>
    <row r="1074" spans="1:13">
      <c r="A1074" s="1"/>
      <c r="B1074" s="1"/>
      <c r="C1074" s="1"/>
      <c r="D1074" s="1"/>
      <c r="E1074" s="1"/>
      <c r="F1074" s="75"/>
      <c r="G1074" s="75"/>
      <c r="H1074" s="65"/>
      <c r="L1074" s="1"/>
      <c r="M1074" s="1"/>
    </row>
    <row r="1075" spans="1:13">
      <c r="A1075" s="1"/>
      <c r="B1075" s="1"/>
      <c r="C1075" s="1"/>
      <c r="D1075" s="1"/>
      <c r="E1075" s="1"/>
      <c r="F1075" s="75"/>
      <c r="G1075" s="75"/>
      <c r="H1075" s="65"/>
      <c r="L1075" s="1"/>
      <c r="M1075" s="1"/>
    </row>
    <row r="1076" spans="1:13">
      <c r="A1076" s="1"/>
      <c r="B1076" s="1"/>
      <c r="C1076" s="1"/>
      <c r="D1076" s="1"/>
      <c r="E1076" s="1"/>
      <c r="F1076" s="75"/>
      <c r="G1076" s="75"/>
      <c r="H1076" s="65"/>
      <c r="L1076" s="1"/>
      <c r="M1076" s="1"/>
    </row>
    <row r="1077" spans="1:13">
      <c r="A1077" s="1"/>
      <c r="B1077" s="1"/>
      <c r="C1077" s="1"/>
      <c r="D1077" s="1"/>
      <c r="E1077" s="1"/>
      <c r="F1077" s="75"/>
      <c r="G1077" s="75"/>
      <c r="H1077" s="65"/>
      <c r="L1077" s="1"/>
      <c r="M1077" s="1"/>
    </row>
    <row r="1078" spans="1:13">
      <c r="A1078" s="1"/>
      <c r="B1078" s="1"/>
      <c r="C1078" s="1"/>
      <c r="D1078" s="1"/>
      <c r="E1078" s="1"/>
      <c r="F1078" s="75"/>
      <c r="G1078" s="75"/>
      <c r="H1078" s="65"/>
      <c r="L1078" s="1"/>
      <c r="M1078" s="1"/>
    </row>
    <row r="1079" spans="1:13">
      <c r="A1079" s="1"/>
      <c r="B1079" s="1"/>
      <c r="C1079" s="1"/>
      <c r="D1079" s="1"/>
      <c r="E1079" s="1"/>
      <c r="F1079" s="75"/>
      <c r="G1079" s="75"/>
      <c r="H1079" s="65"/>
      <c r="L1079" s="1"/>
      <c r="M1079" s="1"/>
    </row>
    <row r="1080" spans="1:13">
      <c r="A1080" s="1"/>
      <c r="B1080" s="1"/>
      <c r="C1080" s="1"/>
      <c r="D1080" s="1"/>
      <c r="E1080" s="1"/>
      <c r="F1080" s="75"/>
      <c r="G1080" s="75"/>
      <c r="H1080" s="65"/>
      <c r="L1080" s="1"/>
      <c r="M1080" s="1"/>
    </row>
    <row r="1081" spans="1:13">
      <c r="A1081" s="1"/>
      <c r="B1081" s="1"/>
      <c r="C1081" s="1"/>
      <c r="D1081" s="1"/>
      <c r="E1081" s="1"/>
      <c r="F1081" s="75"/>
      <c r="G1081" s="75"/>
      <c r="H1081" s="65"/>
      <c r="L1081" s="1"/>
      <c r="M1081" s="1"/>
    </row>
    <row r="1082" spans="1:13">
      <c r="A1082" s="1"/>
      <c r="B1082" s="1"/>
      <c r="C1082" s="1"/>
      <c r="D1082" s="1"/>
      <c r="E1082" s="1"/>
      <c r="F1082" s="75"/>
      <c r="G1082" s="75"/>
      <c r="H1082" s="65"/>
      <c r="L1082" s="1"/>
      <c r="M1082" s="1"/>
    </row>
    <row r="1083" spans="1:13">
      <c r="A1083" s="1"/>
      <c r="B1083" s="1"/>
      <c r="C1083" s="1"/>
      <c r="D1083" s="1"/>
      <c r="E1083" s="1"/>
      <c r="F1083" s="75"/>
      <c r="G1083" s="75"/>
      <c r="H1083" s="65"/>
      <c r="L1083" s="1"/>
      <c r="M1083" s="1"/>
    </row>
    <row r="1084" spans="1:13">
      <c r="A1084" s="1"/>
      <c r="B1084" s="1"/>
      <c r="C1084" s="1"/>
      <c r="D1084" s="1"/>
      <c r="E1084" s="1"/>
      <c r="F1084" s="75"/>
      <c r="G1084" s="75"/>
      <c r="H1084" s="65"/>
      <c r="L1084" s="1"/>
      <c r="M1084" s="1"/>
    </row>
    <row r="1085" spans="1:13">
      <c r="A1085" s="1"/>
      <c r="B1085" s="1"/>
      <c r="C1085" s="1"/>
      <c r="D1085" s="1"/>
      <c r="E1085" s="1"/>
      <c r="F1085" s="75"/>
      <c r="G1085" s="75"/>
      <c r="H1085" s="65"/>
      <c r="L1085" s="1"/>
      <c r="M1085" s="1"/>
    </row>
    <row r="1086" spans="1:13">
      <c r="A1086" s="1"/>
      <c r="B1086" s="1"/>
      <c r="C1086" s="1"/>
      <c r="D1086" s="1"/>
      <c r="E1086" s="1"/>
      <c r="F1086" s="75"/>
      <c r="G1086" s="75"/>
      <c r="H1086" s="65"/>
      <c r="L1086" s="1"/>
      <c r="M1086" s="1"/>
    </row>
    <row r="1087" spans="1:13">
      <c r="A1087" s="1"/>
      <c r="B1087" s="1"/>
      <c r="C1087" s="1"/>
      <c r="D1087" s="1"/>
      <c r="E1087" s="1"/>
      <c r="F1087" s="75"/>
      <c r="G1087" s="75"/>
      <c r="H1087" s="65"/>
      <c r="L1087" s="1"/>
      <c r="M1087" s="1"/>
    </row>
    <row r="1088" spans="1:13">
      <c r="A1088" s="1"/>
      <c r="B1088" s="1"/>
      <c r="C1088" s="1"/>
      <c r="D1088" s="1"/>
      <c r="E1088" s="1"/>
      <c r="F1088" s="75"/>
      <c r="G1088" s="75"/>
      <c r="H1088" s="65"/>
      <c r="L1088" s="1"/>
      <c r="M1088" s="1"/>
    </row>
    <row r="1089" spans="1:13">
      <c r="A1089" s="1"/>
      <c r="B1089" s="1"/>
      <c r="C1089" s="1"/>
      <c r="D1089" s="1"/>
      <c r="E1089" s="1"/>
      <c r="F1089" s="75"/>
      <c r="G1089" s="75"/>
      <c r="H1089" s="65"/>
      <c r="L1089" s="1"/>
      <c r="M1089" s="1"/>
    </row>
    <row r="1090" spans="1:13">
      <c r="A1090" s="1"/>
      <c r="B1090" s="1"/>
      <c r="C1090" s="1"/>
      <c r="D1090" s="1"/>
      <c r="E1090" s="1"/>
      <c r="F1090" s="75"/>
      <c r="G1090" s="75"/>
      <c r="H1090" s="65"/>
      <c r="L1090" s="1"/>
      <c r="M1090" s="1"/>
    </row>
    <row r="1091" spans="1:13">
      <c r="A1091" s="1"/>
      <c r="B1091" s="1"/>
      <c r="C1091" s="1"/>
      <c r="D1091" s="1"/>
      <c r="E1091" s="1"/>
      <c r="F1091" s="75"/>
      <c r="G1091" s="75"/>
      <c r="H1091" s="65"/>
      <c r="L1091" s="1"/>
      <c r="M1091" s="1"/>
    </row>
    <row r="1092" spans="1:13">
      <c r="A1092" s="1"/>
      <c r="B1092" s="1"/>
      <c r="C1092" s="1"/>
      <c r="D1092" s="1"/>
      <c r="E1092" s="1"/>
      <c r="F1092" s="75"/>
      <c r="G1092" s="75"/>
      <c r="H1092" s="65"/>
      <c r="L1092" s="1"/>
      <c r="M1092" s="1"/>
    </row>
    <row r="1093" spans="1:13">
      <c r="A1093" s="1"/>
      <c r="B1093" s="1"/>
      <c r="C1093" s="1"/>
      <c r="D1093" s="1"/>
      <c r="E1093" s="1"/>
      <c r="F1093" s="75"/>
      <c r="G1093" s="75"/>
      <c r="H1093" s="65"/>
      <c r="L1093" s="1"/>
      <c r="M1093" s="1"/>
    </row>
    <row r="1094" spans="1:13">
      <c r="A1094" s="1"/>
      <c r="B1094" s="1"/>
      <c r="C1094" s="1"/>
      <c r="D1094" s="1"/>
      <c r="E1094" s="1"/>
      <c r="F1094" s="75"/>
      <c r="G1094" s="75"/>
      <c r="H1094" s="65"/>
      <c r="L1094" s="1"/>
      <c r="M1094" s="1"/>
    </row>
    <row r="1095" spans="1:13">
      <c r="A1095" s="1"/>
      <c r="B1095" s="1"/>
      <c r="C1095" s="1"/>
      <c r="D1095" s="1"/>
      <c r="E1095" s="1"/>
      <c r="F1095" s="75"/>
      <c r="G1095" s="75"/>
      <c r="H1095" s="65"/>
      <c r="L1095" s="1"/>
      <c r="M1095" s="1"/>
    </row>
    <row r="1096" spans="1:13">
      <c r="A1096" s="1"/>
      <c r="B1096" s="1"/>
      <c r="C1096" s="1"/>
      <c r="D1096" s="1"/>
      <c r="E1096" s="1"/>
      <c r="F1096" s="75"/>
      <c r="G1096" s="75"/>
      <c r="H1096" s="65"/>
      <c r="L1096" s="1"/>
      <c r="M1096" s="1"/>
    </row>
    <row r="1097" spans="1:13">
      <c r="A1097" s="1"/>
      <c r="B1097" s="1"/>
      <c r="C1097" s="1"/>
      <c r="D1097" s="1"/>
      <c r="E1097" s="1"/>
      <c r="F1097" s="75"/>
      <c r="G1097" s="75"/>
      <c r="H1097" s="65"/>
      <c r="L1097" s="1"/>
      <c r="M1097" s="1"/>
    </row>
    <row r="1098" spans="1:13">
      <c r="A1098" s="1"/>
      <c r="B1098" s="1"/>
      <c r="C1098" s="1"/>
      <c r="D1098" s="1"/>
      <c r="E1098" s="1"/>
      <c r="F1098" s="75"/>
      <c r="G1098" s="75"/>
      <c r="H1098" s="65"/>
      <c r="L1098" s="1"/>
      <c r="M1098" s="1"/>
    </row>
    <row r="1099" spans="1:13">
      <c r="A1099" s="1"/>
      <c r="B1099" s="1"/>
      <c r="C1099" s="1"/>
      <c r="D1099" s="1"/>
      <c r="E1099" s="1"/>
      <c r="F1099" s="75"/>
      <c r="G1099" s="75"/>
      <c r="H1099" s="65"/>
      <c r="L1099" s="1"/>
      <c r="M1099" s="1"/>
    </row>
    <row r="1100" spans="1:13">
      <c r="A1100" s="1"/>
      <c r="B1100" s="1"/>
      <c r="C1100" s="1"/>
      <c r="D1100" s="1"/>
      <c r="E1100" s="1"/>
      <c r="F1100" s="75"/>
      <c r="G1100" s="75"/>
      <c r="H1100" s="65"/>
      <c r="L1100" s="1"/>
      <c r="M1100" s="1"/>
    </row>
    <row r="1101" spans="1:13">
      <c r="A1101" s="1"/>
      <c r="B1101" s="1"/>
      <c r="C1101" s="1"/>
      <c r="D1101" s="1"/>
      <c r="E1101" s="1"/>
      <c r="F1101" s="75"/>
      <c r="G1101" s="75"/>
      <c r="H1101" s="65"/>
      <c r="L1101" s="1"/>
      <c r="M1101" s="1"/>
    </row>
    <row r="1102" spans="1:13">
      <c r="A1102" s="1"/>
      <c r="B1102" s="1"/>
      <c r="C1102" s="1"/>
      <c r="D1102" s="1"/>
      <c r="E1102" s="1"/>
      <c r="F1102" s="75"/>
      <c r="G1102" s="75"/>
      <c r="H1102" s="65"/>
      <c r="L1102" s="1"/>
      <c r="M1102" s="1"/>
    </row>
    <row r="1103" spans="1:13">
      <c r="A1103" s="1"/>
      <c r="B1103" s="1"/>
      <c r="C1103" s="1"/>
      <c r="D1103" s="1"/>
      <c r="E1103" s="1"/>
      <c r="F1103" s="75"/>
      <c r="G1103" s="75"/>
      <c r="H1103" s="65"/>
      <c r="L1103" s="1"/>
      <c r="M1103" s="1"/>
    </row>
    <row r="1104" spans="1:13">
      <c r="A1104" s="1"/>
      <c r="B1104" s="1"/>
      <c r="C1104" s="1"/>
      <c r="D1104" s="1"/>
      <c r="E1104" s="1"/>
      <c r="F1104" s="75"/>
      <c r="G1104" s="75"/>
      <c r="H1104" s="65"/>
      <c r="L1104" s="1"/>
      <c r="M1104" s="1"/>
    </row>
    <row r="1105" spans="1:13">
      <c r="A1105" s="1"/>
      <c r="B1105" s="1"/>
      <c r="C1105" s="1"/>
      <c r="D1105" s="1"/>
      <c r="E1105" s="1"/>
      <c r="F1105" s="75"/>
      <c r="G1105" s="75"/>
      <c r="H1105" s="65"/>
      <c r="L1105" s="1"/>
      <c r="M1105" s="1"/>
    </row>
    <row r="1106" spans="1:13">
      <c r="A1106" s="1"/>
      <c r="B1106" s="1"/>
      <c r="C1106" s="1"/>
      <c r="D1106" s="1"/>
      <c r="E1106" s="1"/>
      <c r="F1106" s="75"/>
      <c r="G1106" s="75"/>
      <c r="H1106" s="65"/>
      <c r="L1106" s="1"/>
      <c r="M1106" s="1"/>
    </row>
    <row r="1107" spans="1:13">
      <c r="A1107" s="1"/>
      <c r="B1107" s="1"/>
      <c r="C1107" s="1"/>
      <c r="D1107" s="1"/>
      <c r="E1107" s="1"/>
      <c r="F1107" s="75"/>
      <c r="G1107" s="75"/>
      <c r="H1107" s="65"/>
      <c r="L1107" s="1"/>
      <c r="M1107" s="1"/>
    </row>
    <row r="1108" spans="1:13">
      <c r="A1108" s="1"/>
      <c r="B1108" s="1"/>
      <c r="C1108" s="1"/>
      <c r="D1108" s="1"/>
      <c r="E1108" s="1"/>
      <c r="F1108" s="75"/>
      <c r="G1108" s="75"/>
      <c r="H1108" s="65"/>
      <c r="L1108" s="1"/>
      <c r="M1108" s="1"/>
    </row>
    <row r="1109" spans="1:13">
      <c r="A1109" s="1"/>
      <c r="B1109" s="1"/>
      <c r="C1109" s="1"/>
      <c r="D1109" s="1"/>
      <c r="E1109" s="1"/>
      <c r="F1109" s="75"/>
      <c r="G1109" s="75"/>
      <c r="H1109" s="65"/>
      <c r="L1109" s="1"/>
      <c r="M1109" s="1"/>
    </row>
    <row r="1110" spans="1:13">
      <c r="A1110" s="1"/>
      <c r="B1110" s="1"/>
      <c r="C1110" s="1"/>
      <c r="D1110" s="1"/>
      <c r="E1110" s="1"/>
      <c r="F1110" s="75"/>
      <c r="G1110" s="75"/>
      <c r="H1110" s="65"/>
      <c r="L1110" s="1"/>
      <c r="M1110" s="1"/>
    </row>
    <row r="1111" spans="1:13">
      <c r="A1111" s="1"/>
      <c r="B1111" s="1"/>
      <c r="C1111" s="1"/>
      <c r="D1111" s="1"/>
      <c r="E1111" s="1"/>
      <c r="F1111" s="75"/>
      <c r="G1111" s="75"/>
      <c r="H1111" s="65"/>
      <c r="L1111" s="1"/>
      <c r="M1111" s="1"/>
    </row>
    <row r="1112" spans="1:13">
      <c r="A1112" s="1"/>
      <c r="B1112" s="1"/>
      <c r="C1112" s="1"/>
      <c r="D1112" s="1"/>
      <c r="E1112" s="1"/>
      <c r="F1112" s="75"/>
      <c r="G1112" s="75"/>
      <c r="H1112" s="65"/>
      <c r="L1112" s="1"/>
      <c r="M1112" s="1"/>
    </row>
    <row r="1113" spans="1:13">
      <c r="A1113" s="1"/>
      <c r="B1113" s="1"/>
      <c r="C1113" s="1"/>
      <c r="D1113" s="1"/>
      <c r="E1113" s="1"/>
      <c r="F1113" s="75"/>
      <c r="G1113" s="75"/>
      <c r="H1113" s="65"/>
      <c r="L1113" s="1"/>
      <c r="M1113" s="1"/>
    </row>
    <row r="1114" spans="1:13">
      <c r="A1114" s="1"/>
      <c r="B1114" s="1"/>
      <c r="C1114" s="1"/>
      <c r="D1114" s="1"/>
      <c r="E1114" s="1"/>
      <c r="F1114" s="75"/>
      <c r="G1114" s="75"/>
      <c r="H1114" s="65"/>
      <c r="L1114" s="1"/>
      <c r="M1114" s="1"/>
    </row>
    <row r="1115" spans="1:13">
      <c r="A1115" s="1"/>
      <c r="B1115" s="1"/>
      <c r="C1115" s="1"/>
      <c r="D1115" s="1"/>
      <c r="E1115" s="1"/>
      <c r="F1115" s="75"/>
      <c r="G1115" s="75"/>
      <c r="H1115" s="65"/>
      <c r="L1115" s="1"/>
      <c r="M1115" s="1"/>
    </row>
    <row r="1116" spans="1:13">
      <c r="A1116" s="1"/>
      <c r="B1116" s="1"/>
      <c r="C1116" s="1"/>
      <c r="D1116" s="1"/>
      <c r="E1116" s="1"/>
      <c r="F1116" s="75"/>
      <c r="G1116" s="75"/>
      <c r="H1116" s="65"/>
      <c r="L1116" s="1"/>
      <c r="M1116" s="1"/>
    </row>
    <row r="1117" spans="1:13">
      <c r="A1117" s="1"/>
      <c r="B1117" s="1"/>
      <c r="C1117" s="1"/>
      <c r="D1117" s="1"/>
      <c r="E1117" s="1"/>
      <c r="F1117" s="75"/>
      <c r="G1117" s="75"/>
      <c r="H1117" s="65"/>
      <c r="L1117" s="1"/>
      <c r="M1117" s="1"/>
    </row>
    <row r="1118" spans="1:13">
      <c r="A1118" s="1"/>
      <c r="B1118" s="1"/>
      <c r="C1118" s="1"/>
      <c r="D1118" s="1"/>
      <c r="E1118" s="1"/>
      <c r="F1118" s="75"/>
      <c r="G1118" s="75"/>
      <c r="H1118" s="65"/>
      <c r="L1118" s="1"/>
      <c r="M1118" s="1"/>
    </row>
    <row r="1119" spans="1:13">
      <c r="A1119" s="1"/>
      <c r="B1119" s="1"/>
      <c r="C1119" s="1"/>
      <c r="D1119" s="1"/>
      <c r="E1119" s="1"/>
      <c r="F1119" s="75"/>
      <c r="G1119" s="75"/>
      <c r="H1119" s="65"/>
      <c r="L1119" s="1"/>
      <c r="M1119" s="1"/>
    </row>
    <row r="1120" spans="1:13">
      <c r="A1120" s="1"/>
      <c r="B1120" s="1"/>
      <c r="C1120" s="1"/>
      <c r="D1120" s="1"/>
      <c r="E1120" s="1"/>
      <c r="F1120" s="75"/>
      <c r="G1120" s="75"/>
      <c r="H1120" s="65"/>
      <c r="L1120" s="1"/>
      <c r="M1120" s="1"/>
    </row>
    <row r="1121" spans="1:13">
      <c r="A1121" s="1"/>
      <c r="B1121" s="1"/>
      <c r="C1121" s="1"/>
      <c r="D1121" s="1"/>
      <c r="E1121" s="1"/>
      <c r="F1121" s="75"/>
      <c r="G1121" s="75"/>
      <c r="H1121" s="65"/>
      <c r="L1121" s="1"/>
      <c r="M1121" s="1"/>
    </row>
    <row r="1122" spans="1:13">
      <c r="A1122" s="1"/>
      <c r="B1122" s="1"/>
      <c r="C1122" s="1"/>
      <c r="D1122" s="1"/>
      <c r="E1122" s="1"/>
      <c r="F1122" s="75"/>
      <c r="G1122" s="75"/>
      <c r="H1122" s="65"/>
      <c r="L1122" s="1"/>
      <c r="M1122" s="1"/>
    </row>
    <row r="1123" spans="1:13">
      <c r="A1123" s="1"/>
      <c r="B1123" s="1"/>
      <c r="C1123" s="1"/>
      <c r="D1123" s="1"/>
      <c r="E1123" s="1"/>
      <c r="F1123" s="75"/>
      <c r="G1123" s="75"/>
      <c r="H1123" s="65"/>
      <c r="L1123" s="1"/>
      <c r="M1123" s="1"/>
    </row>
    <row r="1124" spans="1:13">
      <c r="A1124" s="1"/>
      <c r="B1124" s="1"/>
      <c r="C1124" s="1"/>
      <c r="D1124" s="1"/>
      <c r="E1124" s="1"/>
      <c r="F1124" s="75"/>
      <c r="G1124" s="75"/>
      <c r="H1124" s="65"/>
      <c r="L1124" s="1"/>
      <c r="M1124" s="1"/>
    </row>
    <row r="1125" spans="1:13">
      <c r="A1125" s="1"/>
      <c r="B1125" s="1"/>
      <c r="C1125" s="1"/>
      <c r="D1125" s="1"/>
      <c r="E1125" s="1"/>
      <c r="F1125" s="75"/>
      <c r="G1125" s="75"/>
      <c r="H1125" s="65"/>
      <c r="L1125" s="1"/>
      <c r="M1125" s="1"/>
    </row>
    <row r="1126" spans="1:13">
      <c r="A1126" s="1"/>
      <c r="B1126" s="1"/>
      <c r="C1126" s="1"/>
      <c r="D1126" s="1"/>
      <c r="E1126" s="1"/>
      <c r="F1126" s="75"/>
      <c r="G1126" s="75"/>
      <c r="H1126" s="65"/>
      <c r="L1126" s="1"/>
      <c r="M1126" s="1"/>
    </row>
    <row r="1127" spans="1:13">
      <c r="A1127" s="1"/>
      <c r="B1127" s="1"/>
      <c r="C1127" s="1"/>
      <c r="D1127" s="1"/>
      <c r="E1127" s="1"/>
      <c r="F1127" s="75"/>
      <c r="G1127" s="75"/>
      <c r="H1127" s="65"/>
      <c r="L1127" s="1"/>
      <c r="M1127" s="1"/>
    </row>
    <row r="1128" spans="1:13">
      <c r="A1128" s="1"/>
      <c r="B1128" s="1"/>
      <c r="C1128" s="1"/>
      <c r="D1128" s="1"/>
      <c r="E1128" s="1"/>
      <c r="F1128" s="75"/>
      <c r="G1128" s="75"/>
      <c r="H1128" s="65"/>
      <c r="L1128" s="1"/>
      <c r="M1128" s="1"/>
    </row>
    <row r="1129" spans="1:13">
      <c r="A1129" s="1"/>
      <c r="B1129" s="1"/>
      <c r="C1129" s="1"/>
      <c r="D1129" s="1"/>
      <c r="E1129" s="1"/>
      <c r="F1129" s="75"/>
      <c r="G1129" s="75"/>
      <c r="H1129" s="65"/>
      <c r="L1129" s="1"/>
      <c r="M1129" s="1"/>
    </row>
    <row r="1130" spans="1:13">
      <c r="A1130" s="1"/>
      <c r="B1130" s="1"/>
      <c r="C1130" s="1"/>
      <c r="D1130" s="1"/>
      <c r="E1130" s="1"/>
      <c r="F1130" s="75"/>
      <c r="G1130" s="75"/>
      <c r="H1130" s="65"/>
      <c r="L1130" s="1"/>
      <c r="M1130" s="1"/>
    </row>
    <row r="1131" spans="1:13">
      <c r="A1131" s="1"/>
      <c r="B1131" s="1"/>
      <c r="C1131" s="1"/>
      <c r="D1131" s="1"/>
      <c r="E1131" s="1"/>
      <c r="F1131" s="75"/>
      <c r="G1131" s="75"/>
      <c r="H1131" s="65"/>
      <c r="L1131" s="1"/>
      <c r="M1131" s="1"/>
    </row>
    <row r="1132" spans="1:13">
      <c r="A1132" s="1"/>
      <c r="B1132" s="1"/>
      <c r="C1132" s="1"/>
      <c r="D1132" s="1"/>
      <c r="E1132" s="1"/>
      <c r="F1132" s="75"/>
      <c r="G1132" s="75"/>
      <c r="H1132" s="65"/>
      <c r="L1132" s="1"/>
      <c r="M1132" s="1"/>
    </row>
    <row r="1133" spans="1:13">
      <c r="A1133" s="1"/>
      <c r="B1133" s="1"/>
      <c r="C1133" s="1"/>
      <c r="D1133" s="1"/>
      <c r="E1133" s="1"/>
      <c r="F1133" s="75"/>
      <c r="G1133" s="75"/>
      <c r="H1133" s="65"/>
      <c r="L1133" s="1"/>
      <c r="M1133" s="1"/>
    </row>
    <row r="1134" spans="1:13">
      <c r="A1134" s="1"/>
      <c r="B1134" s="1"/>
      <c r="C1134" s="1"/>
      <c r="D1134" s="1"/>
      <c r="E1134" s="1"/>
      <c r="F1134" s="75"/>
      <c r="G1134" s="75"/>
      <c r="H1134" s="65"/>
      <c r="L1134" s="1"/>
      <c r="M1134" s="1"/>
    </row>
    <row r="1135" spans="1:13">
      <c r="A1135" s="1"/>
      <c r="B1135" s="1"/>
      <c r="C1135" s="1"/>
      <c r="D1135" s="1"/>
      <c r="E1135" s="1"/>
      <c r="F1135" s="75"/>
      <c r="G1135" s="75"/>
      <c r="H1135" s="65"/>
      <c r="L1135" s="1"/>
      <c r="M1135" s="1"/>
    </row>
    <row r="1136" spans="1:13">
      <c r="A1136" s="1"/>
      <c r="B1136" s="1"/>
      <c r="C1136" s="1"/>
      <c r="D1136" s="1"/>
      <c r="E1136" s="1"/>
      <c r="F1136" s="75"/>
      <c r="G1136" s="75"/>
      <c r="H1136" s="65"/>
      <c r="L1136" s="1"/>
      <c r="M1136" s="1"/>
    </row>
    <row r="1137" spans="1:13">
      <c r="A1137" s="1"/>
      <c r="B1137" s="1"/>
      <c r="C1137" s="1"/>
      <c r="D1137" s="1"/>
      <c r="E1137" s="1"/>
      <c r="F1137" s="75"/>
      <c r="G1137" s="75"/>
      <c r="H1137" s="65"/>
      <c r="L1137" s="1"/>
      <c r="M1137" s="1"/>
    </row>
    <row r="1138" spans="1:13">
      <c r="A1138" s="1"/>
      <c r="B1138" s="1"/>
      <c r="C1138" s="1"/>
      <c r="D1138" s="1"/>
      <c r="E1138" s="1"/>
      <c r="F1138" s="75"/>
      <c r="G1138" s="75"/>
      <c r="H1138" s="65"/>
      <c r="L1138" s="1"/>
      <c r="M1138" s="1"/>
    </row>
    <row r="1139" spans="1:13">
      <c r="A1139" s="1"/>
      <c r="B1139" s="1"/>
      <c r="C1139" s="1"/>
      <c r="D1139" s="1"/>
      <c r="E1139" s="1"/>
      <c r="F1139" s="75"/>
      <c r="G1139" s="75"/>
      <c r="H1139" s="65"/>
      <c r="L1139" s="1"/>
      <c r="M1139" s="1"/>
    </row>
    <row r="1140" spans="1:13">
      <c r="A1140" s="1"/>
      <c r="B1140" s="1"/>
      <c r="C1140" s="1"/>
      <c r="D1140" s="1"/>
      <c r="E1140" s="1"/>
      <c r="F1140" s="75"/>
      <c r="G1140" s="75"/>
      <c r="H1140" s="65"/>
      <c r="L1140" s="1"/>
      <c r="M1140" s="1"/>
    </row>
    <row r="1141" spans="1:13">
      <c r="A1141" s="1"/>
      <c r="B1141" s="1"/>
      <c r="C1141" s="1"/>
      <c r="D1141" s="1"/>
      <c r="E1141" s="1"/>
      <c r="F1141" s="75"/>
      <c r="G1141" s="75"/>
      <c r="H1141" s="65"/>
      <c r="L1141" s="1"/>
      <c r="M1141" s="1"/>
    </row>
    <row r="1142" spans="1:13">
      <c r="A1142" s="1"/>
      <c r="B1142" s="1"/>
      <c r="C1142" s="1"/>
      <c r="D1142" s="1"/>
      <c r="E1142" s="1"/>
      <c r="F1142" s="75"/>
      <c r="G1142" s="75"/>
      <c r="H1142" s="65"/>
      <c r="L1142" s="1"/>
      <c r="M1142" s="1"/>
    </row>
    <row r="1143" spans="1:13">
      <c r="A1143" s="1"/>
      <c r="B1143" s="1"/>
      <c r="C1143" s="1"/>
      <c r="D1143" s="1"/>
      <c r="E1143" s="1"/>
      <c r="F1143" s="75"/>
      <c r="G1143" s="75"/>
      <c r="H1143" s="65"/>
      <c r="L1143" s="1"/>
      <c r="M1143" s="1"/>
    </row>
    <row r="1144" spans="1:13">
      <c r="A1144" s="1"/>
      <c r="B1144" s="1"/>
      <c r="C1144" s="1"/>
      <c r="D1144" s="1"/>
      <c r="E1144" s="1"/>
      <c r="F1144" s="75"/>
      <c r="G1144" s="75"/>
      <c r="H1144" s="65"/>
      <c r="L1144" s="1"/>
      <c r="M1144" s="1"/>
    </row>
    <row r="1145" spans="1:13">
      <c r="A1145" s="1"/>
      <c r="B1145" s="1"/>
      <c r="C1145" s="1"/>
      <c r="D1145" s="1"/>
      <c r="E1145" s="1"/>
      <c r="F1145" s="75"/>
      <c r="G1145" s="75"/>
      <c r="H1145" s="65"/>
      <c r="L1145" s="1"/>
      <c r="M1145" s="1"/>
    </row>
    <row r="1146" spans="1:13">
      <c r="A1146" s="1"/>
      <c r="B1146" s="1"/>
      <c r="C1146" s="1"/>
      <c r="D1146" s="1"/>
      <c r="E1146" s="1"/>
      <c r="F1146" s="75"/>
      <c r="G1146" s="75"/>
      <c r="H1146" s="65"/>
      <c r="L1146" s="1"/>
      <c r="M1146" s="1"/>
    </row>
    <row r="1147" spans="1:13">
      <c r="A1147" s="1"/>
      <c r="B1147" s="1"/>
      <c r="C1147" s="1"/>
      <c r="D1147" s="1"/>
      <c r="E1147" s="1"/>
      <c r="F1147" s="75"/>
      <c r="G1147" s="75"/>
      <c r="H1147" s="65"/>
      <c r="L1147" s="1"/>
      <c r="M1147" s="1"/>
    </row>
    <row r="1148" spans="1:13">
      <c r="A1148" s="1"/>
      <c r="B1148" s="1"/>
      <c r="C1148" s="1"/>
      <c r="D1148" s="1"/>
      <c r="E1148" s="1"/>
      <c r="F1148" s="75"/>
      <c r="G1148" s="75"/>
      <c r="H1148" s="65"/>
      <c r="L1148" s="1"/>
      <c r="M1148" s="1"/>
    </row>
    <row r="1149" spans="1:13">
      <c r="A1149" s="1"/>
      <c r="B1149" s="1"/>
      <c r="C1149" s="1"/>
      <c r="D1149" s="1"/>
      <c r="E1149" s="1"/>
      <c r="F1149" s="75"/>
      <c r="G1149" s="75"/>
      <c r="H1149" s="65"/>
      <c r="L1149" s="1"/>
      <c r="M1149" s="1"/>
    </row>
    <row r="1150" spans="1:13">
      <c r="A1150" s="1"/>
      <c r="B1150" s="1"/>
      <c r="C1150" s="1"/>
      <c r="D1150" s="1"/>
      <c r="E1150" s="1"/>
      <c r="F1150" s="75"/>
      <c r="G1150" s="75"/>
      <c r="H1150" s="65"/>
      <c r="L1150" s="1"/>
      <c r="M1150" s="1"/>
    </row>
    <row r="1151" spans="1:13">
      <c r="A1151" s="1"/>
      <c r="B1151" s="1"/>
      <c r="C1151" s="1"/>
      <c r="D1151" s="1"/>
      <c r="E1151" s="1"/>
      <c r="F1151" s="75"/>
      <c r="G1151" s="75"/>
      <c r="H1151" s="65"/>
      <c r="L1151" s="1"/>
      <c r="M1151" s="1"/>
    </row>
    <row r="1152" spans="1:13">
      <c r="A1152" s="1"/>
      <c r="B1152" s="1"/>
      <c r="C1152" s="1"/>
      <c r="D1152" s="1"/>
      <c r="E1152" s="1"/>
      <c r="F1152" s="75"/>
      <c r="G1152" s="75"/>
      <c r="H1152" s="65"/>
      <c r="L1152" s="1"/>
      <c r="M1152" s="1"/>
    </row>
    <row r="1153" spans="1:13">
      <c r="A1153" s="1"/>
      <c r="B1153" s="1"/>
      <c r="C1153" s="1"/>
      <c r="D1153" s="1"/>
      <c r="E1153" s="1"/>
      <c r="F1153" s="75"/>
      <c r="G1153" s="75"/>
      <c r="H1153" s="65"/>
      <c r="L1153" s="1"/>
      <c r="M1153" s="1"/>
    </row>
    <row r="1154" spans="1:13">
      <c r="A1154" s="1"/>
      <c r="B1154" s="1"/>
      <c r="C1154" s="1"/>
      <c r="D1154" s="1"/>
      <c r="E1154" s="1"/>
      <c r="F1154" s="75"/>
      <c r="G1154" s="75"/>
      <c r="H1154" s="65"/>
      <c r="L1154" s="1"/>
      <c r="M1154" s="1"/>
    </row>
    <row r="1155" spans="1:13">
      <c r="A1155" s="1"/>
      <c r="B1155" s="1"/>
      <c r="C1155" s="1"/>
      <c r="D1155" s="1"/>
      <c r="E1155" s="1"/>
      <c r="F1155" s="75"/>
      <c r="G1155" s="75"/>
      <c r="H1155" s="65"/>
      <c r="L1155" s="1"/>
      <c r="M1155" s="1"/>
    </row>
    <row r="1156" spans="1:13">
      <c r="A1156" s="1"/>
      <c r="B1156" s="1"/>
      <c r="C1156" s="1"/>
      <c r="D1156" s="1"/>
      <c r="E1156" s="1"/>
      <c r="F1156" s="75"/>
      <c r="G1156" s="75"/>
      <c r="H1156" s="65"/>
      <c r="L1156" s="1"/>
      <c r="M1156" s="1"/>
    </row>
    <row r="1157" spans="1:13">
      <c r="A1157" s="1"/>
      <c r="B1157" s="1"/>
      <c r="C1157" s="1"/>
      <c r="D1157" s="1"/>
      <c r="E1157" s="1"/>
      <c r="F1157" s="75"/>
      <c r="G1157" s="75"/>
      <c r="H1157" s="65"/>
      <c r="L1157" s="1"/>
      <c r="M1157" s="1"/>
    </row>
    <row r="1158" spans="1:13">
      <c r="A1158" s="1"/>
      <c r="B1158" s="1"/>
      <c r="C1158" s="1"/>
      <c r="D1158" s="1"/>
      <c r="E1158" s="1"/>
      <c r="F1158" s="75"/>
      <c r="G1158" s="75"/>
      <c r="H1158" s="65"/>
      <c r="L1158" s="1"/>
      <c r="M1158" s="1"/>
    </row>
    <row r="1159" spans="1:13">
      <c r="A1159" s="1"/>
      <c r="B1159" s="1"/>
      <c r="C1159" s="1"/>
      <c r="D1159" s="1"/>
      <c r="E1159" s="1"/>
      <c r="F1159" s="75"/>
      <c r="G1159" s="75"/>
      <c r="H1159" s="65"/>
      <c r="L1159" s="1"/>
      <c r="M1159" s="1"/>
    </row>
    <row r="1160" spans="1:13">
      <c r="A1160" s="1"/>
      <c r="B1160" s="1"/>
      <c r="C1160" s="1"/>
      <c r="D1160" s="1"/>
      <c r="E1160" s="1"/>
      <c r="F1160" s="75"/>
      <c r="G1160" s="75"/>
      <c r="H1160" s="65"/>
      <c r="L1160" s="1"/>
      <c r="M1160" s="1"/>
    </row>
    <row r="1161" spans="1:13">
      <c r="A1161" s="1"/>
      <c r="B1161" s="1"/>
      <c r="C1161" s="1"/>
      <c r="D1161" s="1"/>
      <c r="E1161" s="1"/>
      <c r="F1161" s="75"/>
      <c r="G1161" s="75"/>
      <c r="H1161" s="65"/>
      <c r="L1161" s="1"/>
      <c r="M1161" s="1"/>
    </row>
    <row r="1162" spans="1:13">
      <c r="A1162" s="1"/>
      <c r="B1162" s="1"/>
      <c r="C1162" s="1"/>
      <c r="D1162" s="1"/>
      <c r="E1162" s="1"/>
      <c r="F1162" s="75"/>
      <c r="G1162" s="75"/>
      <c r="H1162" s="65"/>
      <c r="L1162" s="1"/>
      <c r="M1162" s="1"/>
    </row>
    <row r="1163" spans="1:13">
      <c r="A1163" s="1"/>
      <c r="B1163" s="1"/>
      <c r="C1163" s="1"/>
      <c r="D1163" s="1"/>
      <c r="E1163" s="1"/>
      <c r="F1163" s="75"/>
      <c r="G1163" s="75"/>
      <c r="H1163" s="65"/>
      <c r="L1163" s="1"/>
      <c r="M1163" s="1"/>
    </row>
    <row r="1164" spans="1:13">
      <c r="A1164" s="1"/>
      <c r="B1164" s="1"/>
      <c r="C1164" s="1"/>
      <c r="D1164" s="1"/>
      <c r="E1164" s="1"/>
      <c r="F1164" s="75"/>
      <c r="G1164" s="75"/>
      <c r="H1164" s="65"/>
      <c r="L1164" s="1"/>
      <c r="M1164" s="1"/>
    </row>
    <row r="1165" spans="1:13">
      <c r="A1165" s="1"/>
      <c r="B1165" s="1"/>
      <c r="C1165" s="1"/>
      <c r="D1165" s="1"/>
      <c r="E1165" s="1"/>
      <c r="F1165" s="75"/>
      <c r="G1165" s="75"/>
      <c r="H1165" s="65"/>
      <c r="L1165" s="1"/>
      <c r="M1165" s="1"/>
    </row>
    <row r="1166" spans="1:13">
      <c r="A1166" s="1"/>
      <c r="B1166" s="1"/>
      <c r="C1166" s="1"/>
      <c r="D1166" s="1"/>
      <c r="E1166" s="1"/>
      <c r="F1166" s="75"/>
      <c r="G1166" s="75"/>
      <c r="H1166" s="65"/>
      <c r="L1166" s="1"/>
      <c r="M1166" s="1"/>
    </row>
    <row r="1167" spans="1:13">
      <c r="A1167" s="1"/>
      <c r="B1167" s="1"/>
      <c r="C1167" s="1"/>
      <c r="D1167" s="1"/>
      <c r="E1167" s="1"/>
      <c r="F1167" s="75"/>
      <c r="G1167" s="75"/>
      <c r="H1167" s="65"/>
      <c r="L1167" s="1"/>
      <c r="M1167" s="1"/>
    </row>
    <row r="1168" spans="1:13">
      <c r="A1168" s="1"/>
      <c r="B1168" s="1"/>
      <c r="C1168" s="1"/>
      <c r="D1168" s="1"/>
      <c r="E1168" s="1"/>
      <c r="F1168" s="75"/>
      <c r="G1168" s="75"/>
      <c r="H1168" s="65"/>
      <c r="L1168" s="1"/>
      <c r="M1168" s="1"/>
    </row>
    <row r="1169" spans="1:13">
      <c r="A1169" s="1"/>
      <c r="B1169" s="1"/>
      <c r="C1169" s="1"/>
      <c r="D1169" s="1"/>
      <c r="E1169" s="1"/>
      <c r="F1169" s="75"/>
      <c r="G1169" s="75"/>
      <c r="H1169" s="65"/>
      <c r="L1169" s="1"/>
      <c r="M1169" s="1"/>
    </row>
    <row r="1170" spans="1:13">
      <c r="A1170" s="1"/>
      <c r="B1170" s="1"/>
      <c r="C1170" s="1"/>
      <c r="D1170" s="1"/>
      <c r="E1170" s="1"/>
      <c r="F1170" s="75"/>
      <c r="G1170" s="75"/>
      <c r="H1170" s="65"/>
      <c r="L1170" s="1"/>
      <c r="M1170" s="1"/>
    </row>
    <row r="1171" spans="1:13">
      <c r="A1171" s="1"/>
      <c r="B1171" s="1"/>
      <c r="C1171" s="1"/>
      <c r="D1171" s="1"/>
      <c r="E1171" s="1"/>
      <c r="F1171" s="75"/>
      <c r="G1171" s="75"/>
      <c r="H1171" s="65"/>
      <c r="L1171" s="1"/>
      <c r="M1171" s="1"/>
    </row>
    <row r="1172" spans="1:13">
      <c r="A1172" s="1"/>
      <c r="B1172" s="1"/>
      <c r="C1172" s="1"/>
      <c r="D1172" s="1"/>
      <c r="E1172" s="1"/>
      <c r="F1172" s="75"/>
      <c r="G1172" s="75"/>
      <c r="H1172" s="65"/>
      <c r="L1172" s="1"/>
      <c r="M1172" s="1"/>
    </row>
    <row r="1173" spans="1:13">
      <c r="A1173" s="1"/>
      <c r="B1173" s="1"/>
      <c r="C1173" s="1"/>
      <c r="D1173" s="1"/>
      <c r="E1173" s="1"/>
      <c r="F1173" s="75"/>
      <c r="G1173" s="75"/>
      <c r="H1173" s="65"/>
      <c r="L1173" s="1"/>
      <c r="M1173" s="1"/>
    </row>
    <row r="1174" spans="1:13">
      <c r="A1174" s="1"/>
      <c r="B1174" s="1"/>
      <c r="C1174" s="1"/>
      <c r="D1174" s="1"/>
      <c r="E1174" s="1"/>
      <c r="F1174" s="75"/>
      <c r="G1174" s="75"/>
      <c r="H1174" s="65"/>
      <c r="L1174" s="1"/>
      <c r="M1174" s="1"/>
    </row>
    <row r="1175" spans="1:13">
      <c r="A1175" s="1"/>
      <c r="B1175" s="1"/>
      <c r="C1175" s="1"/>
      <c r="D1175" s="1"/>
      <c r="E1175" s="1"/>
      <c r="F1175" s="75"/>
      <c r="G1175" s="75"/>
      <c r="H1175" s="65"/>
      <c r="L1175" s="1"/>
      <c r="M1175" s="1"/>
    </row>
    <row r="1176" spans="1:13">
      <c r="A1176" s="1"/>
      <c r="B1176" s="1"/>
      <c r="C1176" s="1"/>
      <c r="D1176" s="1"/>
      <c r="E1176" s="1"/>
      <c r="F1176" s="75"/>
      <c r="G1176" s="75"/>
      <c r="H1176" s="65"/>
      <c r="L1176" s="1"/>
      <c r="M1176" s="1"/>
    </row>
    <row r="1177" spans="1:13">
      <c r="A1177" s="1"/>
      <c r="B1177" s="1"/>
      <c r="C1177" s="1"/>
      <c r="D1177" s="1"/>
      <c r="E1177" s="1"/>
      <c r="F1177" s="75"/>
      <c r="G1177" s="75"/>
      <c r="H1177" s="65"/>
      <c r="L1177" s="1"/>
      <c r="M1177" s="1"/>
    </row>
    <row r="1178" spans="1:13">
      <c r="A1178" s="1"/>
      <c r="B1178" s="1"/>
      <c r="C1178" s="1"/>
      <c r="D1178" s="1"/>
      <c r="E1178" s="1"/>
      <c r="F1178" s="75"/>
      <c r="G1178" s="75"/>
      <c r="H1178" s="65"/>
      <c r="L1178" s="1"/>
      <c r="M1178" s="1"/>
    </row>
    <row r="1179" spans="1:13">
      <c r="A1179" s="1"/>
      <c r="B1179" s="1"/>
      <c r="C1179" s="1"/>
      <c r="D1179" s="1"/>
      <c r="E1179" s="1"/>
      <c r="F1179" s="75"/>
      <c r="G1179" s="75"/>
      <c r="H1179" s="65"/>
      <c r="L1179" s="1"/>
      <c r="M1179" s="1"/>
    </row>
    <row r="1180" spans="1:13">
      <c r="A1180" s="1"/>
      <c r="B1180" s="1"/>
      <c r="C1180" s="1"/>
      <c r="D1180" s="1"/>
      <c r="E1180" s="1"/>
      <c r="F1180" s="75"/>
      <c r="G1180" s="75"/>
      <c r="H1180" s="65"/>
      <c r="L1180" s="1"/>
      <c r="M1180" s="1"/>
    </row>
    <row r="1181" spans="1:13">
      <c r="A1181" s="1"/>
      <c r="B1181" s="1"/>
      <c r="C1181" s="1"/>
      <c r="D1181" s="1"/>
      <c r="E1181" s="1"/>
      <c r="F1181" s="75"/>
      <c r="G1181" s="75"/>
      <c r="H1181" s="65"/>
      <c r="L1181" s="1"/>
      <c r="M1181" s="1"/>
    </row>
    <row r="1182" spans="1:13">
      <c r="A1182" s="1"/>
      <c r="B1182" s="1"/>
      <c r="C1182" s="1"/>
      <c r="D1182" s="1"/>
      <c r="E1182" s="1"/>
      <c r="F1182" s="75"/>
      <c r="G1182" s="75"/>
      <c r="H1182" s="65"/>
      <c r="L1182" s="1"/>
      <c r="M1182" s="1"/>
    </row>
    <row r="1183" spans="1:13">
      <c r="A1183" s="1"/>
      <c r="B1183" s="1"/>
      <c r="C1183" s="1"/>
      <c r="D1183" s="1"/>
      <c r="E1183" s="1"/>
      <c r="F1183" s="75"/>
      <c r="G1183" s="75"/>
      <c r="H1183" s="65"/>
      <c r="L1183" s="1"/>
      <c r="M1183" s="1"/>
    </row>
    <row r="1184" spans="1:13">
      <c r="A1184" s="1"/>
      <c r="B1184" s="1"/>
      <c r="C1184" s="1"/>
      <c r="D1184" s="1"/>
      <c r="E1184" s="1"/>
      <c r="F1184" s="75"/>
      <c r="G1184" s="75"/>
      <c r="H1184" s="65"/>
      <c r="L1184" s="1"/>
      <c r="M1184" s="1"/>
    </row>
    <row r="1185" spans="1:13">
      <c r="A1185" s="1"/>
      <c r="B1185" s="1"/>
      <c r="C1185" s="1"/>
      <c r="D1185" s="1"/>
      <c r="E1185" s="1"/>
      <c r="F1185" s="75"/>
      <c r="G1185" s="75"/>
      <c r="H1185" s="65"/>
      <c r="L1185" s="1"/>
      <c r="M1185" s="1"/>
    </row>
    <row r="1186" spans="1:13">
      <c r="A1186" s="1"/>
      <c r="B1186" s="1"/>
      <c r="C1186" s="1"/>
      <c r="D1186" s="1"/>
      <c r="E1186" s="1"/>
      <c r="F1186" s="75"/>
      <c r="G1186" s="75"/>
      <c r="H1186" s="65"/>
      <c r="L1186" s="1"/>
      <c r="M1186" s="1"/>
    </row>
    <row r="1187" spans="1:13">
      <c r="A1187" s="1"/>
      <c r="B1187" s="1"/>
      <c r="C1187" s="1"/>
      <c r="D1187" s="1"/>
      <c r="E1187" s="1"/>
      <c r="F1187" s="75"/>
      <c r="G1187" s="75"/>
      <c r="H1187" s="65"/>
      <c r="L1187" s="1"/>
      <c r="M1187" s="1"/>
    </row>
    <row r="1188" spans="1:13">
      <c r="A1188" s="1"/>
      <c r="B1188" s="1"/>
      <c r="C1188" s="1"/>
      <c r="D1188" s="1"/>
      <c r="E1188" s="1"/>
      <c r="F1188" s="75"/>
      <c r="G1188" s="75"/>
      <c r="H1188" s="65"/>
      <c r="L1188" s="1"/>
      <c r="M1188" s="1"/>
    </row>
    <row r="1189" spans="1:13">
      <c r="A1189" s="1"/>
      <c r="B1189" s="1"/>
      <c r="C1189" s="1"/>
      <c r="D1189" s="1"/>
      <c r="E1189" s="1"/>
      <c r="F1189" s="75"/>
      <c r="G1189" s="75"/>
      <c r="H1189" s="65"/>
      <c r="L1189" s="1"/>
      <c r="M1189" s="1"/>
    </row>
    <row r="1190" spans="1:13">
      <c r="A1190" s="1"/>
      <c r="B1190" s="1"/>
      <c r="C1190" s="1"/>
      <c r="D1190" s="1"/>
      <c r="E1190" s="1"/>
      <c r="F1190" s="75"/>
      <c r="G1190" s="75"/>
      <c r="H1190" s="65"/>
      <c r="L1190" s="1"/>
      <c r="M1190" s="1"/>
    </row>
    <row r="1191" spans="1:13">
      <c r="A1191" s="1"/>
      <c r="B1191" s="1"/>
      <c r="C1191" s="1"/>
      <c r="D1191" s="1"/>
      <c r="E1191" s="1"/>
      <c r="F1191" s="75"/>
      <c r="G1191" s="75"/>
      <c r="H1191" s="65"/>
      <c r="L1191" s="1"/>
      <c r="M1191" s="1"/>
    </row>
    <row r="1192" spans="1:13">
      <c r="A1192" s="1"/>
      <c r="B1192" s="1"/>
      <c r="C1192" s="1"/>
      <c r="D1192" s="1"/>
      <c r="E1192" s="1"/>
      <c r="F1192" s="75"/>
      <c r="G1192" s="75"/>
      <c r="H1192" s="65"/>
      <c r="L1192" s="1"/>
      <c r="M1192" s="1"/>
    </row>
    <row r="1193" spans="1:13">
      <c r="A1193" s="1"/>
      <c r="B1193" s="1"/>
      <c r="C1193" s="1"/>
      <c r="D1193" s="1"/>
      <c r="E1193" s="1"/>
      <c r="F1193" s="75"/>
      <c r="G1193" s="75"/>
      <c r="H1193" s="65"/>
      <c r="L1193" s="1"/>
      <c r="M1193" s="1"/>
    </row>
    <row r="1194" spans="1:13">
      <c r="A1194" s="1"/>
      <c r="B1194" s="1"/>
      <c r="C1194" s="1"/>
      <c r="D1194" s="1"/>
      <c r="E1194" s="1"/>
      <c r="F1194" s="75"/>
      <c r="G1194" s="75"/>
      <c r="H1194" s="65"/>
      <c r="L1194" s="1"/>
      <c r="M1194" s="1"/>
    </row>
    <row r="1195" spans="1:13">
      <c r="A1195" s="1"/>
      <c r="B1195" s="1"/>
      <c r="C1195" s="1"/>
      <c r="D1195" s="1"/>
      <c r="E1195" s="1"/>
      <c r="F1195" s="75"/>
      <c r="G1195" s="75"/>
      <c r="H1195" s="65"/>
      <c r="L1195" s="1"/>
      <c r="M1195" s="1"/>
    </row>
    <row r="1196" spans="1:13">
      <c r="A1196" s="1"/>
      <c r="B1196" s="1"/>
      <c r="C1196" s="1"/>
      <c r="D1196" s="1"/>
      <c r="E1196" s="1"/>
      <c r="F1196" s="75"/>
      <c r="G1196" s="75"/>
      <c r="H1196" s="65"/>
      <c r="L1196" s="1"/>
      <c r="M1196" s="1"/>
    </row>
    <row r="1197" spans="1:13">
      <c r="A1197" s="1"/>
      <c r="B1197" s="1"/>
      <c r="C1197" s="1"/>
      <c r="D1197" s="1"/>
      <c r="E1197" s="1"/>
      <c r="F1197" s="75"/>
      <c r="G1197" s="75"/>
      <c r="H1197" s="65"/>
      <c r="L1197" s="1"/>
      <c r="M1197" s="1"/>
    </row>
    <row r="1198" spans="1:13">
      <c r="A1198" s="1"/>
      <c r="B1198" s="1"/>
      <c r="C1198" s="1"/>
      <c r="D1198" s="1"/>
      <c r="E1198" s="1"/>
      <c r="F1198" s="75"/>
      <c r="G1198" s="75"/>
      <c r="H1198" s="65"/>
      <c r="L1198" s="1"/>
      <c r="M1198" s="1"/>
    </row>
    <row r="1199" spans="1:13">
      <c r="A1199" s="1"/>
      <c r="B1199" s="1"/>
      <c r="C1199" s="1"/>
      <c r="D1199" s="1"/>
      <c r="E1199" s="1"/>
      <c r="F1199" s="75"/>
      <c r="G1199" s="75"/>
      <c r="H1199" s="65"/>
      <c r="L1199" s="1"/>
      <c r="M1199" s="1"/>
    </row>
    <row r="1200" spans="1:13">
      <c r="A1200" s="1"/>
      <c r="B1200" s="1"/>
      <c r="C1200" s="1"/>
      <c r="D1200" s="1"/>
      <c r="E1200" s="1"/>
      <c r="F1200" s="75"/>
      <c r="G1200" s="75"/>
      <c r="H1200" s="65"/>
      <c r="L1200" s="1"/>
      <c r="M1200" s="1"/>
    </row>
    <row r="1201" spans="1:13">
      <c r="A1201" s="1"/>
      <c r="B1201" s="1"/>
      <c r="C1201" s="1"/>
      <c r="D1201" s="1"/>
      <c r="E1201" s="1"/>
      <c r="F1201" s="75"/>
      <c r="G1201" s="75"/>
      <c r="H1201" s="65"/>
      <c r="L1201" s="1"/>
      <c r="M1201" s="1"/>
    </row>
    <row r="1202" spans="1:13">
      <c r="A1202" s="1"/>
      <c r="B1202" s="1"/>
      <c r="C1202" s="1"/>
      <c r="D1202" s="1"/>
      <c r="E1202" s="1"/>
      <c r="F1202" s="75"/>
      <c r="G1202" s="75"/>
      <c r="H1202" s="65"/>
      <c r="L1202" s="1"/>
      <c r="M1202" s="1"/>
    </row>
    <row r="1203" spans="1:13">
      <c r="A1203" s="1"/>
      <c r="B1203" s="1"/>
      <c r="C1203" s="1"/>
      <c r="D1203" s="1"/>
      <c r="E1203" s="1"/>
      <c r="F1203" s="75"/>
      <c r="G1203" s="75"/>
      <c r="H1203" s="65"/>
      <c r="L1203" s="1"/>
      <c r="M1203" s="1"/>
    </row>
    <row r="1204" spans="1:13">
      <c r="A1204" s="1"/>
      <c r="B1204" s="1"/>
      <c r="C1204" s="1"/>
      <c r="D1204" s="1"/>
      <c r="E1204" s="1"/>
      <c r="F1204" s="75"/>
      <c r="G1204" s="75"/>
      <c r="H1204" s="65"/>
      <c r="L1204" s="1"/>
      <c r="M1204" s="1"/>
    </row>
    <row r="1205" spans="1:13">
      <c r="A1205" s="1"/>
      <c r="B1205" s="1"/>
      <c r="C1205" s="1"/>
      <c r="D1205" s="1"/>
      <c r="E1205" s="1"/>
      <c r="F1205" s="75"/>
      <c r="G1205" s="75"/>
      <c r="H1205" s="65"/>
      <c r="L1205" s="1"/>
      <c r="M1205" s="1"/>
    </row>
    <row r="1206" spans="1:13">
      <c r="A1206" s="1"/>
      <c r="B1206" s="1"/>
      <c r="C1206" s="1"/>
      <c r="D1206" s="1"/>
      <c r="E1206" s="1"/>
      <c r="F1206" s="75"/>
      <c r="G1206" s="75"/>
      <c r="H1206" s="65"/>
      <c r="L1206" s="1"/>
      <c r="M1206" s="1"/>
    </row>
    <row r="1207" spans="1:13">
      <c r="A1207" s="1"/>
      <c r="B1207" s="1"/>
      <c r="C1207" s="1"/>
      <c r="D1207" s="1"/>
      <c r="E1207" s="1"/>
      <c r="F1207" s="75"/>
      <c r="G1207" s="75"/>
      <c r="H1207" s="65"/>
      <c r="L1207" s="1"/>
      <c r="M1207" s="1"/>
    </row>
    <row r="1208" spans="1:13">
      <c r="A1208" s="1"/>
      <c r="B1208" s="1"/>
      <c r="C1208" s="1"/>
      <c r="D1208" s="1"/>
      <c r="E1208" s="1"/>
      <c r="F1208" s="75"/>
      <c r="G1208" s="75"/>
      <c r="H1208" s="65"/>
      <c r="L1208" s="1"/>
      <c r="M1208" s="1"/>
    </row>
    <row r="1209" spans="1:13">
      <c r="A1209" s="1"/>
      <c r="B1209" s="1"/>
      <c r="C1209" s="1"/>
      <c r="D1209" s="1"/>
      <c r="E1209" s="1"/>
      <c r="F1209" s="75"/>
      <c r="G1209" s="75"/>
      <c r="H1209" s="65"/>
      <c r="L1209" s="1"/>
      <c r="M1209" s="1"/>
    </row>
    <row r="1210" spans="1:13">
      <c r="A1210" s="1"/>
      <c r="B1210" s="1"/>
      <c r="C1210" s="1"/>
      <c r="D1210" s="1"/>
      <c r="E1210" s="1"/>
      <c r="F1210" s="75"/>
      <c r="G1210" s="75"/>
      <c r="H1210" s="65"/>
      <c r="L1210" s="1"/>
      <c r="M1210" s="1"/>
    </row>
    <row r="1211" spans="1:13">
      <c r="A1211" s="1"/>
      <c r="B1211" s="1"/>
      <c r="C1211" s="1"/>
      <c r="D1211" s="1"/>
      <c r="E1211" s="1"/>
      <c r="F1211" s="75"/>
      <c r="G1211" s="75"/>
      <c r="H1211" s="65"/>
      <c r="L1211" s="1"/>
      <c r="M1211" s="1"/>
    </row>
    <row r="1212" spans="1:13">
      <c r="A1212" s="1"/>
      <c r="B1212" s="1"/>
      <c r="C1212" s="1"/>
      <c r="D1212" s="1"/>
      <c r="E1212" s="1"/>
      <c r="F1212" s="75"/>
      <c r="G1212" s="75"/>
      <c r="H1212" s="65"/>
      <c r="L1212" s="1"/>
      <c r="M1212" s="1"/>
    </row>
    <row r="1213" spans="1:13">
      <c r="A1213" s="1"/>
      <c r="B1213" s="1"/>
      <c r="C1213" s="1"/>
      <c r="D1213" s="1"/>
      <c r="E1213" s="1"/>
      <c r="F1213" s="75"/>
      <c r="G1213" s="75"/>
      <c r="H1213" s="65"/>
      <c r="L1213" s="1"/>
      <c r="M1213" s="1"/>
    </row>
    <row r="1214" spans="1:13">
      <c r="A1214" s="1"/>
      <c r="B1214" s="1"/>
      <c r="C1214" s="1"/>
      <c r="D1214" s="1"/>
      <c r="E1214" s="1"/>
      <c r="F1214" s="75"/>
      <c r="G1214" s="75"/>
      <c r="H1214" s="65"/>
      <c r="L1214" s="1"/>
      <c r="M1214" s="1"/>
    </row>
    <row r="1215" spans="1:13">
      <c r="A1215" s="1"/>
      <c r="B1215" s="1"/>
      <c r="C1215" s="1"/>
      <c r="D1215" s="1"/>
      <c r="E1215" s="1"/>
      <c r="F1215" s="75"/>
      <c r="G1215" s="75"/>
      <c r="H1215" s="65"/>
      <c r="L1215" s="1"/>
      <c r="M1215" s="1"/>
    </row>
    <row r="1216" spans="1:13">
      <c r="A1216" s="1"/>
      <c r="B1216" s="1"/>
      <c r="C1216" s="1"/>
      <c r="D1216" s="1"/>
      <c r="E1216" s="1"/>
      <c r="F1216" s="75"/>
      <c r="G1216" s="75"/>
      <c r="H1216" s="65"/>
      <c r="L1216" s="1"/>
      <c r="M1216" s="1"/>
    </row>
    <row r="1217" spans="1:13">
      <c r="A1217" s="1"/>
      <c r="B1217" s="1"/>
      <c r="C1217" s="1"/>
      <c r="D1217" s="1"/>
      <c r="E1217" s="1"/>
      <c r="F1217" s="75"/>
      <c r="G1217" s="75"/>
      <c r="H1217" s="65"/>
      <c r="L1217" s="1"/>
      <c r="M1217" s="1"/>
    </row>
    <row r="1218" spans="1:13">
      <c r="A1218" s="1"/>
      <c r="B1218" s="1"/>
      <c r="C1218" s="1"/>
      <c r="D1218" s="1"/>
      <c r="E1218" s="1"/>
      <c r="F1218" s="75"/>
      <c r="G1218" s="75"/>
      <c r="H1218" s="65"/>
      <c r="L1218" s="1"/>
      <c r="M1218" s="1"/>
    </row>
    <row r="1219" spans="1:13">
      <c r="A1219" s="1"/>
      <c r="B1219" s="1"/>
      <c r="C1219" s="1"/>
      <c r="D1219" s="1"/>
      <c r="E1219" s="1"/>
      <c r="F1219" s="75"/>
      <c r="G1219" s="75"/>
      <c r="H1219" s="65"/>
      <c r="L1219" s="1"/>
      <c r="M1219" s="1"/>
    </row>
    <row r="1220" spans="1:13">
      <c r="A1220" s="1"/>
      <c r="B1220" s="1"/>
      <c r="C1220" s="1"/>
      <c r="D1220" s="1"/>
      <c r="E1220" s="1"/>
      <c r="F1220" s="75"/>
      <c r="G1220" s="75"/>
      <c r="H1220" s="65"/>
      <c r="L1220" s="1"/>
      <c r="M1220" s="1"/>
    </row>
    <row r="1221" spans="1:13">
      <c r="A1221" s="1"/>
      <c r="B1221" s="1"/>
      <c r="C1221" s="1"/>
      <c r="D1221" s="1"/>
      <c r="E1221" s="1"/>
      <c r="F1221" s="75"/>
      <c r="G1221" s="75"/>
      <c r="H1221" s="65"/>
      <c r="L1221" s="1"/>
      <c r="M1221" s="1"/>
    </row>
    <row r="1222" spans="1:13">
      <c r="A1222" s="1"/>
      <c r="B1222" s="1"/>
      <c r="C1222" s="1"/>
      <c r="D1222" s="1"/>
      <c r="E1222" s="1"/>
      <c r="F1222" s="75"/>
      <c r="G1222" s="75"/>
      <c r="H1222" s="65"/>
      <c r="L1222" s="1"/>
      <c r="M1222" s="1"/>
    </row>
    <row r="1223" spans="1:13">
      <c r="A1223" s="1"/>
      <c r="B1223" s="1"/>
      <c r="C1223" s="1"/>
      <c r="D1223" s="1"/>
      <c r="E1223" s="1"/>
      <c r="F1223" s="75"/>
      <c r="G1223" s="75"/>
      <c r="H1223" s="65"/>
      <c r="L1223" s="1"/>
      <c r="M1223" s="1"/>
    </row>
    <row r="1224" spans="1:13">
      <c r="A1224" s="1"/>
      <c r="B1224" s="1"/>
      <c r="C1224" s="1"/>
      <c r="D1224" s="1"/>
      <c r="E1224" s="1"/>
      <c r="F1224" s="75"/>
      <c r="G1224" s="75"/>
      <c r="H1224" s="65"/>
      <c r="L1224" s="1"/>
      <c r="M1224" s="1"/>
    </row>
    <row r="1225" spans="1:13">
      <c r="A1225" s="1"/>
      <c r="B1225" s="1"/>
      <c r="C1225" s="1"/>
      <c r="D1225" s="1"/>
      <c r="E1225" s="1"/>
      <c r="F1225" s="75"/>
      <c r="G1225" s="75"/>
      <c r="H1225" s="65"/>
      <c r="L1225" s="1"/>
      <c r="M1225" s="1"/>
    </row>
    <row r="1226" spans="1:13">
      <c r="A1226" s="1"/>
      <c r="B1226" s="1"/>
      <c r="C1226" s="1"/>
      <c r="D1226" s="1"/>
      <c r="E1226" s="1"/>
      <c r="F1226" s="75"/>
      <c r="G1226" s="75"/>
      <c r="H1226" s="65"/>
      <c r="L1226" s="1"/>
      <c r="M1226" s="1"/>
    </row>
    <row r="1227" spans="1:13">
      <c r="A1227" s="1"/>
      <c r="B1227" s="1"/>
      <c r="C1227" s="1"/>
      <c r="D1227" s="1"/>
      <c r="E1227" s="1"/>
      <c r="F1227" s="75"/>
      <c r="G1227" s="75"/>
      <c r="H1227" s="65"/>
      <c r="L1227" s="1"/>
      <c r="M1227" s="1"/>
    </row>
    <row r="1228" spans="1:13">
      <c r="A1228" s="1"/>
      <c r="B1228" s="1"/>
      <c r="C1228" s="1"/>
      <c r="D1228" s="1"/>
      <c r="E1228" s="1"/>
      <c r="F1228" s="75"/>
      <c r="G1228" s="75"/>
      <c r="H1228" s="65"/>
      <c r="L1228" s="1"/>
      <c r="M1228" s="1"/>
    </row>
    <row r="1229" spans="1:13">
      <c r="A1229" s="1"/>
      <c r="B1229" s="1"/>
      <c r="C1229" s="1"/>
      <c r="D1229" s="1"/>
      <c r="E1229" s="1"/>
      <c r="F1229" s="75"/>
      <c r="G1229" s="75"/>
      <c r="H1229" s="65"/>
      <c r="L1229" s="1"/>
      <c r="M1229" s="1"/>
    </row>
    <row r="1230" spans="1:13">
      <c r="A1230" s="1"/>
      <c r="B1230" s="1"/>
      <c r="C1230" s="1"/>
      <c r="D1230" s="1"/>
      <c r="E1230" s="1"/>
      <c r="F1230" s="75"/>
      <c r="G1230" s="75"/>
      <c r="H1230" s="65"/>
      <c r="L1230" s="1"/>
      <c r="M1230" s="1"/>
    </row>
    <row r="1231" spans="1:13">
      <c r="A1231" s="1"/>
      <c r="B1231" s="1"/>
      <c r="C1231" s="1"/>
      <c r="D1231" s="1"/>
      <c r="E1231" s="1"/>
      <c r="F1231" s="75"/>
      <c r="G1231" s="75"/>
      <c r="H1231" s="65"/>
      <c r="L1231" s="1"/>
      <c r="M1231" s="1"/>
    </row>
    <row r="1232" spans="1:13">
      <c r="A1232" s="1"/>
      <c r="B1232" s="1"/>
      <c r="C1232" s="1"/>
      <c r="D1232" s="1"/>
      <c r="E1232" s="1"/>
      <c r="F1232" s="75"/>
      <c r="G1232" s="75"/>
      <c r="H1232" s="65"/>
      <c r="L1232" s="1"/>
      <c r="M1232" s="1"/>
    </row>
    <row r="1233" spans="1:13">
      <c r="A1233" s="1"/>
      <c r="B1233" s="1"/>
      <c r="C1233" s="1"/>
      <c r="D1233" s="1"/>
      <c r="E1233" s="1"/>
      <c r="F1233" s="75"/>
      <c r="G1233" s="75"/>
      <c r="H1233" s="65"/>
      <c r="L1233" s="1"/>
      <c r="M1233" s="1"/>
    </row>
    <row r="1234" spans="1:13">
      <c r="A1234" s="1"/>
      <c r="B1234" s="1"/>
      <c r="C1234" s="1"/>
      <c r="D1234" s="1"/>
      <c r="E1234" s="1"/>
      <c r="F1234" s="75"/>
      <c r="G1234" s="75"/>
      <c r="H1234" s="65"/>
      <c r="L1234" s="1"/>
      <c r="M1234" s="1"/>
    </row>
    <row r="1235" spans="1:13">
      <c r="A1235" s="1"/>
      <c r="B1235" s="1"/>
      <c r="C1235" s="1"/>
      <c r="D1235" s="1"/>
      <c r="E1235" s="1"/>
      <c r="F1235" s="75"/>
      <c r="G1235" s="75"/>
      <c r="H1235" s="65"/>
      <c r="L1235" s="1"/>
      <c r="M1235" s="1"/>
    </row>
    <row r="1236" spans="1:13">
      <c r="A1236" s="1"/>
      <c r="B1236" s="1"/>
      <c r="C1236" s="1"/>
      <c r="D1236" s="1"/>
      <c r="E1236" s="1"/>
      <c r="F1236" s="75"/>
      <c r="G1236" s="75"/>
      <c r="H1236" s="65"/>
      <c r="L1236" s="1"/>
      <c r="M1236" s="1"/>
    </row>
    <row r="1237" spans="1:13">
      <c r="A1237" s="1"/>
      <c r="B1237" s="1"/>
      <c r="C1237" s="1"/>
      <c r="D1237" s="1"/>
      <c r="E1237" s="1"/>
      <c r="F1237" s="75"/>
      <c r="G1237" s="75"/>
      <c r="H1237" s="65"/>
      <c r="L1237" s="1"/>
      <c r="M1237" s="1"/>
    </row>
    <row r="1238" spans="1:13">
      <c r="A1238" s="1"/>
      <c r="B1238" s="1"/>
      <c r="C1238" s="1"/>
      <c r="D1238" s="1"/>
      <c r="E1238" s="1"/>
      <c r="F1238" s="75"/>
      <c r="G1238" s="75"/>
      <c r="H1238" s="65"/>
      <c r="L1238" s="1"/>
      <c r="M1238" s="1"/>
    </row>
    <row r="1239" spans="1:13">
      <c r="A1239" s="1"/>
      <c r="B1239" s="1"/>
      <c r="C1239" s="1"/>
      <c r="D1239" s="1"/>
      <c r="E1239" s="1"/>
      <c r="F1239" s="75"/>
      <c r="G1239" s="75"/>
      <c r="H1239" s="65"/>
      <c r="L1239" s="1"/>
      <c r="M1239" s="1"/>
    </row>
    <row r="1240" spans="1:13">
      <c r="A1240" s="1"/>
      <c r="B1240" s="1"/>
      <c r="C1240" s="1"/>
      <c r="D1240" s="1"/>
      <c r="E1240" s="1"/>
      <c r="F1240" s="75"/>
      <c r="G1240" s="75"/>
      <c r="H1240" s="65"/>
      <c r="L1240" s="1"/>
      <c r="M1240" s="1"/>
    </row>
    <row r="1241" spans="1:13">
      <c r="A1241" s="1"/>
      <c r="B1241" s="1"/>
      <c r="C1241" s="1"/>
      <c r="D1241" s="1"/>
      <c r="E1241" s="1"/>
      <c r="F1241" s="75"/>
      <c r="G1241" s="75"/>
      <c r="H1241" s="65"/>
      <c r="L1241" s="1"/>
      <c r="M1241" s="1"/>
    </row>
    <row r="1242" spans="1:13">
      <c r="A1242" s="1"/>
      <c r="B1242" s="1"/>
      <c r="C1242" s="1"/>
      <c r="D1242" s="1"/>
      <c r="E1242" s="1"/>
      <c r="F1242" s="75"/>
      <c r="G1242" s="75"/>
      <c r="H1242" s="65"/>
      <c r="L1242" s="1"/>
      <c r="M1242" s="1"/>
    </row>
    <row r="1243" spans="1:13">
      <c r="A1243" s="1"/>
      <c r="B1243" s="1"/>
      <c r="C1243" s="1"/>
      <c r="D1243" s="1"/>
      <c r="E1243" s="1"/>
      <c r="F1243" s="75"/>
      <c r="G1243" s="75"/>
      <c r="H1243" s="65"/>
      <c r="L1243" s="1"/>
      <c r="M1243" s="1"/>
    </row>
    <row r="1244" spans="1:13">
      <c r="A1244" s="1"/>
      <c r="B1244" s="1"/>
      <c r="C1244" s="1"/>
      <c r="D1244" s="1"/>
      <c r="E1244" s="1"/>
      <c r="F1244" s="75"/>
      <c r="G1244" s="75"/>
      <c r="H1244" s="65"/>
      <c r="L1244" s="1"/>
      <c r="M1244" s="1"/>
    </row>
    <row r="1245" spans="1:13">
      <c r="A1245" s="1"/>
      <c r="B1245" s="1"/>
      <c r="C1245" s="1"/>
      <c r="D1245" s="1"/>
      <c r="E1245" s="1"/>
      <c r="F1245" s="75"/>
      <c r="G1245" s="75"/>
      <c r="H1245" s="65"/>
      <c r="L1245" s="1"/>
      <c r="M1245" s="1"/>
    </row>
    <row r="1246" spans="1:13">
      <c r="A1246" s="1"/>
      <c r="B1246" s="1"/>
      <c r="C1246" s="1"/>
      <c r="D1246" s="1"/>
      <c r="E1246" s="1"/>
      <c r="F1246" s="75"/>
      <c r="G1246" s="75"/>
      <c r="H1246" s="65"/>
      <c r="L1246" s="1"/>
      <c r="M1246" s="1"/>
    </row>
    <row r="1247" spans="1:13">
      <c r="A1247" s="1"/>
      <c r="B1247" s="1"/>
      <c r="C1247" s="1"/>
      <c r="D1247" s="1"/>
      <c r="E1247" s="1"/>
      <c r="F1247" s="75"/>
      <c r="G1247" s="75"/>
      <c r="H1247" s="65"/>
      <c r="L1247" s="1"/>
      <c r="M1247" s="1"/>
    </row>
    <row r="1248" spans="1:13">
      <c r="A1248" s="1"/>
      <c r="B1248" s="1"/>
      <c r="C1248" s="1"/>
      <c r="D1248" s="1"/>
      <c r="E1248" s="1"/>
      <c r="F1248" s="75"/>
      <c r="G1248" s="75"/>
      <c r="H1248" s="65"/>
      <c r="L1248" s="1"/>
      <c r="M1248" s="1"/>
    </row>
    <row r="1249" spans="1:13">
      <c r="A1249" s="1"/>
      <c r="B1249" s="1"/>
      <c r="C1249" s="1"/>
      <c r="D1249" s="1"/>
      <c r="E1249" s="1"/>
      <c r="F1249" s="75"/>
      <c r="G1249" s="75"/>
      <c r="H1249" s="65"/>
      <c r="L1249" s="1"/>
      <c r="M1249" s="1"/>
    </row>
    <row r="1250" spans="1:13">
      <c r="A1250" s="1"/>
      <c r="B1250" s="1"/>
      <c r="C1250" s="1"/>
      <c r="D1250" s="1"/>
      <c r="E1250" s="1"/>
      <c r="F1250" s="75"/>
      <c r="G1250" s="75"/>
      <c r="H1250" s="65"/>
      <c r="L1250" s="1"/>
      <c r="M1250" s="1"/>
    </row>
    <row r="1251" spans="1:13">
      <c r="A1251" s="1"/>
      <c r="B1251" s="1"/>
      <c r="C1251" s="1"/>
      <c r="D1251" s="1"/>
      <c r="E1251" s="1"/>
      <c r="F1251" s="75"/>
      <c r="G1251" s="75"/>
      <c r="H1251" s="65"/>
      <c r="L1251" s="1"/>
      <c r="M1251" s="1"/>
    </row>
    <row r="1252" spans="1:13">
      <c r="A1252" s="1"/>
      <c r="B1252" s="1"/>
      <c r="C1252" s="1"/>
      <c r="D1252" s="1"/>
      <c r="E1252" s="1"/>
      <c r="F1252" s="75"/>
      <c r="G1252" s="75"/>
      <c r="H1252" s="65"/>
      <c r="L1252" s="1"/>
      <c r="M1252" s="1"/>
    </row>
    <row r="1253" spans="1:13">
      <c r="A1253" s="1"/>
      <c r="B1253" s="1"/>
      <c r="C1253" s="1"/>
      <c r="D1253" s="1"/>
      <c r="E1253" s="1"/>
      <c r="F1253" s="75"/>
      <c r="G1253" s="75"/>
      <c r="H1253" s="65"/>
      <c r="L1253" s="1"/>
      <c r="M1253" s="1"/>
    </row>
    <row r="1254" spans="1:13">
      <c r="A1254" s="1"/>
      <c r="B1254" s="1"/>
      <c r="C1254" s="1"/>
      <c r="D1254" s="1"/>
      <c r="E1254" s="1"/>
      <c r="F1254" s="75"/>
      <c r="G1254" s="75"/>
      <c r="H1254" s="65"/>
      <c r="L1254" s="1"/>
      <c r="M1254" s="1"/>
    </row>
    <row r="1255" spans="1:13">
      <c r="A1255" s="1"/>
      <c r="B1255" s="1"/>
      <c r="C1255" s="1"/>
      <c r="D1255" s="1"/>
      <c r="E1255" s="1"/>
      <c r="F1255" s="75"/>
      <c r="G1255" s="75"/>
      <c r="H1255" s="65"/>
      <c r="L1255" s="1"/>
      <c r="M1255" s="1"/>
    </row>
    <row r="1256" spans="1:13">
      <c r="A1256" s="1"/>
      <c r="B1256" s="1"/>
      <c r="C1256" s="1"/>
      <c r="D1256" s="1"/>
      <c r="E1256" s="1"/>
      <c r="F1256" s="75"/>
      <c r="G1256" s="75"/>
      <c r="H1256" s="65"/>
      <c r="L1256" s="1"/>
      <c r="M1256" s="1"/>
    </row>
    <row r="1257" spans="1:13">
      <c r="A1257" s="1"/>
      <c r="B1257" s="1"/>
      <c r="C1257" s="1"/>
      <c r="D1257" s="1"/>
      <c r="E1257" s="1"/>
      <c r="F1257" s="75"/>
      <c r="G1257" s="75"/>
      <c r="H1257" s="65"/>
      <c r="L1257" s="1"/>
      <c r="M1257" s="1"/>
    </row>
    <row r="1258" spans="1:13">
      <c r="A1258" s="1"/>
      <c r="B1258" s="1"/>
      <c r="C1258" s="1"/>
      <c r="D1258" s="1"/>
      <c r="E1258" s="1"/>
      <c r="F1258" s="75"/>
      <c r="G1258" s="75"/>
      <c r="H1258" s="65"/>
      <c r="L1258" s="1"/>
      <c r="M1258" s="1"/>
    </row>
    <row r="1259" spans="1:13">
      <c r="A1259" s="1"/>
      <c r="B1259" s="1"/>
      <c r="C1259" s="1"/>
      <c r="D1259" s="1"/>
      <c r="E1259" s="1"/>
      <c r="F1259" s="75"/>
      <c r="G1259" s="75"/>
      <c r="H1259" s="65"/>
      <c r="L1259" s="1"/>
      <c r="M1259" s="1"/>
    </row>
    <row r="1260" spans="1:13">
      <c r="A1260" s="1"/>
      <c r="B1260" s="1"/>
      <c r="C1260" s="1"/>
      <c r="D1260" s="1"/>
      <c r="E1260" s="1"/>
      <c r="F1260" s="75"/>
      <c r="G1260" s="75"/>
      <c r="H1260" s="65"/>
      <c r="L1260" s="1"/>
      <c r="M1260" s="1"/>
    </row>
    <row r="1261" spans="1:13">
      <c r="A1261" s="1"/>
      <c r="B1261" s="1"/>
      <c r="C1261" s="1"/>
      <c r="D1261" s="1"/>
      <c r="E1261" s="1"/>
      <c r="F1261" s="75"/>
      <c r="G1261" s="75"/>
      <c r="H1261" s="65"/>
      <c r="L1261" s="1"/>
      <c r="M1261" s="1"/>
    </row>
    <row r="1262" spans="1:13">
      <c r="A1262" s="1"/>
      <c r="B1262" s="1"/>
      <c r="C1262" s="1"/>
      <c r="D1262" s="1"/>
      <c r="E1262" s="1"/>
      <c r="F1262" s="75"/>
      <c r="G1262" s="75"/>
      <c r="H1262" s="65"/>
      <c r="L1262" s="1"/>
      <c r="M1262" s="1"/>
    </row>
    <row r="1263" spans="1:13">
      <c r="A1263" s="1"/>
      <c r="B1263" s="1"/>
      <c r="C1263" s="1"/>
      <c r="D1263" s="1"/>
      <c r="E1263" s="1"/>
      <c r="F1263" s="75"/>
      <c r="G1263" s="75"/>
      <c r="H1263" s="65"/>
      <c r="L1263" s="1"/>
      <c r="M1263" s="1"/>
    </row>
    <row r="1264" spans="1:13">
      <c r="A1264" s="1"/>
      <c r="B1264" s="1"/>
      <c r="C1264" s="1"/>
      <c r="D1264" s="1"/>
      <c r="E1264" s="1"/>
      <c r="F1264" s="75"/>
      <c r="G1264" s="75"/>
      <c r="H1264" s="65"/>
      <c r="L1264" s="1"/>
      <c r="M1264" s="1"/>
    </row>
    <row r="1265" spans="1:13">
      <c r="A1265" s="1"/>
      <c r="B1265" s="1"/>
      <c r="C1265" s="1"/>
      <c r="D1265" s="1"/>
      <c r="E1265" s="1"/>
      <c r="F1265" s="75"/>
      <c r="G1265" s="75"/>
      <c r="H1265" s="65"/>
      <c r="L1265" s="1"/>
      <c r="M1265" s="1"/>
    </row>
    <row r="1266" spans="1:13">
      <c r="A1266" s="1"/>
      <c r="B1266" s="1"/>
      <c r="C1266" s="1"/>
      <c r="D1266" s="1"/>
      <c r="E1266" s="1"/>
      <c r="F1266" s="75"/>
      <c r="G1266" s="75"/>
      <c r="H1266" s="65"/>
      <c r="L1266" s="1"/>
      <c r="M1266" s="1"/>
    </row>
    <row r="1267" spans="1:13">
      <c r="A1267" s="1"/>
      <c r="B1267" s="1"/>
      <c r="C1267" s="1"/>
      <c r="D1267" s="1"/>
      <c r="E1267" s="1"/>
      <c r="F1267" s="75"/>
      <c r="G1267" s="75"/>
      <c r="H1267" s="65"/>
      <c r="L1267" s="1"/>
      <c r="M1267" s="1"/>
    </row>
    <row r="1268" spans="1:13">
      <c r="A1268" s="1"/>
      <c r="B1268" s="1"/>
      <c r="C1268" s="1"/>
      <c r="D1268" s="1"/>
      <c r="E1268" s="1"/>
      <c r="F1268" s="75"/>
      <c r="G1268" s="75"/>
      <c r="H1268" s="65"/>
      <c r="L1268" s="1"/>
      <c r="M1268" s="1"/>
    </row>
    <row r="1269" spans="1:13">
      <c r="A1269" s="1"/>
      <c r="B1269" s="1"/>
      <c r="C1269" s="1"/>
      <c r="D1269" s="1"/>
      <c r="E1269" s="1"/>
      <c r="F1269" s="75"/>
      <c r="G1269" s="75"/>
      <c r="H1269" s="65"/>
      <c r="L1269" s="1"/>
      <c r="M1269" s="1"/>
    </row>
    <row r="1270" spans="1:13">
      <c r="A1270" s="1"/>
      <c r="B1270" s="1"/>
      <c r="C1270" s="1"/>
      <c r="D1270" s="1"/>
      <c r="E1270" s="1"/>
      <c r="F1270" s="75"/>
      <c r="G1270" s="75"/>
      <c r="H1270" s="65"/>
      <c r="L1270" s="1"/>
      <c r="M1270" s="1"/>
    </row>
    <row r="1271" spans="1:13">
      <c r="A1271" s="1"/>
      <c r="B1271" s="1"/>
      <c r="C1271" s="1"/>
      <c r="D1271" s="1"/>
      <c r="E1271" s="1"/>
      <c r="F1271" s="75"/>
      <c r="G1271" s="75"/>
      <c r="H1271" s="65"/>
      <c r="L1271" s="1"/>
      <c r="M1271" s="1"/>
    </row>
    <row r="1272" spans="1:13">
      <c r="A1272" s="1"/>
      <c r="B1272" s="1"/>
      <c r="C1272" s="1"/>
      <c r="D1272" s="1"/>
      <c r="E1272" s="1"/>
      <c r="F1272" s="75"/>
      <c r="G1272" s="75"/>
      <c r="H1272" s="65"/>
      <c r="L1272" s="1"/>
      <c r="M1272" s="1"/>
    </row>
    <row r="1273" spans="1:13">
      <c r="A1273" s="1"/>
      <c r="B1273" s="1"/>
      <c r="C1273" s="1"/>
      <c r="D1273" s="1"/>
      <c r="E1273" s="1"/>
      <c r="F1273" s="75"/>
      <c r="G1273" s="75"/>
      <c r="H1273" s="65"/>
      <c r="L1273" s="1"/>
      <c r="M1273" s="1"/>
    </row>
    <row r="1274" spans="1:13">
      <c r="A1274" s="1"/>
      <c r="B1274" s="1"/>
      <c r="C1274" s="1"/>
      <c r="D1274" s="1"/>
      <c r="E1274" s="1"/>
      <c r="F1274" s="75"/>
      <c r="G1274" s="75"/>
      <c r="H1274" s="65"/>
      <c r="L1274" s="1"/>
      <c r="M1274" s="1"/>
    </row>
    <row r="1275" spans="1:13">
      <c r="A1275" s="1"/>
      <c r="B1275" s="1"/>
      <c r="C1275" s="1"/>
      <c r="D1275" s="1"/>
      <c r="E1275" s="1"/>
      <c r="F1275" s="75"/>
      <c r="G1275" s="75"/>
      <c r="H1275" s="65"/>
      <c r="L1275" s="1"/>
      <c r="M1275" s="1"/>
    </row>
    <row r="1276" spans="1:13">
      <c r="A1276" s="1"/>
      <c r="B1276" s="1"/>
      <c r="C1276" s="1"/>
      <c r="D1276" s="1"/>
      <c r="E1276" s="1"/>
      <c r="F1276" s="75"/>
      <c r="G1276" s="75"/>
      <c r="H1276" s="65"/>
      <c r="L1276" s="1"/>
      <c r="M1276" s="1"/>
    </row>
    <row r="1277" spans="1:13">
      <c r="A1277" s="1"/>
      <c r="B1277" s="1"/>
      <c r="C1277" s="1"/>
      <c r="D1277" s="1"/>
      <c r="E1277" s="1"/>
      <c r="F1277" s="75"/>
      <c r="G1277" s="75"/>
      <c r="H1277" s="65"/>
      <c r="L1277" s="1"/>
      <c r="M1277" s="1"/>
    </row>
    <row r="1278" spans="1:13">
      <c r="A1278" s="1"/>
      <c r="B1278" s="1"/>
      <c r="C1278" s="1"/>
      <c r="D1278" s="1"/>
      <c r="E1278" s="1"/>
      <c r="F1278" s="75"/>
      <c r="G1278" s="75"/>
      <c r="H1278" s="65"/>
      <c r="L1278" s="1"/>
      <c r="M1278" s="1"/>
    </row>
    <row r="1279" spans="1:13">
      <c r="A1279" s="1"/>
      <c r="B1279" s="1"/>
      <c r="C1279" s="1"/>
      <c r="D1279" s="1"/>
      <c r="E1279" s="1"/>
      <c r="F1279" s="75"/>
      <c r="G1279" s="75"/>
      <c r="H1279" s="65"/>
      <c r="L1279" s="1"/>
      <c r="M1279" s="1"/>
    </row>
    <row r="1280" spans="1:13">
      <c r="A1280" s="1"/>
      <c r="B1280" s="1"/>
      <c r="C1280" s="1"/>
      <c r="D1280" s="1"/>
      <c r="E1280" s="1"/>
      <c r="F1280" s="75"/>
      <c r="G1280" s="75"/>
      <c r="H1280" s="65"/>
      <c r="L1280" s="1"/>
      <c r="M1280" s="1"/>
    </row>
    <row r="1281" spans="1:13">
      <c r="A1281" s="1"/>
      <c r="B1281" s="1"/>
      <c r="C1281" s="1"/>
      <c r="D1281" s="1"/>
      <c r="E1281" s="1"/>
      <c r="F1281" s="75"/>
      <c r="G1281" s="75"/>
      <c r="H1281" s="65"/>
      <c r="L1281" s="1"/>
      <c r="M1281" s="1"/>
    </row>
    <row r="1282" spans="1:13">
      <c r="A1282" s="1"/>
      <c r="B1282" s="1"/>
      <c r="C1282" s="1"/>
      <c r="D1282" s="1"/>
      <c r="E1282" s="1"/>
      <c r="F1282" s="75"/>
      <c r="G1282" s="75"/>
      <c r="H1282" s="65"/>
      <c r="L1282" s="1"/>
      <c r="M1282" s="1"/>
    </row>
    <row r="1283" spans="1:13">
      <c r="A1283" s="1"/>
      <c r="B1283" s="1"/>
      <c r="C1283" s="1"/>
      <c r="D1283" s="1"/>
      <c r="E1283" s="1"/>
      <c r="F1283" s="75"/>
      <c r="G1283" s="75"/>
      <c r="H1283" s="65"/>
      <c r="L1283" s="1"/>
      <c r="M1283" s="1"/>
    </row>
    <row r="1284" spans="1:13">
      <c r="A1284" s="1"/>
      <c r="B1284" s="1"/>
      <c r="C1284" s="1"/>
      <c r="D1284" s="1"/>
      <c r="E1284" s="1"/>
      <c r="F1284" s="75"/>
      <c r="G1284" s="75"/>
      <c r="H1284" s="65"/>
      <c r="L1284" s="1"/>
      <c r="M1284" s="1"/>
    </row>
    <row r="1285" spans="1:13">
      <c r="A1285" s="1"/>
      <c r="B1285" s="1"/>
      <c r="C1285" s="1"/>
      <c r="D1285" s="1"/>
      <c r="E1285" s="1"/>
      <c r="F1285" s="75"/>
      <c r="G1285" s="75"/>
      <c r="H1285" s="65"/>
      <c r="L1285" s="1"/>
      <c r="M1285" s="1"/>
    </row>
    <row r="1286" spans="1:13">
      <c r="A1286" s="1"/>
      <c r="B1286" s="1"/>
      <c r="C1286" s="1"/>
      <c r="D1286" s="1"/>
      <c r="E1286" s="1"/>
      <c r="F1286" s="75"/>
      <c r="G1286" s="75"/>
      <c r="H1286" s="65"/>
      <c r="L1286" s="1"/>
      <c r="M1286" s="1"/>
    </row>
    <row r="1287" spans="1:13">
      <c r="A1287" s="1"/>
      <c r="B1287" s="1"/>
      <c r="C1287" s="1"/>
      <c r="D1287" s="1"/>
      <c r="E1287" s="1"/>
      <c r="F1287" s="75"/>
      <c r="G1287" s="75"/>
      <c r="H1287" s="65"/>
      <c r="L1287" s="1"/>
      <c r="M1287" s="1"/>
    </row>
    <row r="1288" spans="1:13">
      <c r="A1288" s="1"/>
      <c r="B1288" s="1"/>
      <c r="C1288" s="1"/>
      <c r="D1288" s="1"/>
      <c r="E1288" s="1"/>
      <c r="F1288" s="75"/>
      <c r="G1288" s="75"/>
      <c r="H1288" s="65"/>
      <c r="L1288" s="1"/>
      <c r="M1288" s="1"/>
    </row>
    <row r="1289" spans="1:13">
      <c r="A1289" s="1"/>
      <c r="B1289" s="1"/>
      <c r="C1289" s="1"/>
      <c r="D1289" s="1"/>
      <c r="E1289" s="1"/>
      <c r="F1289" s="75"/>
      <c r="G1289" s="75"/>
      <c r="H1289" s="65"/>
      <c r="L1289" s="1"/>
      <c r="M1289" s="1"/>
    </row>
    <row r="1290" spans="1:13">
      <c r="A1290" s="1"/>
      <c r="B1290" s="1"/>
      <c r="C1290" s="1"/>
      <c r="D1290" s="1"/>
      <c r="E1290" s="1"/>
      <c r="F1290" s="75"/>
      <c r="G1290" s="75"/>
      <c r="H1290" s="65"/>
      <c r="L1290" s="1"/>
      <c r="M1290" s="1"/>
    </row>
    <row r="1291" spans="1:13">
      <c r="A1291" s="1"/>
      <c r="B1291" s="1"/>
      <c r="C1291" s="1"/>
      <c r="D1291" s="1"/>
      <c r="E1291" s="1"/>
      <c r="F1291" s="75"/>
      <c r="G1291" s="75"/>
      <c r="H1291" s="65"/>
      <c r="L1291" s="1"/>
      <c r="M1291" s="1"/>
    </row>
    <row r="1292" spans="1:13">
      <c r="A1292" s="1"/>
      <c r="B1292" s="1"/>
      <c r="C1292" s="1"/>
      <c r="D1292" s="1"/>
      <c r="E1292" s="1"/>
      <c r="F1292" s="75"/>
      <c r="G1292" s="75"/>
      <c r="H1292" s="65"/>
      <c r="L1292" s="1"/>
      <c r="M1292" s="1"/>
    </row>
    <row r="1293" spans="1:13">
      <c r="A1293" s="1"/>
      <c r="B1293" s="1"/>
      <c r="C1293" s="1"/>
      <c r="D1293" s="1"/>
      <c r="E1293" s="1"/>
      <c r="F1293" s="75"/>
      <c r="G1293" s="75"/>
      <c r="H1293" s="65"/>
      <c r="L1293" s="1"/>
      <c r="M1293" s="1"/>
    </row>
    <row r="1294" spans="1:13">
      <c r="A1294" s="1"/>
      <c r="B1294" s="1"/>
      <c r="C1294" s="1"/>
      <c r="D1294" s="1"/>
      <c r="E1294" s="1"/>
      <c r="F1294" s="75"/>
      <c r="G1294" s="75"/>
      <c r="H1294" s="65"/>
      <c r="L1294" s="1"/>
      <c r="M1294" s="1"/>
    </row>
    <row r="1295" spans="1:13">
      <c r="A1295" s="1"/>
      <c r="B1295" s="1"/>
      <c r="C1295" s="1"/>
      <c r="D1295" s="1"/>
      <c r="E1295" s="1"/>
      <c r="F1295" s="75"/>
      <c r="G1295" s="75"/>
      <c r="H1295" s="65"/>
      <c r="L1295" s="1"/>
      <c r="M1295" s="1"/>
    </row>
    <row r="1296" spans="1:13">
      <c r="A1296" s="1"/>
      <c r="B1296" s="1"/>
      <c r="C1296" s="1"/>
      <c r="D1296" s="1"/>
      <c r="E1296" s="1"/>
      <c r="F1296" s="75"/>
      <c r="G1296" s="75"/>
      <c r="H1296" s="65"/>
      <c r="L1296" s="1"/>
      <c r="M1296" s="1"/>
    </row>
    <row r="1297" spans="1:13">
      <c r="A1297" s="1"/>
      <c r="B1297" s="1"/>
      <c r="C1297" s="1"/>
      <c r="D1297" s="1"/>
      <c r="E1297" s="1"/>
      <c r="F1297" s="75"/>
      <c r="G1297" s="75"/>
      <c r="H1297" s="65"/>
      <c r="L1297" s="1"/>
      <c r="M1297" s="1"/>
    </row>
    <row r="1298" spans="1:13">
      <c r="A1298" s="1"/>
      <c r="B1298" s="1"/>
      <c r="C1298" s="1"/>
      <c r="D1298" s="1"/>
      <c r="E1298" s="1"/>
      <c r="F1298" s="75"/>
      <c r="G1298" s="75"/>
      <c r="H1298" s="65"/>
      <c r="L1298" s="1"/>
      <c r="M1298" s="1"/>
    </row>
    <row r="1299" spans="1:13">
      <c r="A1299" s="1"/>
      <c r="B1299" s="1"/>
      <c r="C1299" s="1"/>
      <c r="D1299" s="1"/>
      <c r="E1299" s="1"/>
      <c r="F1299" s="75"/>
      <c r="G1299" s="75"/>
      <c r="H1299" s="65"/>
      <c r="L1299" s="1"/>
      <c r="M1299" s="1"/>
    </row>
    <row r="1300" spans="1:13">
      <c r="A1300" s="1"/>
      <c r="B1300" s="1"/>
      <c r="C1300" s="1"/>
      <c r="D1300" s="1"/>
      <c r="E1300" s="1"/>
      <c r="F1300" s="75"/>
      <c r="G1300" s="75"/>
      <c r="H1300" s="65"/>
      <c r="L1300" s="1"/>
      <c r="M1300" s="1"/>
    </row>
    <row r="1301" spans="1:13">
      <c r="A1301" s="1"/>
      <c r="B1301" s="1"/>
      <c r="C1301" s="1"/>
      <c r="D1301" s="1"/>
      <c r="E1301" s="1"/>
      <c r="F1301" s="75"/>
      <c r="G1301" s="75"/>
      <c r="H1301" s="65"/>
      <c r="L1301" s="1"/>
      <c r="M1301" s="1"/>
    </row>
    <row r="1302" spans="1:13">
      <c r="A1302" s="1"/>
      <c r="B1302" s="1"/>
      <c r="C1302" s="1"/>
      <c r="D1302" s="1"/>
      <c r="E1302" s="1"/>
      <c r="F1302" s="75"/>
      <c r="G1302" s="75"/>
      <c r="H1302" s="65"/>
      <c r="L1302" s="1"/>
      <c r="M1302" s="1"/>
    </row>
    <row r="1303" spans="1:13">
      <c r="A1303" s="1"/>
      <c r="B1303" s="1"/>
      <c r="C1303" s="1"/>
      <c r="D1303" s="1"/>
      <c r="E1303" s="1"/>
      <c r="F1303" s="75"/>
      <c r="G1303" s="75"/>
      <c r="H1303" s="65"/>
      <c r="L1303" s="1"/>
      <c r="M1303" s="1"/>
    </row>
    <row r="1304" spans="1:13">
      <c r="A1304" s="1"/>
      <c r="B1304" s="1"/>
      <c r="C1304" s="1"/>
      <c r="D1304" s="1"/>
      <c r="E1304" s="1"/>
      <c r="F1304" s="75"/>
      <c r="G1304" s="75"/>
      <c r="H1304" s="65"/>
      <c r="L1304" s="1"/>
      <c r="M1304" s="1"/>
    </row>
    <row r="1305" spans="1:13">
      <c r="A1305" s="1"/>
      <c r="B1305" s="1"/>
      <c r="C1305" s="1"/>
      <c r="D1305" s="1"/>
      <c r="E1305" s="1"/>
      <c r="F1305" s="75"/>
      <c r="G1305" s="75"/>
      <c r="H1305" s="65"/>
      <c r="L1305" s="1"/>
      <c r="M1305" s="1"/>
    </row>
    <row r="1306" spans="1:13">
      <c r="A1306" s="1"/>
      <c r="B1306" s="1"/>
      <c r="C1306" s="1"/>
      <c r="D1306" s="1"/>
      <c r="E1306" s="1"/>
      <c r="F1306" s="75"/>
      <c r="G1306" s="75"/>
      <c r="H1306" s="65"/>
      <c r="L1306" s="1"/>
      <c r="M1306" s="1"/>
    </row>
    <row r="1307" spans="1:13">
      <c r="A1307" s="1"/>
      <c r="B1307" s="1"/>
      <c r="C1307" s="1"/>
      <c r="D1307" s="1"/>
      <c r="E1307" s="1"/>
      <c r="F1307" s="75"/>
      <c r="G1307" s="75"/>
      <c r="H1307" s="65"/>
      <c r="L1307" s="1"/>
      <c r="M1307" s="1"/>
    </row>
    <row r="1308" spans="1:13">
      <c r="A1308" s="1"/>
      <c r="B1308" s="1"/>
      <c r="C1308" s="1"/>
      <c r="D1308" s="1"/>
      <c r="E1308" s="1"/>
      <c r="F1308" s="75"/>
      <c r="G1308" s="75"/>
      <c r="H1308" s="65"/>
      <c r="L1308" s="1"/>
      <c r="M1308" s="1"/>
    </row>
    <row r="1309" spans="1:13">
      <c r="A1309" s="1"/>
      <c r="B1309" s="1"/>
      <c r="C1309" s="1"/>
      <c r="D1309" s="1"/>
      <c r="E1309" s="1"/>
      <c r="F1309" s="75"/>
      <c r="G1309" s="75"/>
      <c r="H1309" s="65"/>
      <c r="L1309" s="1"/>
      <c r="M1309" s="1"/>
    </row>
    <row r="1310" spans="1:13">
      <c r="A1310" s="1"/>
      <c r="B1310" s="1"/>
      <c r="C1310" s="1"/>
      <c r="D1310" s="1"/>
      <c r="E1310" s="1"/>
      <c r="F1310" s="75"/>
      <c r="G1310" s="75"/>
      <c r="H1310" s="65"/>
      <c r="L1310" s="1"/>
      <c r="M1310" s="1"/>
    </row>
    <row r="1311" spans="1:13">
      <c r="A1311" s="1"/>
      <c r="B1311" s="1"/>
      <c r="C1311" s="1"/>
      <c r="D1311" s="1"/>
      <c r="E1311" s="1"/>
      <c r="F1311" s="75"/>
      <c r="G1311" s="75"/>
      <c r="H1311" s="65"/>
      <c r="L1311" s="1"/>
      <c r="M1311" s="1"/>
    </row>
    <row r="1312" spans="1:13">
      <c r="A1312" s="1"/>
      <c r="B1312" s="1"/>
      <c r="C1312" s="1"/>
      <c r="D1312" s="1"/>
      <c r="E1312" s="1"/>
      <c r="F1312" s="75"/>
      <c r="G1312" s="75"/>
      <c r="H1312" s="65"/>
      <c r="L1312" s="1"/>
      <c r="M1312" s="1"/>
    </row>
    <row r="1313" spans="1:13">
      <c r="A1313" s="1"/>
      <c r="B1313" s="1"/>
      <c r="C1313" s="1"/>
      <c r="D1313" s="1"/>
      <c r="E1313" s="1"/>
      <c r="F1313" s="75"/>
      <c r="G1313" s="75"/>
      <c r="H1313" s="65"/>
      <c r="L1313" s="1"/>
      <c r="M1313" s="1"/>
    </row>
    <row r="1314" spans="1:13">
      <c r="A1314" s="1"/>
      <c r="B1314" s="1"/>
      <c r="C1314" s="1"/>
      <c r="D1314" s="1"/>
      <c r="E1314" s="1"/>
      <c r="F1314" s="75"/>
      <c r="G1314" s="75"/>
      <c r="H1314" s="65"/>
      <c r="L1314" s="1"/>
      <c r="M1314" s="1"/>
    </row>
    <row r="1315" spans="1:13">
      <c r="A1315" s="1"/>
      <c r="B1315" s="1"/>
      <c r="C1315" s="1"/>
      <c r="D1315" s="1"/>
      <c r="E1315" s="1"/>
      <c r="F1315" s="75"/>
      <c r="G1315" s="75"/>
      <c r="H1315" s="65"/>
      <c r="L1315" s="1"/>
      <c r="M1315" s="1"/>
    </row>
    <row r="1316" spans="1:13">
      <c r="A1316" s="1"/>
      <c r="B1316" s="1"/>
      <c r="C1316" s="1"/>
      <c r="D1316" s="1"/>
      <c r="E1316" s="1"/>
      <c r="F1316" s="75"/>
      <c r="G1316" s="75"/>
      <c r="H1316" s="65"/>
      <c r="L1316" s="1"/>
      <c r="M1316" s="1"/>
    </row>
    <row r="1317" spans="1:13">
      <c r="A1317" s="1"/>
      <c r="B1317" s="1"/>
      <c r="C1317" s="1"/>
      <c r="D1317" s="1"/>
      <c r="E1317" s="1"/>
      <c r="F1317" s="75"/>
      <c r="G1317" s="75"/>
      <c r="H1317" s="65"/>
      <c r="L1317" s="1"/>
      <c r="M1317" s="1"/>
    </row>
    <row r="1318" spans="1:13">
      <c r="A1318" s="1"/>
      <c r="B1318" s="1"/>
      <c r="C1318" s="1"/>
      <c r="D1318" s="1"/>
      <c r="E1318" s="1"/>
      <c r="F1318" s="75"/>
      <c r="G1318" s="75"/>
      <c r="H1318" s="65"/>
      <c r="L1318" s="1"/>
      <c r="M1318" s="1"/>
    </row>
    <row r="1319" spans="1:13">
      <c r="A1319" s="1"/>
      <c r="B1319" s="1"/>
      <c r="C1319" s="1"/>
      <c r="D1319" s="1"/>
      <c r="E1319" s="1"/>
      <c r="F1319" s="75"/>
      <c r="G1319" s="75"/>
      <c r="H1319" s="65"/>
      <c r="L1319" s="1"/>
      <c r="M1319" s="1"/>
    </row>
    <row r="1320" spans="1:13">
      <c r="A1320" s="1"/>
      <c r="B1320" s="1"/>
      <c r="C1320" s="1"/>
      <c r="D1320" s="1"/>
      <c r="E1320" s="1"/>
      <c r="F1320" s="75"/>
      <c r="G1320" s="75"/>
      <c r="H1320" s="65"/>
      <c r="L1320" s="1"/>
      <c r="M1320" s="1"/>
    </row>
    <row r="1321" spans="1:13">
      <c r="A1321" s="1"/>
      <c r="B1321" s="1"/>
      <c r="C1321" s="1"/>
      <c r="D1321" s="1"/>
      <c r="E1321" s="1"/>
      <c r="F1321" s="75"/>
      <c r="G1321" s="75"/>
      <c r="H1321" s="65"/>
      <c r="L1321" s="1"/>
      <c r="M1321" s="1"/>
    </row>
    <row r="1322" spans="1:13">
      <c r="A1322" s="1"/>
      <c r="B1322" s="1"/>
      <c r="C1322" s="1"/>
      <c r="D1322" s="1"/>
      <c r="E1322" s="1"/>
      <c r="F1322" s="75"/>
      <c r="G1322" s="75"/>
      <c r="H1322" s="65"/>
      <c r="L1322" s="1"/>
      <c r="M1322" s="1"/>
    </row>
    <row r="1323" spans="1:13">
      <c r="A1323" s="1"/>
      <c r="B1323" s="1"/>
      <c r="C1323" s="1"/>
      <c r="D1323" s="1"/>
      <c r="E1323" s="1"/>
      <c r="F1323" s="75"/>
      <c r="G1323" s="75"/>
      <c r="H1323" s="65"/>
      <c r="L1323" s="1"/>
      <c r="M1323" s="1"/>
    </row>
    <row r="1324" spans="1:13">
      <c r="A1324" s="1"/>
      <c r="B1324" s="1"/>
      <c r="C1324" s="1"/>
      <c r="D1324" s="1"/>
      <c r="E1324" s="1"/>
      <c r="F1324" s="75"/>
      <c r="G1324" s="75"/>
      <c r="H1324" s="65"/>
      <c r="L1324" s="1"/>
      <c r="M1324" s="1"/>
    </row>
    <row r="1325" spans="1:13">
      <c r="A1325" s="1"/>
      <c r="B1325" s="1"/>
      <c r="C1325" s="1"/>
      <c r="D1325" s="1"/>
      <c r="E1325" s="1"/>
      <c r="F1325" s="75"/>
      <c r="G1325" s="75"/>
      <c r="H1325" s="65"/>
      <c r="L1325" s="1"/>
      <c r="M1325" s="1"/>
    </row>
    <row r="1326" spans="1:13">
      <c r="A1326" s="1"/>
      <c r="B1326" s="1"/>
      <c r="C1326" s="1"/>
      <c r="D1326" s="1"/>
      <c r="E1326" s="1"/>
      <c r="F1326" s="75"/>
      <c r="G1326" s="75"/>
      <c r="H1326" s="65"/>
      <c r="L1326" s="1"/>
      <c r="M1326" s="1"/>
    </row>
    <row r="1327" spans="1:13">
      <c r="A1327" s="1"/>
      <c r="B1327" s="1"/>
      <c r="C1327" s="1"/>
      <c r="D1327" s="1"/>
      <c r="E1327" s="1"/>
      <c r="F1327" s="75"/>
      <c r="G1327" s="75"/>
      <c r="H1327" s="65"/>
      <c r="L1327" s="1"/>
      <c r="M1327" s="1"/>
    </row>
    <row r="1328" spans="1:13">
      <c r="A1328" s="1"/>
      <c r="B1328" s="1"/>
      <c r="C1328" s="1"/>
      <c r="D1328" s="1"/>
      <c r="E1328" s="1"/>
      <c r="F1328" s="75"/>
      <c r="G1328" s="75"/>
      <c r="H1328" s="65"/>
      <c r="L1328" s="1"/>
      <c r="M1328" s="1"/>
    </row>
    <row r="1329" spans="1:13">
      <c r="A1329" s="1"/>
      <c r="B1329" s="1"/>
      <c r="C1329" s="1"/>
      <c r="D1329" s="1"/>
      <c r="E1329" s="1"/>
      <c r="F1329" s="75"/>
      <c r="G1329" s="75"/>
      <c r="H1329" s="65"/>
      <c r="L1329" s="1"/>
      <c r="M1329" s="1"/>
    </row>
    <row r="1330" spans="1:13">
      <c r="A1330" s="1"/>
      <c r="B1330" s="1"/>
      <c r="C1330" s="1"/>
      <c r="D1330" s="1"/>
      <c r="E1330" s="1"/>
      <c r="F1330" s="75"/>
      <c r="G1330" s="75"/>
      <c r="H1330" s="65"/>
      <c r="L1330" s="1"/>
      <c r="M1330" s="1"/>
    </row>
    <row r="1331" spans="1:13">
      <c r="A1331" s="1"/>
      <c r="B1331" s="1"/>
      <c r="C1331" s="1"/>
      <c r="D1331" s="1"/>
      <c r="E1331" s="1"/>
      <c r="F1331" s="75"/>
      <c r="G1331" s="75"/>
      <c r="H1331" s="65"/>
      <c r="L1331" s="1"/>
      <c r="M1331" s="1"/>
    </row>
    <row r="1332" spans="1:13">
      <c r="A1332" s="1"/>
      <c r="B1332" s="1"/>
      <c r="C1332" s="1"/>
      <c r="D1332" s="1"/>
      <c r="E1332" s="1"/>
      <c r="F1332" s="75"/>
      <c r="G1332" s="75"/>
      <c r="H1332" s="65"/>
      <c r="L1332" s="1"/>
      <c r="M1332" s="1"/>
    </row>
    <row r="1333" spans="1:13">
      <c r="A1333" s="1"/>
      <c r="B1333" s="1"/>
      <c r="C1333" s="1"/>
      <c r="D1333" s="1"/>
      <c r="E1333" s="1"/>
      <c r="F1333" s="75"/>
      <c r="G1333" s="75"/>
      <c r="H1333" s="65"/>
      <c r="L1333" s="1"/>
      <c r="M1333" s="1"/>
    </row>
    <row r="1334" spans="1:13">
      <c r="A1334" s="1"/>
      <c r="B1334" s="1"/>
      <c r="C1334" s="1"/>
      <c r="D1334" s="1"/>
      <c r="E1334" s="1"/>
      <c r="F1334" s="75"/>
      <c r="G1334" s="75"/>
      <c r="H1334" s="65"/>
      <c r="L1334" s="1"/>
      <c r="M1334" s="1"/>
    </row>
    <row r="1335" spans="1:13">
      <c r="A1335" s="1"/>
      <c r="B1335" s="1"/>
      <c r="C1335" s="1"/>
      <c r="D1335" s="1"/>
      <c r="E1335" s="1"/>
      <c r="F1335" s="75"/>
      <c r="G1335" s="75"/>
      <c r="H1335" s="65"/>
      <c r="L1335" s="1"/>
      <c r="M1335" s="1"/>
    </row>
    <row r="1336" spans="1:13">
      <c r="A1336" s="1"/>
      <c r="B1336" s="1"/>
      <c r="C1336" s="1"/>
      <c r="D1336" s="1"/>
      <c r="E1336" s="1"/>
      <c r="F1336" s="75"/>
      <c r="G1336" s="75"/>
      <c r="H1336" s="65"/>
      <c r="L1336" s="1"/>
      <c r="M1336" s="1"/>
    </row>
    <row r="1337" spans="1:13">
      <c r="A1337" s="1"/>
      <c r="B1337" s="1"/>
      <c r="C1337" s="1"/>
      <c r="D1337" s="1"/>
      <c r="E1337" s="1"/>
      <c r="F1337" s="75"/>
      <c r="G1337" s="75"/>
      <c r="H1337" s="65"/>
      <c r="L1337" s="1"/>
      <c r="M1337" s="1"/>
    </row>
    <row r="1338" spans="1:13">
      <c r="A1338" s="1"/>
      <c r="B1338" s="1"/>
      <c r="C1338" s="1"/>
      <c r="D1338" s="1"/>
      <c r="E1338" s="1"/>
      <c r="F1338" s="75"/>
      <c r="G1338" s="75"/>
      <c r="H1338" s="65"/>
      <c r="L1338" s="1"/>
      <c r="M1338" s="1"/>
    </row>
    <row r="1339" spans="1:13">
      <c r="A1339" s="1"/>
      <c r="B1339" s="1"/>
      <c r="C1339" s="1"/>
      <c r="D1339" s="1"/>
      <c r="E1339" s="1"/>
      <c r="F1339" s="75"/>
      <c r="G1339" s="75"/>
      <c r="H1339" s="65"/>
      <c r="L1339" s="1"/>
      <c r="M1339" s="1"/>
    </row>
    <row r="1340" spans="1:13">
      <c r="A1340" s="1"/>
      <c r="B1340" s="1"/>
      <c r="C1340" s="1"/>
      <c r="D1340" s="1"/>
      <c r="E1340" s="1"/>
      <c r="F1340" s="75"/>
      <c r="G1340" s="75"/>
      <c r="H1340" s="65"/>
      <c r="L1340" s="1"/>
      <c r="M1340" s="1"/>
    </row>
    <row r="1341" spans="1:13">
      <c r="A1341" s="1"/>
      <c r="B1341" s="1"/>
      <c r="C1341" s="1"/>
      <c r="D1341" s="1"/>
      <c r="E1341" s="1"/>
      <c r="F1341" s="75"/>
      <c r="G1341" s="75"/>
      <c r="H1341" s="65"/>
      <c r="L1341" s="1"/>
      <c r="M1341" s="1"/>
    </row>
    <row r="1342" spans="1:13">
      <c r="A1342" s="1"/>
      <c r="B1342" s="1"/>
      <c r="C1342" s="1"/>
      <c r="D1342" s="1"/>
      <c r="E1342" s="1"/>
      <c r="F1342" s="75"/>
      <c r="G1342" s="75"/>
      <c r="H1342" s="65"/>
      <c r="L1342" s="1"/>
      <c r="M1342" s="1"/>
    </row>
    <row r="1343" spans="1:13">
      <c r="A1343" s="1"/>
      <c r="B1343" s="1"/>
      <c r="C1343" s="1"/>
      <c r="D1343" s="1"/>
      <c r="E1343" s="1"/>
      <c r="F1343" s="75"/>
      <c r="G1343" s="75"/>
      <c r="H1343" s="65"/>
      <c r="L1343" s="1"/>
      <c r="M1343" s="1"/>
    </row>
    <row r="1344" spans="1:13">
      <c r="A1344" s="1"/>
      <c r="B1344" s="1"/>
      <c r="C1344" s="1"/>
      <c r="D1344" s="1"/>
      <c r="E1344" s="1"/>
      <c r="F1344" s="75"/>
      <c r="G1344" s="75"/>
      <c r="H1344" s="65"/>
      <c r="L1344" s="1"/>
      <c r="M1344" s="1"/>
    </row>
    <row r="1345" spans="1:13">
      <c r="A1345" s="1"/>
      <c r="B1345" s="1"/>
      <c r="C1345" s="1"/>
      <c r="D1345" s="1"/>
      <c r="E1345" s="1"/>
      <c r="F1345" s="75"/>
      <c r="G1345" s="75"/>
      <c r="H1345" s="65"/>
      <c r="L1345" s="1"/>
      <c r="M1345" s="1"/>
    </row>
    <row r="1346" spans="1:13">
      <c r="A1346" s="1"/>
      <c r="B1346" s="1"/>
      <c r="C1346" s="1"/>
      <c r="D1346" s="1"/>
      <c r="E1346" s="1"/>
      <c r="F1346" s="75"/>
      <c r="G1346" s="75"/>
      <c r="H1346" s="65"/>
      <c r="L1346" s="1"/>
      <c r="M1346" s="1"/>
    </row>
    <row r="1347" spans="1:13">
      <c r="A1347" s="1"/>
      <c r="B1347" s="1"/>
      <c r="C1347" s="1"/>
      <c r="D1347" s="1"/>
      <c r="E1347" s="1"/>
      <c r="F1347" s="75"/>
      <c r="G1347" s="75"/>
      <c r="H1347" s="65"/>
      <c r="L1347" s="1"/>
      <c r="M1347" s="1"/>
    </row>
    <row r="1348" spans="1:13">
      <c r="A1348" s="1"/>
      <c r="B1348" s="1"/>
      <c r="C1348" s="1"/>
      <c r="D1348" s="1"/>
      <c r="E1348" s="1"/>
      <c r="F1348" s="75"/>
      <c r="G1348" s="75"/>
      <c r="H1348" s="65"/>
      <c r="L1348" s="1"/>
      <c r="M1348" s="1"/>
    </row>
    <row r="1349" spans="1:13">
      <c r="A1349" s="1"/>
      <c r="B1349" s="1"/>
      <c r="C1349" s="1"/>
      <c r="D1349" s="1"/>
      <c r="E1349" s="1"/>
      <c r="F1349" s="75"/>
      <c r="G1349" s="75"/>
      <c r="H1349" s="65"/>
      <c r="L1349" s="1"/>
      <c r="M1349" s="1"/>
    </row>
    <row r="1350" spans="1:13">
      <c r="A1350" s="1"/>
      <c r="B1350" s="1"/>
      <c r="C1350" s="1"/>
      <c r="D1350" s="1"/>
      <c r="E1350" s="1"/>
      <c r="F1350" s="75"/>
      <c r="G1350" s="75"/>
      <c r="H1350" s="65"/>
      <c r="L1350" s="1"/>
      <c r="M1350" s="1"/>
    </row>
    <row r="1351" spans="1:13">
      <c r="A1351" s="1"/>
      <c r="B1351" s="1"/>
      <c r="C1351" s="1"/>
      <c r="D1351" s="1"/>
      <c r="E1351" s="1"/>
      <c r="F1351" s="75"/>
      <c r="G1351" s="75"/>
      <c r="H1351" s="65"/>
      <c r="L1351" s="1"/>
      <c r="M1351" s="1"/>
    </row>
    <row r="1352" spans="1:13">
      <c r="A1352" s="1"/>
      <c r="B1352" s="1"/>
      <c r="C1352" s="1"/>
      <c r="D1352" s="1"/>
      <c r="E1352" s="1"/>
      <c r="F1352" s="75"/>
      <c r="G1352" s="75"/>
      <c r="H1352" s="65"/>
      <c r="L1352" s="1"/>
      <c r="M1352" s="1"/>
    </row>
    <row r="1353" spans="1:13">
      <c r="A1353" s="1"/>
      <c r="B1353" s="1"/>
      <c r="C1353" s="1"/>
      <c r="D1353" s="1"/>
      <c r="E1353" s="1"/>
      <c r="F1353" s="75"/>
      <c r="G1353" s="75"/>
      <c r="H1353" s="65"/>
      <c r="L1353" s="1"/>
      <c r="M1353" s="1"/>
    </row>
    <row r="1354" spans="1:13">
      <c r="A1354" s="1"/>
      <c r="B1354" s="1"/>
      <c r="C1354" s="1"/>
      <c r="D1354" s="1"/>
      <c r="E1354" s="1"/>
      <c r="F1354" s="75"/>
      <c r="G1354" s="75"/>
      <c r="H1354" s="65"/>
      <c r="L1354" s="1"/>
      <c r="M1354" s="1"/>
    </row>
    <row r="1355" spans="1:13">
      <c r="A1355" s="1"/>
      <c r="B1355" s="1"/>
      <c r="C1355" s="1"/>
      <c r="D1355" s="1"/>
      <c r="E1355" s="1"/>
      <c r="F1355" s="75"/>
      <c r="G1355" s="75"/>
      <c r="H1355" s="65"/>
      <c r="L1355" s="1"/>
      <c r="M1355" s="1"/>
    </row>
    <row r="1356" spans="1:13">
      <c r="A1356" s="1"/>
      <c r="B1356" s="1"/>
      <c r="C1356" s="1"/>
      <c r="D1356" s="1"/>
      <c r="E1356" s="1"/>
      <c r="F1356" s="75"/>
      <c r="G1356" s="75"/>
      <c r="H1356" s="65"/>
      <c r="L1356" s="1"/>
      <c r="M1356" s="1"/>
    </row>
    <row r="1357" spans="1:13">
      <c r="A1357" s="1"/>
      <c r="B1357" s="1"/>
      <c r="C1357" s="1"/>
      <c r="D1357" s="1"/>
      <c r="E1357" s="1"/>
      <c r="F1357" s="75"/>
      <c r="G1357" s="75"/>
      <c r="H1357" s="65"/>
      <c r="L1357" s="1"/>
      <c r="M1357" s="1"/>
    </row>
    <row r="1358" spans="1:13">
      <c r="A1358" s="1"/>
      <c r="B1358" s="1"/>
      <c r="C1358" s="1"/>
      <c r="D1358" s="1"/>
      <c r="E1358" s="1"/>
      <c r="F1358" s="75"/>
      <c r="G1358" s="75"/>
      <c r="H1358" s="65"/>
      <c r="L1358" s="1"/>
      <c r="M1358" s="1"/>
    </row>
    <row r="1359" spans="1:13">
      <c r="A1359" s="1"/>
      <c r="B1359" s="1"/>
      <c r="C1359" s="1"/>
      <c r="D1359" s="1"/>
      <c r="E1359" s="1"/>
      <c r="F1359" s="75"/>
      <c r="G1359" s="75"/>
      <c r="H1359" s="65"/>
      <c r="L1359" s="1"/>
      <c r="M1359" s="1"/>
    </row>
    <row r="1360" spans="1:13">
      <c r="A1360" s="1"/>
      <c r="B1360" s="1"/>
      <c r="C1360" s="1"/>
      <c r="D1360" s="1"/>
      <c r="E1360" s="1"/>
      <c r="F1360" s="75"/>
      <c r="G1360" s="75"/>
      <c r="H1360" s="65"/>
      <c r="L1360" s="1"/>
      <c r="M1360" s="1"/>
    </row>
    <row r="1361" spans="1:13">
      <c r="A1361" s="1"/>
      <c r="B1361" s="1"/>
      <c r="C1361" s="1"/>
      <c r="D1361" s="1"/>
      <c r="E1361" s="1"/>
      <c r="F1361" s="75"/>
      <c r="G1361" s="75"/>
      <c r="H1361" s="65"/>
      <c r="L1361" s="1"/>
      <c r="M1361" s="1"/>
    </row>
    <row r="1362" spans="1:13">
      <c r="A1362" s="1"/>
      <c r="B1362" s="1"/>
      <c r="C1362" s="1"/>
      <c r="D1362" s="1"/>
      <c r="E1362" s="1"/>
      <c r="F1362" s="75"/>
      <c r="G1362" s="75"/>
      <c r="H1362" s="65"/>
      <c r="L1362" s="1"/>
      <c r="M1362" s="1"/>
    </row>
    <row r="1363" spans="1:13">
      <c r="A1363" s="1"/>
      <c r="B1363" s="1"/>
      <c r="C1363" s="1"/>
      <c r="D1363" s="1"/>
      <c r="E1363" s="1"/>
      <c r="F1363" s="75"/>
      <c r="G1363" s="75"/>
      <c r="H1363" s="65"/>
      <c r="L1363" s="1"/>
      <c r="M1363" s="1"/>
    </row>
    <row r="1364" spans="1:13">
      <c r="A1364" s="1"/>
      <c r="B1364" s="1"/>
      <c r="C1364" s="1"/>
      <c r="D1364" s="1"/>
      <c r="E1364" s="1"/>
      <c r="F1364" s="75"/>
      <c r="G1364" s="75"/>
      <c r="H1364" s="65"/>
      <c r="L1364" s="1"/>
      <c r="M1364" s="1"/>
    </row>
    <row r="1365" spans="1:13">
      <c r="A1365" s="1"/>
      <c r="B1365" s="1"/>
      <c r="C1365" s="1"/>
      <c r="D1365" s="1"/>
      <c r="E1365" s="1"/>
      <c r="F1365" s="75"/>
      <c r="G1365" s="75"/>
      <c r="H1365" s="65"/>
      <c r="L1365" s="1"/>
      <c r="M1365" s="1"/>
    </row>
    <row r="1366" spans="1:13">
      <c r="A1366" s="1"/>
      <c r="B1366" s="1"/>
      <c r="C1366" s="1"/>
      <c r="D1366" s="1"/>
      <c r="E1366" s="1"/>
      <c r="F1366" s="75"/>
      <c r="G1366" s="75"/>
      <c r="H1366" s="65"/>
      <c r="L1366" s="1"/>
      <c r="M1366" s="1"/>
    </row>
    <row r="1367" spans="1:13">
      <c r="A1367" s="1"/>
      <c r="B1367" s="1"/>
      <c r="C1367" s="1"/>
      <c r="D1367" s="1"/>
      <c r="E1367" s="1"/>
      <c r="F1367" s="75"/>
      <c r="G1367" s="75"/>
      <c r="H1367" s="65"/>
      <c r="L1367" s="1"/>
      <c r="M1367" s="1"/>
    </row>
    <row r="1368" spans="1:13">
      <c r="A1368" s="1"/>
      <c r="B1368" s="1"/>
      <c r="C1368" s="1"/>
      <c r="D1368" s="1"/>
      <c r="E1368" s="1"/>
      <c r="F1368" s="75"/>
      <c r="G1368" s="75"/>
      <c r="H1368" s="65"/>
      <c r="L1368" s="1"/>
      <c r="M1368" s="1"/>
    </row>
    <row r="1369" spans="1:13">
      <c r="A1369" s="1"/>
      <c r="B1369" s="1"/>
      <c r="C1369" s="1"/>
      <c r="D1369" s="1"/>
      <c r="E1369" s="1"/>
      <c r="F1369" s="75"/>
      <c r="G1369" s="75"/>
      <c r="H1369" s="65"/>
      <c r="L1369" s="1"/>
      <c r="M1369" s="1"/>
    </row>
    <row r="1370" spans="1:13">
      <c r="A1370" s="1"/>
      <c r="B1370" s="1"/>
      <c r="C1370" s="1"/>
      <c r="D1370" s="1"/>
      <c r="E1370" s="1"/>
      <c r="F1370" s="75"/>
      <c r="G1370" s="75"/>
      <c r="H1370" s="65"/>
      <c r="L1370" s="1"/>
      <c r="M1370" s="1"/>
    </row>
    <row r="1371" spans="1:13">
      <c r="A1371" s="1"/>
      <c r="B1371" s="1"/>
      <c r="C1371" s="1"/>
      <c r="D1371" s="1"/>
      <c r="E1371" s="1"/>
      <c r="F1371" s="75"/>
      <c r="G1371" s="75"/>
      <c r="H1371" s="65"/>
      <c r="L1371" s="1"/>
      <c r="M1371" s="1"/>
    </row>
    <row r="1372" spans="1:13">
      <c r="A1372" s="1"/>
      <c r="B1372" s="1"/>
      <c r="C1372" s="1"/>
      <c r="D1372" s="1"/>
      <c r="E1372" s="1"/>
      <c r="F1372" s="75"/>
      <c r="G1372" s="75"/>
      <c r="H1372" s="65"/>
      <c r="L1372" s="1"/>
      <c r="M1372" s="1"/>
    </row>
    <row r="1373" spans="1:13">
      <c r="A1373" s="1"/>
      <c r="B1373" s="1"/>
      <c r="C1373" s="1"/>
      <c r="D1373" s="1"/>
      <c r="E1373" s="1"/>
      <c r="F1373" s="75"/>
      <c r="G1373" s="75"/>
      <c r="H1373" s="65"/>
      <c r="L1373" s="1"/>
      <c r="M1373" s="1"/>
    </row>
    <row r="1374" spans="1:13">
      <c r="A1374" s="1"/>
      <c r="B1374" s="1"/>
      <c r="C1374" s="1"/>
      <c r="D1374" s="1"/>
      <c r="E1374" s="1"/>
      <c r="F1374" s="75"/>
      <c r="G1374" s="75"/>
      <c r="H1374" s="65"/>
      <c r="L1374" s="1"/>
      <c r="M1374" s="1"/>
    </row>
    <row r="1375" spans="1:13">
      <c r="A1375" s="1"/>
      <c r="B1375" s="1"/>
      <c r="C1375" s="1"/>
      <c r="D1375" s="1"/>
      <c r="E1375" s="1"/>
      <c r="F1375" s="75"/>
      <c r="G1375" s="75"/>
      <c r="H1375" s="65"/>
      <c r="L1375" s="1"/>
      <c r="M1375" s="1"/>
    </row>
    <row r="1376" spans="1:13">
      <c r="A1376" s="1"/>
      <c r="B1376" s="1"/>
      <c r="C1376" s="1"/>
      <c r="D1376" s="1"/>
      <c r="E1376" s="1"/>
      <c r="F1376" s="75"/>
      <c r="G1376" s="75"/>
      <c r="H1376" s="65"/>
      <c r="L1376" s="1"/>
      <c r="M1376" s="1"/>
    </row>
    <row r="1377" spans="1:13">
      <c r="A1377" s="1"/>
      <c r="B1377" s="1"/>
      <c r="C1377" s="1"/>
      <c r="D1377" s="1"/>
      <c r="E1377" s="1"/>
      <c r="F1377" s="75"/>
      <c r="G1377" s="75"/>
      <c r="H1377" s="65"/>
      <c r="L1377" s="1"/>
      <c r="M1377" s="1"/>
    </row>
    <row r="1378" spans="1:13">
      <c r="A1378" s="1"/>
      <c r="B1378" s="1"/>
      <c r="C1378" s="1"/>
      <c r="D1378" s="1"/>
      <c r="E1378" s="1"/>
      <c r="F1378" s="75"/>
      <c r="G1378" s="75"/>
      <c r="H1378" s="65"/>
      <c r="L1378" s="1"/>
      <c r="M1378" s="1"/>
    </row>
    <row r="1379" spans="1:13">
      <c r="A1379" s="1"/>
      <c r="B1379" s="1"/>
      <c r="C1379" s="1"/>
      <c r="D1379" s="1"/>
      <c r="E1379" s="1"/>
      <c r="F1379" s="75"/>
      <c r="G1379" s="75"/>
      <c r="H1379" s="65"/>
      <c r="L1379" s="1"/>
      <c r="M1379" s="1"/>
    </row>
    <row r="1380" spans="1:13">
      <c r="A1380" s="1"/>
      <c r="B1380" s="1"/>
      <c r="C1380" s="1"/>
      <c r="D1380" s="1"/>
      <c r="E1380" s="1"/>
      <c r="F1380" s="75"/>
      <c r="G1380" s="75"/>
      <c r="H1380" s="65"/>
      <c r="L1380" s="1"/>
      <c r="M1380" s="1"/>
    </row>
    <row r="1381" spans="1:13">
      <c r="A1381" s="1"/>
      <c r="B1381" s="1"/>
      <c r="C1381" s="1"/>
      <c r="D1381" s="1"/>
      <c r="E1381" s="1"/>
      <c r="F1381" s="75"/>
      <c r="G1381" s="75"/>
      <c r="H1381" s="65"/>
      <c r="L1381" s="1"/>
      <c r="M1381" s="1"/>
    </row>
    <row r="1382" spans="1:13">
      <c r="A1382" s="1"/>
      <c r="B1382" s="1"/>
      <c r="C1382" s="1"/>
      <c r="D1382" s="1"/>
      <c r="E1382" s="1"/>
      <c r="F1382" s="75"/>
      <c r="G1382" s="75"/>
      <c r="H1382" s="65"/>
      <c r="L1382" s="1"/>
      <c r="M1382" s="1"/>
    </row>
    <row r="1383" spans="1:13">
      <c r="A1383" s="1"/>
      <c r="B1383" s="1"/>
      <c r="C1383" s="1"/>
      <c r="D1383" s="1"/>
      <c r="E1383" s="1"/>
      <c r="F1383" s="75"/>
      <c r="G1383" s="75"/>
      <c r="H1383" s="65"/>
      <c r="L1383" s="1"/>
      <c r="M1383" s="1"/>
    </row>
    <row r="1384" spans="1:13">
      <c r="A1384" s="1"/>
      <c r="B1384" s="1"/>
      <c r="C1384" s="1"/>
      <c r="D1384" s="1"/>
      <c r="E1384" s="1"/>
      <c r="F1384" s="75"/>
      <c r="G1384" s="75"/>
      <c r="H1384" s="65"/>
      <c r="L1384" s="1"/>
      <c r="M1384" s="1"/>
    </row>
    <row r="1385" spans="1:13">
      <c r="A1385" s="1"/>
      <c r="B1385" s="1"/>
      <c r="C1385" s="1"/>
      <c r="D1385" s="1"/>
      <c r="E1385" s="1"/>
      <c r="F1385" s="75"/>
      <c r="G1385" s="75"/>
      <c r="H1385" s="65"/>
      <c r="L1385" s="1"/>
      <c r="M1385" s="1"/>
    </row>
    <row r="1386" spans="1:13">
      <c r="A1386" s="1"/>
      <c r="B1386" s="1"/>
      <c r="C1386" s="1"/>
      <c r="D1386" s="1"/>
      <c r="E1386" s="1"/>
      <c r="F1386" s="75"/>
      <c r="G1386" s="75"/>
      <c r="H1386" s="65"/>
      <c r="L1386" s="1"/>
      <c r="M1386" s="1"/>
    </row>
    <row r="1387" spans="1:13">
      <c r="A1387" s="1"/>
      <c r="B1387" s="1"/>
      <c r="C1387" s="1"/>
      <c r="D1387" s="1"/>
      <c r="E1387" s="1"/>
      <c r="F1387" s="75"/>
      <c r="G1387" s="75"/>
      <c r="H1387" s="65"/>
      <c r="L1387" s="1"/>
      <c r="M1387" s="1"/>
    </row>
    <row r="1388" spans="1:13">
      <c r="A1388" s="1"/>
      <c r="B1388" s="1"/>
      <c r="C1388" s="1"/>
      <c r="D1388" s="1"/>
      <c r="E1388" s="1"/>
      <c r="F1388" s="75"/>
      <c r="G1388" s="75"/>
      <c r="H1388" s="65"/>
      <c r="L1388" s="1"/>
      <c r="M1388" s="1"/>
    </row>
    <row r="1389" spans="1:13">
      <c r="A1389" s="1"/>
      <c r="B1389" s="1"/>
      <c r="C1389" s="1"/>
      <c r="D1389" s="1"/>
      <c r="E1389" s="1"/>
      <c r="F1389" s="75"/>
      <c r="G1389" s="75"/>
      <c r="H1389" s="65"/>
      <c r="L1389" s="1"/>
      <c r="M1389" s="1"/>
    </row>
    <row r="1390" spans="1:13">
      <c r="A1390" s="1"/>
      <c r="B1390" s="1"/>
      <c r="C1390" s="1"/>
      <c r="D1390" s="1"/>
      <c r="E1390" s="1"/>
      <c r="F1390" s="75"/>
      <c r="G1390" s="75"/>
      <c r="H1390" s="65"/>
      <c r="L1390" s="1"/>
      <c r="M1390" s="1"/>
    </row>
    <row r="1391" spans="1:13">
      <c r="A1391" s="1"/>
      <c r="B1391" s="1"/>
      <c r="C1391" s="1"/>
      <c r="D1391" s="1"/>
      <c r="E1391" s="1"/>
      <c r="F1391" s="75"/>
      <c r="G1391" s="75"/>
      <c r="H1391" s="65"/>
      <c r="L1391" s="1"/>
      <c r="M1391" s="1"/>
    </row>
    <row r="1392" spans="1:13">
      <c r="A1392" s="1"/>
      <c r="B1392" s="1"/>
      <c r="C1392" s="1"/>
      <c r="D1392" s="1"/>
      <c r="E1392" s="1"/>
      <c r="F1392" s="75"/>
      <c r="G1392" s="75"/>
      <c r="H1392" s="65"/>
      <c r="L1392" s="1"/>
      <c r="M1392" s="1"/>
    </row>
    <row r="1393" spans="1:13">
      <c r="A1393" s="1"/>
      <c r="B1393" s="1"/>
      <c r="C1393" s="1"/>
      <c r="D1393" s="1"/>
      <c r="E1393" s="1"/>
      <c r="F1393" s="75"/>
      <c r="G1393" s="75"/>
      <c r="H1393" s="65"/>
      <c r="L1393" s="1"/>
      <c r="M1393" s="1"/>
    </row>
    <row r="1394" spans="1:13">
      <c r="A1394" s="1"/>
      <c r="B1394" s="1"/>
      <c r="C1394" s="1"/>
      <c r="D1394" s="1"/>
      <c r="E1394" s="1"/>
      <c r="F1394" s="75"/>
      <c r="G1394" s="75"/>
      <c r="H1394" s="65"/>
      <c r="L1394" s="1"/>
      <c r="M1394" s="1"/>
    </row>
    <row r="1395" spans="1:13">
      <c r="A1395" s="1"/>
      <c r="B1395" s="1"/>
      <c r="C1395" s="1"/>
      <c r="D1395" s="1"/>
      <c r="E1395" s="1"/>
      <c r="F1395" s="75"/>
      <c r="G1395" s="75"/>
      <c r="H1395" s="65"/>
      <c r="L1395" s="1"/>
      <c r="M1395" s="1"/>
    </row>
    <row r="1396" spans="1:13">
      <c r="A1396" s="1"/>
      <c r="B1396" s="1"/>
      <c r="C1396" s="1"/>
      <c r="D1396" s="1"/>
      <c r="E1396" s="1"/>
      <c r="F1396" s="75"/>
      <c r="G1396" s="75"/>
      <c r="H1396" s="65"/>
      <c r="L1396" s="1"/>
      <c r="M1396" s="1"/>
    </row>
    <row r="1397" spans="1:13">
      <c r="A1397" s="1"/>
      <c r="B1397" s="1"/>
      <c r="C1397" s="1"/>
      <c r="D1397" s="1"/>
      <c r="E1397" s="1"/>
      <c r="F1397" s="75"/>
      <c r="G1397" s="75"/>
      <c r="H1397" s="65"/>
      <c r="L1397" s="1"/>
      <c r="M1397" s="1"/>
    </row>
    <row r="1398" spans="1:13">
      <c r="A1398" s="1"/>
      <c r="B1398" s="1"/>
      <c r="C1398" s="1"/>
      <c r="D1398" s="1"/>
      <c r="E1398" s="1"/>
      <c r="F1398" s="75"/>
      <c r="G1398" s="75"/>
      <c r="H1398" s="65"/>
      <c r="L1398" s="1"/>
      <c r="M1398" s="1"/>
    </row>
    <row r="1399" spans="1:13">
      <c r="A1399" s="1"/>
      <c r="B1399" s="1"/>
      <c r="C1399" s="1"/>
      <c r="D1399" s="1"/>
      <c r="E1399" s="1"/>
      <c r="F1399" s="75"/>
      <c r="G1399" s="75"/>
      <c r="H1399" s="65"/>
      <c r="L1399" s="1"/>
      <c r="M1399" s="1"/>
    </row>
    <row r="1400" spans="1:13">
      <c r="A1400" s="1"/>
      <c r="B1400" s="1"/>
      <c r="C1400" s="1"/>
      <c r="D1400" s="1"/>
      <c r="E1400" s="1"/>
      <c r="F1400" s="75"/>
      <c r="G1400" s="75"/>
      <c r="H1400" s="65"/>
      <c r="L1400" s="1"/>
      <c r="M1400" s="1"/>
    </row>
    <row r="1401" spans="1:13">
      <c r="A1401" s="1"/>
      <c r="B1401" s="1"/>
      <c r="C1401" s="1"/>
      <c r="D1401" s="1"/>
      <c r="E1401" s="1"/>
      <c r="F1401" s="75"/>
      <c r="G1401" s="75"/>
      <c r="H1401" s="65"/>
      <c r="L1401" s="1"/>
      <c r="M1401" s="1"/>
    </row>
    <row r="1402" spans="1:13">
      <c r="A1402" s="1"/>
      <c r="B1402" s="1"/>
      <c r="C1402" s="1"/>
      <c r="D1402" s="1"/>
      <c r="E1402" s="1"/>
      <c r="F1402" s="75"/>
      <c r="G1402" s="75"/>
      <c r="H1402" s="65"/>
      <c r="L1402" s="1"/>
      <c r="M1402" s="1"/>
    </row>
    <row r="1403" spans="1:13">
      <c r="A1403" s="1"/>
      <c r="B1403" s="1"/>
      <c r="C1403" s="1"/>
      <c r="D1403" s="1"/>
      <c r="E1403" s="1"/>
      <c r="F1403" s="75"/>
      <c r="G1403" s="75"/>
      <c r="H1403" s="65"/>
      <c r="L1403" s="1"/>
      <c r="M1403" s="1"/>
    </row>
    <row r="1404" spans="1:13">
      <c r="A1404" s="1"/>
      <c r="B1404" s="1"/>
      <c r="C1404" s="1"/>
      <c r="D1404" s="1"/>
      <c r="E1404" s="1"/>
      <c r="F1404" s="75"/>
      <c r="G1404" s="75"/>
      <c r="H1404" s="65"/>
      <c r="L1404" s="1"/>
      <c r="M1404" s="1"/>
    </row>
    <row r="1405" spans="1:13">
      <c r="A1405" s="1"/>
      <c r="B1405" s="1"/>
      <c r="C1405" s="1"/>
      <c r="D1405" s="1"/>
      <c r="E1405" s="1"/>
      <c r="F1405" s="75"/>
      <c r="G1405" s="75"/>
      <c r="H1405" s="65"/>
      <c r="L1405" s="1"/>
      <c r="M1405" s="1"/>
    </row>
    <row r="1406" spans="1:13">
      <c r="A1406" s="1"/>
      <c r="B1406" s="1"/>
      <c r="C1406" s="1"/>
      <c r="D1406" s="1"/>
      <c r="E1406" s="1"/>
      <c r="F1406" s="75"/>
      <c r="G1406" s="75"/>
      <c r="H1406" s="65"/>
      <c r="L1406" s="1"/>
      <c r="M1406" s="1"/>
    </row>
    <row r="1407" spans="1:13">
      <c r="A1407" s="1"/>
      <c r="B1407" s="1"/>
      <c r="C1407" s="1"/>
      <c r="D1407" s="1"/>
      <c r="E1407" s="1"/>
      <c r="F1407" s="75"/>
      <c r="G1407" s="75"/>
      <c r="H1407" s="65"/>
      <c r="L1407" s="1"/>
      <c r="M1407" s="1"/>
    </row>
    <row r="1408" spans="1:13">
      <c r="A1408" s="1"/>
      <c r="B1408" s="1"/>
      <c r="C1408" s="1"/>
      <c r="D1408" s="1"/>
      <c r="E1408" s="1"/>
      <c r="F1408" s="75"/>
      <c r="G1408" s="75"/>
      <c r="H1408" s="65"/>
      <c r="L1408" s="1"/>
      <c r="M1408" s="1"/>
    </row>
    <row r="1409" spans="1:13">
      <c r="A1409" s="1"/>
      <c r="B1409" s="1"/>
      <c r="C1409" s="1"/>
      <c r="D1409" s="1"/>
      <c r="E1409" s="1"/>
      <c r="F1409" s="75"/>
      <c r="G1409" s="75"/>
      <c r="H1409" s="65"/>
      <c r="L1409" s="1"/>
      <c r="M1409" s="1"/>
    </row>
    <row r="1410" spans="1:13">
      <c r="A1410" s="1"/>
      <c r="B1410" s="1"/>
      <c r="C1410" s="1"/>
      <c r="D1410" s="1"/>
      <c r="E1410" s="1"/>
      <c r="F1410" s="75"/>
      <c r="G1410" s="75"/>
      <c r="H1410" s="65"/>
      <c r="L1410" s="1"/>
      <c r="M1410" s="1"/>
    </row>
    <row r="1411" spans="1:13">
      <c r="A1411" s="1"/>
      <c r="B1411" s="1"/>
      <c r="C1411" s="1"/>
      <c r="D1411" s="1"/>
      <c r="E1411" s="1"/>
      <c r="F1411" s="75"/>
      <c r="G1411" s="75"/>
      <c r="H1411" s="65"/>
      <c r="L1411" s="1"/>
      <c r="M1411" s="1"/>
    </row>
    <row r="1412" spans="1:13">
      <c r="A1412" s="1"/>
      <c r="B1412" s="1"/>
      <c r="C1412" s="1"/>
      <c r="D1412" s="1"/>
      <c r="E1412" s="1"/>
      <c r="F1412" s="75"/>
      <c r="G1412" s="75"/>
      <c r="H1412" s="65"/>
      <c r="L1412" s="1"/>
      <c r="M1412" s="1"/>
    </row>
    <row r="1413" spans="1:13">
      <c r="A1413" s="1"/>
      <c r="B1413" s="1"/>
      <c r="C1413" s="1"/>
      <c r="D1413" s="1"/>
      <c r="E1413" s="1"/>
      <c r="F1413" s="75"/>
      <c r="G1413" s="75"/>
      <c r="H1413" s="65"/>
      <c r="L1413" s="1"/>
      <c r="M1413" s="1"/>
    </row>
    <row r="1414" spans="1:13">
      <c r="A1414" s="1"/>
      <c r="B1414" s="1"/>
      <c r="C1414" s="1"/>
      <c r="D1414" s="1"/>
      <c r="E1414" s="1"/>
      <c r="F1414" s="75"/>
      <c r="G1414" s="75"/>
      <c r="H1414" s="65"/>
      <c r="L1414" s="1"/>
      <c r="M1414" s="1"/>
    </row>
    <row r="1415" spans="1:13">
      <c r="A1415" s="1"/>
      <c r="B1415" s="1"/>
      <c r="C1415" s="1"/>
      <c r="D1415" s="1"/>
      <c r="E1415" s="1"/>
      <c r="F1415" s="75"/>
      <c r="G1415" s="75"/>
      <c r="H1415" s="65"/>
      <c r="L1415" s="1"/>
      <c r="M1415" s="1"/>
    </row>
    <row r="1416" spans="1:13">
      <c r="A1416" s="1"/>
      <c r="B1416" s="1"/>
      <c r="C1416" s="1"/>
      <c r="D1416" s="1"/>
      <c r="E1416" s="1"/>
      <c r="F1416" s="75"/>
      <c r="G1416" s="75"/>
      <c r="H1416" s="65"/>
      <c r="L1416" s="1"/>
      <c r="M1416" s="1"/>
    </row>
    <row r="1417" spans="1:13">
      <c r="A1417" s="1"/>
      <c r="B1417" s="1"/>
      <c r="C1417" s="1"/>
      <c r="D1417" s="1"/>
      <c r="E1417" s="1"/>
      <c r="F1417" s="75"/>
      <c r="G1417" s="75"/>
      <c r="H1417" s="65"/>
      <c r="L1417" s="1"/>
      <c r="M1417" s="1"/>
    </row>
    <row r="1418" spans="1:13">
      <c r="A1418" s="1"/>
      <c r="B1418" s="1"/>
      <c r="C1418" s="1"/>
      <c r="D1418" s="1"/>
      <c r="E1418" s="1"/>
      <c r="F1418" s="75"/>
      <c r="G1418" s="75"/>
      <c r="H1418" s="65"/>
      <c r="L1418" s="1"/>
      <c r="M1418" s="1"/>
    </row>
    <row r="1419" spans="1:13">
      <c r="A1419" s="1"/>
      <c r="B1419" s="1"/>
      <c r="C1419" s="1"/>
      <c r="D1419" s="1"/>
      <c r="E1419" s="1"/>
      <c r="F1419" s="75"/>
      <c r="G1419" s="75"/>
      <c r="H1419" s="65"/>
      <c r="L1419" s="1"/>
      <c r="M1419" s="1"/>
    </row>
    <row r="1420" spans="1:13">
      <c r="A1420" s="1"/>
      <c r="B1420" s="1"/>
      <c r="C1420" s="1"/>
      <c r="D1420" s="1"/>
      <c r="E1420" s="1"/>
      <c r="F1420" s="75"/>
      <c r="G1420" s="75"/>
      <c r="H1420" s="65"/>
      <c r="L1420" s="1"/>
      <c r="M1420" s="1"/>
    </row>
    <row r="1421" spans="1:13">
      <c r="A1421" s="1"/>
      <c r="B1421" s="1"/>
      <c r="C1421" s="1"/>
      <c r="D1421" s="1"/>
      <c r="E1421" s="1"/>
      <c r="F1421" s="75"/>
      <c r="G1421" s="75"/>
      <c r="H1421" s="65"/>
      <c r="L1421" s="1"/>
      <c r="M1421" s="1"/>
    </row>
    <row r="1422" spans="1:13">
      <c r="A1422" s="1"/>
      <c r="B1422" s="1"/>
      <c r="C1422" s="1"/>
      <c r="D1422" s="1"/>
      <c r="E1422" s="1"/>
      <c r="F1422" s="75"/>
      <c r="G1422" s="75"/>
      <c r="H1422" s="65"/>
      <c r="L1422" s="1"/>
      <c r="M1422" s="1"/>
    </row>
    <row r="1423" spans="1:13">
      <c r="A1423" s="1"/>
      <c r="B1423" s="1"/>
      <c r="C1423" s="1"/>
      <c r="D1423" s="1"/>
      <c r="E1423" s="1"/>
      <c r="F1423" s="75"/>
      <c r="G1423" s="75"/>
      <c r="H1423" s="65"/>
      <c r="L1423" s="1"/>
      <c r="M1423" s="1"/>
    </row>
    <row r="1424" spans="1:13">
      <c r="A1424" s="1"/>
      <c r="B1424" s="1"/>
      <c r="C1424" s="1"/>
      <c r="D1424" s="1"/>
      <c r="E1424" s="1"/>
      <c r="F1424" s="75"/>
      <c r="G1424" s="75"/>
      <c r="H1424" s="65"/>
      <c r="L1424" s="1"/>
      <c r="M1424" s="1"/>
    </row>
    <row r="1425" spans="1:13">
      <c r="A1425" s="1"/>
      <c r="B1425" s="1"/>
      <c r="C1425" s="1"/>
      <c r="D1425" s="1"/>
      <c r="E1425" s="1"/>
      <c r="F1425" s="75"/>
      <c r="G1425" s="75"/>
      <c r="H1425" s="65"/>
      <c r="L1425" s="1"/>
      <c r="M1425" s="1"/>
    </row>
    <row r="1426" spans="1:13">
      <c r="A1426" s="1"/>
      <c r="B1426" s="1"/>
      <c r="C1426" s="1"/>
      <c r="D1426" s="1"/>
      <c r="E1426" s="1"/>
      <c r="F1426" s="75"/>
      <c r="G1426" s="75"/>
      <c r="H1426" s="65"/>
      <c r="L1426" s="1"/>
      <c r="M1426" s="1"/>
    </row>
    <row r="1427" spans="1:13">
      <c r="A1427" s="1"/>
      <c r="B1427" s="1"/>
      <c r="C1427" s="1"/>
      <c r="D1427" s="1"/>
      <c r="E1427" s="1"/>
      <c r="F1427" s="75"/>
      <c r="G1427" s="75"/>
      <c r="H1427" s="65"/>
      <c r="L1427" s="1"/>
      <c r="M1427" s="1"/>
    </row>
    <row r="1428" spans="1:13">
      <c r="A1428" s="1"/>
      <c r="B1428" s="1"/>
      <c r="C1428" s="1"/>
      <c r="D1428" s="1"/>
      <c r="E1428" s="1"/>
      <c r="F1428" s="75"/>
      <c r="G1428" s="75"/>
      <c r="H1428" s="65"/>
      <c r="L1428" s="1"/>
      <c r="M1428" s="1"/>
    </row>
    <row r="1429" spans="1:13">
      <c r="A1429" s="1"/>
      <c r="B1429" s="1"/>
      <c r="C1429" s="1"/>
      <c r="D1429" s="1"/>
      <c r="E1429" s="1"/>
      <c r="F1429" s="75"/>
      <c r="G1429" s="75"/>
      <c r="H1429" s="65"/>
      <c r="L1429" s="1"/>
      <c r="M1429" s="1"/>
    </row>
    <row r="1430" spans="1:13">
      <c r="A1430" s="1"/>
      <c r="B1430" s="1"/>
      <c r="C1430" s="1"/>
      <c r="D1430" s="1"/>
      <c r="E1430" s="1"/>
      <c r="F1430" s="75"/>
      <c r="G1430" s="75"/>
      <c r="H1430" s="65"/>
      <c r="L1430" s="1"/>
      <c r="M1430" s="1"/>
    </row>
    <row r="1431" spans="1:13">
      <c r="A1431" s="1"/>
      <c r="B1431" s="1"/>
      <c r="C1431" s="1"/>
      <c r="D1431" s="1"/>
      <c r="E1431" s="1"/>
      <c r="F1431" s="75"/>
      <c r="G1431" s="75"/>
      <c r="H1431" s="65"/>
      <c r="L1431" s="1"/>
      <c r="M1431" s="1"/>
    </row>
    <row r="1432" spans="1:13">
      <c r="A1432" s="1"/>
      <c r="B1432" s="1"/>
      <c r="C1432" s="1"/>
      <c r="D1432" s="1"/>
      <c r="E1432" s="1"/>
      <c r="F1432" s="75"/>
      <c r="G1432" s="75"/>
      <c r="H1432" s="65"/>
      <c r="L1432" s="1"/>
      <c r="M1432" s="1"/>
    </row>
    <row r="1433" spans="1:13">
      <c r="A1433" s="1"/>
      <c r="B1433" s="1"/>
      <c r="C1433" s="1"/>
      <c r="D1433" s="1"/>
      <c r="E1433" s="1"/>
      <c r="F1433" s="75"/>
      <c r="G1433" s="75"/>
      <c r="H1433" s="65"/>
      <c r="L1433" s="1"/>
      <c r="M1433" s="1"/>
    </row>
    <row r="1434" spans="1:13">
      <c r="A1434" s="1"/>
      <c r="B1434" s="1"/>
      <c r="C1434" s="1"/>
      <c r="D1434" s="1"/>
      <c r="E1434" s="1"/>
      <c r="F1434" s="75"/>
      <c r="G1434" s="75"/>
      <c r="H1434" s="65"/>
      <c r="L1434" s="1"/>
      <c r="M1434" s="1"/>
    </row>
    <row r="1435" spans="1:13">
      <c r="A1435" s="1"/>
      <c r="B1435" s="1"/>
      <c r="C1435" s="1"/>
      <c r="D1435" s="1"/>
      <c r="E1435" s="1"/>
      <c r="F1435" s="75"/>
      <c r="G1435" s="75"/>
      <c r="H1435" s="65"/>
      <c r="L1435" s="1"/>
      <c r="M1435" s="1"/>
    </row>
    <row r="1436" spans="1:13">
      <c r="A1436" s="1"/>
      <c r="B1436" s="1"/>
      <c r="C1436" s="1"/>
      <c r="D1436" s="1"/>
      <c r="E1436" s="1"/>
      <c r="F1436" s="75"/>
      <c r="G1436" s="75"/>
      <c r="H1436" s="65"/>
      <c r="L1436" s="1"/>
      <c r="M1436" s="1"/>
    </row>
    <row r="1437" spans="1:13">
      <c r="A1437" s="1"/>
      <c r="B1437" s="1"/>
      <c r="C1437" s="1"/>
      <c r="D1437" s="1"/>
      <c r="E1437" s="1"/>
      <c r="F1437" s="75"/>
      <c r="G1437" s="75"/>
      <c r="H1437" s="65"/>
      <c r="L1437" s="1"/>
      <c r="M1437" s="1"/>
    </row>
    <row r="1438" spans="1:13">
      <c r="A1438" s="1"/>
      <c r="B1438" s="1"/>
      <c r="C1438" s="1"/>
      <c r="D1438" s="1"/>
      <c r="E1438" s="1"/>
      <c r="F1438" s="75"/>
      <c r="G1438" s="75"/>
      <c r="H1438" s="65"/>
      <c r="L1438" s="1"/>
      <c r="M1438" s="1"/>
    </row>
    <row r="1439" spans="1:13">
      <c r="A1439" s="1"/>
      <c r="B1439" s="1"/>
      <c r="C1439" s="1"/>
      <c r="D1439" s="1"/>
      <c r="E1439" s="1"/>
      <c r="F1439" s="75"/>
      <c r="G1439" s="75"/>
      <c r="H1439" s="65"/>
      <c r="L1439" s="1"/>
      <c r="M1439" s="1"/>
    </row>
    <row r="1440" spans="1:13">
      <c r="A1440" s="1"/>
      <c r="B1440" s="1"/>
      <c r="C1440" s="1"/>
      <c r="D1440" s="1"/>
      <c r="E1440" s="1"/>
      <c r="F1440" s="75"/>
      <c r="G1440" s="75"/>
      <c r="H1440" s="65"/>
      <c r="L1440" s="1"/>
      <c r="M1440" s="1"/>
    </row>
    <row r="1441" spans="1:13">
      <c r="A1441" s="1"/>
      <c r="B1441" s="1"/>
      <c r="C1441" s="1"/>
      <c r="D1441" s="1"/>
      <c r="E1441" s="1"/>
      <c r="F1441" s="75"/>
      <c r="G1441" s="75"/>
      <c r="H1441" s="65"/>
      <c r="L1441" s="1"/>
      <c r="M1441" s="1"/>
    </row>
    <row r="1442" spans="1:13">
      <c r="A1442" s="1"/>
      <c r="B1442" s="1"/>
      <c r="C1442" s="1"/>
      <c r="D1442" s="1"/>
      <c r="E1442" s="1"/>
      <c r="F1442" s="75"/>
      <c r="G1442" s="75"/>
      <c r="H1442" s="65"/>
      <c r="L1442" s="1"/>
      <c r="M1442" s="1"/>
    </row>
    <row r="1443" spans="1:13">
      <c r="A1443" s="1"/>
      <c r="B1443" s="1"/>
      <c r="C1443" s="1"/>
      <c r="D1443" s="1"/>
      <c r="E1443" s="1"/>
      <c r="F1443" s="75"/>
      <c r="G1443" s="75"/>
      <c r="H1443" s="65"/>
      <c r="L1443" s="1"/>
      <c r="M1443" s="1"/>
    </row>
    <row r="1444" spans="1:13">
      <c r="A1444" s="1"/>
      <c r="B1444" s="1"/>
      <c r="C1444" s="1"/>
      <c r="D1444" s="1"/>
      <c r="E1444" s="1"/>
      <c r="F1444" s="75"/>
      <c r="G1444" s="75"/>
      <c r="H1444" s="65"/>
      <c r="L1444" s="1"/>
      <c r="M1444" s="1"/>
    </row>
    <row r="1445" spans="1:13">
      <c r="A1445" s="1"/>
      <c r="B1445" s="1"/>
      <c r="C1445" s="1"/>
      <c r="D1445" s="1"/>
      <c r="E1445" s="1"/>
      <c r="F1445" s="75"/>
      <c r="G1445" s="75"/>
      <c r="H1445" s="65"/>
      <c r="L1445" s="1"/>
      <c r="M1445" s="1"/>
    </row>
    <row r="1446" spans="1:13">
      <c r="A1446" s="1"/>
      <c r="B1446" s="1"/>
      <c r="C1446" s="1"/>
      <c r="D1446" s="1"/>
      <c r="E1446" s="1"/>
      <c r="F1446" s="75"/>
      <c r="G1446" s="75"/>
      <c r="H1446" s="65"/>
      <c r="L1446" s="1"/>
      <c r="M1446" s="1"/>
    </row>
    <row r="1447" spans="1:13">
      <c r="A1447" s="1"/>
      <c r="B1447" s="1"/>
      <c r="C1447" s="1"/>
      <c r="D1447" s="1"/>
      <c r="E1447" s="1"/>
      <c r="F1447" s="75"/>
      <c r="G1447" s="75"/>
      <c r="H1447" s="65"/>
      <c r="L1447" s="1"/>
      <c r="M1447" s="1"/>
    </row>
    <row r="1448" spans="1:13">
      <c r="A1448" s="1"/>
      <c r="B1448" s="1"/>
      <c r="C1448" s="1"/>
      <c r="D1448" s="1"/>
      <c r="E1448" s="1"/>
      <c r="F1448" s="75"/>
      <c r="G1448" s="75"/>
      <c r="H1448" s="65"/>
      <c r="L1448" s="1"/>
      <c r="M1448" s="1"/>
    </row>
    <row r="1449" spans="1:13">
      <c r="A1449" s="1"/>
      <c r="B1449" s="1"/>
      <c r="C1449" s="1"/>
      <c r="D1449" s="1"/>
      <c r="E1449" s="1"/>
      <c r="F1449" s="75"/>
      <c r="G1449" s="75"/>
      <c r="H1449" s="65"/>
      <c r="L1449" s="1"/>
      <c r="M1449" s="1"/>
    </row>
    <row r="1450" spans="1:13">
      <c r="A1450" s="1"/>
      <c r="B1450" s="1"/>
      <c r="C1450" s="1"/>
      <c r="D1450" s="1"/>
      <c r="E1450" s="1"/>
      <c r="F1450" s="75"/>
      <c r="G1450" s="75"/>
      <c r="H1450" s="65"/>
      <c r="L1450" s="1"/>
      <c r="M1450" s="1"/>
    </row>
    <row r="1451" spans="1:13">
      <c r="A1451" s="1"/>
      <c r="B1451" s="1"/>
      <c r="C1451" s="1"/>
      <c r="D1451" s="1"/>
      <c r="E1451" s="1"/>
      <c r="F1451" s="75"/>
      <c r="G1451" s="75"/>
      <c r="H1451" s="65"/>
      <c r="L1451" s="1"/>
      <c r="M1451" s="1"/>
    </row>
    <row r="1452" spans="1:13">
      <c r="A1452" s="1"/>
      <c r="B1452" s="1"/>
      <c r="C1452" s="1"/>
      <c r="D1452" s="1"/>
      <c r="E1452" s="1"/>
      <c r="F1452" s="75"/>
      <c r="G1452" s="75"/>
      <c r="H1452" s="65"/>
      <c r="L1452" s="1"/>
      <c r="M1452" s="1"/>
    </row>
    <row r="1453" spans="1:13">
      <c r="A1453" s="1"/>
      <c r="B1453" s="1"/>
      <c r="C1453" s="1"/>
      <c r="D1453" s="1"/>
      <c r="E1453" s="1"/>
      <c r="F1453" s="75"/>
      <c r="G1453" s="75"/>
      <c r="H1453" s="65"/>
      <c r="L1453" s="1"/>
      <c r="M1453" s="1"/>
    </row>
    <row r="1454" spans="1:13">
      <c r="A1454" s="1"/>
      <c r="B1454" s="1"/>
      <c r="C1454" s="1"/>
      <c r="D1454" s="1"/>
      <c r="E1454" s="1"/>
      <c r="F1454" s="75"/>
      <c r="G1454" s="75"/>
      <c r="H1454" s="65"/>
      <c r="L1454" s="1"/>
      <c r="M1454" s="1"/>
    </row>
    <row r="1455" spans="1:13">
      <c r="A1455" s="1"/>
      <c r="B1455" s="1"/>
      <c r="C1455" s="1"/>
      <c r="D1455" s="1"/>
      <c r="E1455" s="1"/>
      <c r="F1455" s="75"/>
      <c r="G1455" s="75"/>
      <c r="H1455" s="65"/>
      <c r="L1455" s="1"/>
      <c r="M1455" s="1"/>
    </row>
    <row r="1456" spans="1:13">
      <c r="A1456" s="1"/>
      <c r="B1456" s="1"/>
      <c r="C1456" s="1"/>
      <c r="D1456" s="1"/>
      <c r="E1456" s="1"/>
      <c r="F1456" s="75"/>
      <c r="G1456" s="75"/>
      <c r="H1456" s="65"/>
      <c r="L1456" s="1"/>
      <c r="M1456" s="1"/>
    </row>
    <row r="1457" spans="1:13">
      <c r="A1457" s="1"/>
      <c r="B1457" s="1"/>
      <c r="C1457" s="1"/>
      <c r="D1457" s="1"/>
      <c r="E1457" s="1"/>
      <c r="F1457" s="75"/>
      <c r="G1457" s="75"/>
      <c r="H1457" s="65"/>
      <c r="L1457" s="1"/>
      <c r="M1457" s="1"/>
    </row>
    <row r="1458" spans="1:13">
      <c r="A1458" s="1"/>
      <c r="B1458" s="1"/>
      <c r="C1458" s="1"/>
      <c r="D1458" s="1"/>
      <c r="E1458" s="1"/>
      <c r="F1458" s="75"/>
      <c r="G1458" s="75"/>
      <c r="H1458" s="65"/>
      <c r="L1458" s="1"/>
      <c r="M1458" s="1"/>
    </row>
    <row r="1459" spans="1:13">
      <c r="A1459" s="1"/>
      <c r="B1459" s="1"/>
      <c r="C1459" s="1"/>
      <c r="D1459" s="1"/>
      <c r="E1459" s="1"/>
      <c r="F1459" s="75"/>
      <c r="G1459" s="75"/>
      <c r="H1459" s="65"/>
      <c r="L1459" s="1"/>
      <c r="M1459" s="1"/>
    </row>
    <row r="1460" spans="1:13">
      <c r="A1460" s="1"/>
      <c r="B1460" s="1"/>
      <c r="C1460" s="1"/>
      <c r="D1460" s="1"/>
      <c r="E1460" s="1"/>
      <c r="F1460" s="75"/>
      <c r="G1460" s="75"/>
      <c r="H1460" s="65"/>
      <c r="L1460" s="1"/>
      <c r="M1460" s="1"/>
    </row>
    <row r="1461" spans="1:13">
      <c r="A1461" s="1"/>
      <c r="B1461" s="1"/>
      <c r="C1461" s="1"/>
      <c r="D1461" s="1"/>
      <c r="E1461" s="1"/>
      <c r="F1461" s="75"/>
      <c r="G1461" s="75"/>
      <c r="H1461" s="65"/>
      <c r="L1461" s="1"/>
      <c r="M1461" s="1"/>
    </row>
    <row r="1462" spans="1:13">
      <c r="A1462" s="1"/>
      <c r="B1462" s="1"/>
      <c r="C1462" s="1"/>
      <c r="D1462" s="1"/>
      <c r="E1462" s="1"/>
      <c r="F1462" s="75"/>
      <c r="G1462" s="75"/>
      <c r="H1462" s="65"/>
      <c r="L1462" s="1"/>
      <c r="M1462" s="1"/>
    </row>
    <row r="1463" spans="1:13">
      <c r="A1463" s="1"/>
      <c r="B1463" s="1"/>
      <c r="C1463" s="1"/>
      <c r="D1463" s="1"/>
      <c r="E1463" s="1"/>
      <c r="F1463" s="75"/>
      <c r="G1463" s="75"/>
      <c r="H1463" s="65"/>
      <c r="L1463" s="1"/>
      <c r="M1463" s="1"/>
    </row>
  </sheetData>
  <pageMargins left="0.23622047244094491" right="0.19685039370078741" top="0.62992125984251968" bottom="0.59055118110236227" header="0.27559055118110237" footer="0.51181102362204722"/>
  <pageSetup paperSize="9" scale="30" fitToHeight="2" orientation="landscape" r:id="rId2"/>
  <headerFooter alignWithMargins="0"/>
  <rowBreaks count="1" manualBreakCount="1">
    <brk id="128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8"/>
  <sheetViews>
    <sheetView workbookViewId="0">
      <selection activeCell="C22" sqref="C22"/>
    </sheetView>
  </sheetViews>
  <sheetFormatPr defaultRowHeight="12.75"/>
  <cols>
    <col min="1" max="1" width="18.28515625" bestFit="1" customWidth="1"/>
    <col min="2" max="2" width="14.85546875" customWidth="1"/>
    <col min="3" max="3" width="29.28515625" style="144" bestFit="1" customWidth="1"/>
  </cols>
  <sheetData>
    <row r="1" spans="1:3">
      <c r="A1" s="264" t="s">
        <v>602</v>
      </c>
      <c r="B1" s="264" t="s">
        <v>424</v>
      </c>
    </row>
    <row r="3" spans="1:3">
      <c r="A3" s="162" t="s">
        <v>202</v>
      </c>
      <c r="B3" s="258" t="s">
        <v>289</v>
      </c>
      <c r="C3" s="260" t="s">
        <v>493</v>
      </c>
    </row>
    <row r="4" spans="1:3">
      <c r="A4" s="159" t="s">
        <v>745</v>
      </c>
      <c r="B4" s="159" t="s">
        <v>402</v>
      </c>
      <c r="C4" s="164">
        <v>-4062.5</v>
      </c>
    </row>
    <row r="5" spans="1:3">
      <c r="A5" s="161"/>
      <c r="B5" s="163" t="s">
        <v>237</v>
      </c>
      <c r="C5" s="165">
        <v>4062.5</v>
      </c>
    </row>
    <row r="6" spans="1:3">
      <c r="A6" s="159" t="s">
        <v>959</v>
      </c>
      <c r="B6" s="159" t="s">
        <v>402</v>
      </c>
      <c r="C6" s="164">
        <v>-848</v>
      </c>
    </row>
    <row r="7" spans="1:3">
      <c r="A7" s="161"/>
      <c r="B7" s="163" t="s">
        <v>237</v>
      </c>
      <c r="C7" s="165">
        <v>848</v>
      </c>
    </row>
    <row r="8" spans="1:3">
      <c r="A8" s="159" t="s">
        <v>1039</v>
      </c>
      <c r="B8" s="159" t="s">
        <v>237</v>
      </c>
      <c r="C8" s="164">
        <v>0</v>
      </c>
    </row>
    <row r="9" spans="1:3">
      <c r="A9" s="159" t="s">
        <v>1206</v>
      </c>
      <c r="B9" s="159" t="s">
        <v>95</v>
      </c>
      <c r="C9" s="164">
        <v>1058.2</v>
      </c>
    </row>
    <row r="10" spans="1:3">
      <c r="A10" s="159" t="s">
        <v>1209</v>
      </c>
      <c r="B10" s="159" t="s">
        <v>97</v>
      </c>
      <c r="C10" s="164">
        <v>0</v>
      </c>
    </row>
    <row r="11" spans="1:3">
      <c r="A11" s="159" t="s">
        <v>1252</v>
      </c>
      <c r="B11" s="159" t="s">
        <v>95</v>
      </c>
      <c r="C11" s="164">
        <v>1058.2</v>
      </c>
    </row>
    <row r="12" spans="1:3">
      <c r="A12" s="159" t="s">
        <v>1449</v>
      </c>
      <c r="B12" s="159" t="s">
        <v>94</v>
      </c>
      <c r="C12" s="164">
        <v>-36157</v>
      </c>
    </row>
    <row r="13" spans="1:3">
      <c r="A13" s="159" t="s">
        <v>1509</v>
      </c>
      <c r="B13" s="159" t="s">
        <v>97</v>
      </c>
      <c r="C13" s="164">
        <v>0</v>
      </c>
    </row>
    <row r="14" spans="1:3">
      <c r="A14" s="159" t="s">
        <v>1543</v>
      </c>
      <c r="B14" s="159" t="s">
        <v>97</v>
      </c>
      <c r="C14" s="164">
        <v>18670.620000000003</v>
      </c>
    </row>
    <row r="15" spans="1:3">
      <c r="A15" s="159" t="s">
        <v>1608</v>
      </c>
      <c r="B15" s="159" t="s">
        <v>267</v>
      </c>
      <c r="C15" s="164">
        <v>280755.01</v>
      </c>
    </row>
    <row r="16" spans="1:3">
      <c r="A16" s="159" t="s">
        <v>1609</v>
      </c>
      <c r="B16" s="159" t="s">
        <v>268</v>
      </c>
      <c r="C16" s="164">
        <v>8.3999999999996362</v>
      </c>
    </row>
    <row r="17" spans="1:3">
      <c r="A17" s="159" t="s">
        <v>1610</v>
      </c>
      <c r="B17" s="159" t="s">
        <v>268</v>
      </c>
      <c r="C17" s="164">
        <v>4940</v>
      </c>
    </row>
    <row r="18" spans="1:3">
      <c r="A18" s="159" t="s">
        <v>1611</v>
      </c>
      <c r="B18" s="159" t="s">
        <v>268</v>
      </c>
      <c r="C18" s="164">
        <v>80616.800000000003</v>
      </c>
    </row>
    <row r="19" spans="1:3">
      <c r="A19" s="159" t="s">
        <v>1612</v>
      </c>
      <c r="B19" s="159" t="s">
        <v>95</v>
      </c>
      <c r="C19" s="164">
        <v>37977.81</v>
      </c>
    </row>
    <row r="20" spans="1:3">
      <c r="A20" s="159" t="s">
        <v>1613</v>
      </c>
      <c r="B20" s="159" t="s">
        <v>96</v>
      </c>
      <c r="C20" s="164">
        <v>16071.2</v>
      </c>
    </row>
    <row r="21" spans="1:3">
      <c r="A21" s="159" t="s">
        <v>1614</v>
      </c>
      <c r="B21" s="159" t="s">
        <v>57</v>
      </c>
      <c r="C21" s="164">
        <v>742.5</v>
      </c>
    </row>
    <row r="22" spans="1:3">
      <c r="A22" s="159" t="s">
        <v>1615</v>
      </c>
      <c r="B22" s="159" t="s">
        <v>57</v>
      </c>
      <c r="C22" s="164">
        <v>1113.75</v>
      </c>
    </row>
    <row r="23" spans="1:3">
      <c r="A23" s="159" t="s">
        <v>1616</v>
      </c>
      <c r="B23" s="159" t="s">
        <v>57</v>
      </c>
      <c r="C23" s="164">
        <v>371.25</v>
      </c>
    </row>
    <row r="24" spans="1:3">
      <c r="A24" s="159" t="s">
        <v>1617</v>
      </c>
      <c r="B24" s="159" t="s">
        <v>97</v>
      </c>
      <c r="C24" s="164">
        <v>302.89999999999998</v>
      </c>
    </row>
    <row r="25" spans="1:3">
      <c r="A25" s="159" t="s">
        <v>1618</v>
      </c>
      <c r="B25" s="159" t="s">
        <v>95</v>
      </c>
      <c r="C25" s="164">
        <v>1293.5</v>
      </c>
    </row>
    <row r="26" spans="1:3">
      <c r="A26" s="159" t="s">
        <v>1619</v>
      </c>
      <c r="B26" s="159" t="s">
        <v>208</v>
      </c>
      <c r="C26" s="164">
        <v>9500</v>
      </c>
    </row>
    <row r="27" spans="1:3">
      <c r="A27" s="159" t="s">
        <v>1621</v>
      </c>
      <c r="B27" s="159" t="s">
        <v>57</v>
      </c>
      <c r="C27" s="164">
        <v>712</v>
      </c>
    </row>
    <row r="28" spans="1:3">
      <c r="A28" s="159" t="s">
        <v>1623</v>
      </c>
      <c r="B28" s="159" t="s">
        <v>95</v>
      </c>
      <c r="C28" s="164">
        <v>1200</v>
      </c>
    </row>
    <row r="29" spans="1:3">
      <c r="A29" s="159" t="s">
        <v>1624</v>
      </c>
      <c r="B29" s="159" t="s">
        <v>95</v>
      </c>
      <c r="C29" s="164">
        <v>1875</v>
      </c>
    </row>
    <row r="30" spans="1:3">
      <c r="A30" s="159" t="s">
        <v>1625</v>
      </c>
      <c r="B30" s="159" t="s">
        <v>237</v>
      </c>
      <c r="C30" s="164">
        <v>2404.0500000000002</v>
      </c>
    </row>
    <row r="31" spans="1:3">
      <c r="A31" s="159" t="s">
        <v>1626</v>
      </c>
      <c r="B31" s="159" t="s">
        <v>95</v>
      </c>
      <c r="C31" s="164">
        <v>4699.12</v>
      </c>
    </row>
    <row r="32" spans="1:3">
      <c r="A32" s="159" t="s">
        <v>1627</v>
      </c>
      <c r="B32" s="159" t="s">
        <v>402</v>
      </c>
      <c r="C32" s="164">
        <v>5013.4800000000005</v>
      </c>
    </row>
    <row r="33" spans="1:3">
      <c r="A33" s="159" t="s">
        <v>1628</v>
      </c>
      <c r="B33" s="159" t="s">
        <v>95</v>
      </c>
      <c r="C33" s="164">
        <v>5121.88</v>
      </c>
    </row>
    <row r="34" spans="1:3">
      <c r="A34" s="159" t="s">
        <v>1629</v>
      </c>
      <c r="B34" s="159" t="s">
        <v>267</v>
      </c>
      <c r="C34" s="164">
        <v>0</v>
      </c>
    </row>
    <row r="35" spans="1:3">
      <c r="A35" s="159" t="s">
        <v>1635</v>
      </c>
      <c r="B35" s="159" t="s">
        <v>94</v>
      </c>
      <c r="C35" s="164">
        <v>390</v>
      </c>
    </row>
    <row r="36" spans="1:3">
      <c r="A36" s="159" t="s">
        <v>1636</v>
      </c>
      <c r="B36" s="159" t="s">
        <v>267</v>
      </c>
      <c r="C36" s="164">
        <v>315.70999999999998</v>
      </c>
    </row>
    <row r="37" spans="1:3">
      <c r="A37" s="159" t="s">
        <v>1637</v>
      </c>
      <c r="B37" s="159" t="s">
        <v>95</v>
      </c>
      <c r="C37" s="164">
        <v>304.87</v>
      </c>
    </row>
    <row r="38" spans="1:3">
      <c r="A38" s="159" t="s">
        <v>1638</v>
      </c>
      <c r="B38" s="159" t="s">
        <v>237</v>
      </c>
      <c r="C38" s="164">
        <v>576.20000000000005</v>
      </c>
    </row>
    <row r="39" spans="1:3">
      <c r="A39" s="159" t="s">
        <v>1639</v>
      </c>
      <c r="B39" s="159" t="s">
        <v>95</v>
      </c>
      <c r="C39" s="164">
        <v>1102.42</v>
      </c>
    </row>
    <row r="40" spans="1:3">
      <c r="A40" s="159" t="s">
        <v>1640</v>
      </c>
      <c r="B40" s="159" t="s">
        <v>237</v>
      </c>
      <c r="C40" s="164">
        <v>847.5</v>
      </c>
    </row>
    <row r="41" spans="1:3">
      <c r="A41" s="159" t="s">
        <v>1641</v>
      </c>
      <c r="B41" s="159" t="s">
        <v>237</v>
      </c>
      <c r="C41" s="164">
        <v>847.5</v>
      </c>
    </row>
    <row r="42" spans="1:3">
      <c r="A42" s="159" t="s">
        <v>1642</v>
      </c>
      <c r="B42" s="159" t="s">
        <v>95</v>
      </c>
      <c r="C42" s="164">
        <v>1500</v>
      </c>
    </row>
    <row r="43" spans="1:3">
      <c r="A43" s="159" t="s">
        <v>1643</v>
      </c>
      <c r="B43" s="159" t="s">
        <v>237</v>
      </c>
      <c r="C43" s="164">
        <v>5000</v>
      </c>
    </row>
    <row r="44" spans="1:3">
      <c r="A44" s="159" t="s">
        <v>1644</v>
      </c>
      <c r="B44" s="159" t="s">
        <v>95</v>
      </c>
      <c r="C44" s="164">
        <v>450</v>
      </c>
    </row>
    <row r="45" spans="1:3">
      <c r="A45" s="159" t="s">
        <v>1645</v>
      </c>
      <c r="B45" s="159" t="s">
        <v>267</v>
      </c>
      <c r="C45" s="164">
        <v>105689.63</v>
      </c>
    </row>
    <row r="46" spans="1:3">
      <c r="A46" s="159" t="s">
        <v>1649</v>
      </c>
      <c r="B46" s="159" t="s">
        <v>94</v>
      </c>
      <c r="C46" s="164">
        <v>60000</v>
      </c>
    </row>
    <row r="47" spans="1:3">
      <c r="A47" s="159" t="s">
        <v>1650</v>
      </c>
      <c r="B47" s="159" t="s">
        <v>237</v>
      </c>
      <c r="C47" s="164">
        <v>770.4</v>
      </c>
    </row>
    <row r="48" spans="1:3">
      <c r="A48" s="266" t="s">
        <v>101</v>
      </c>
      <c r="B48" s="267"/>
      <c r="C48" s="265">
        <v>617142.9</v>
      </c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  <row r="113" spans="3:3">
      <c r="C113"/>
    </row>
    <row r="114" spans="3:3">
      <c r="C114"/>
    </row>
    <row r="115" spans="3:3">
      <c r="C115"/>
    </row>
    <row r="116" spans="3:3">
      <c r="C116"/>
    </row>
    <row r="117" spans="3:3">
      <c r="C117"/>
    </row>
    <row r="118" spans="3:3">
      <c r="C118"/>
    </row>
    <row r="119" spans="3:3">
      <c r="C119"/>
    </row>
    <row r="120" spans="3:3">
      <c r="C120"/>
    </row>
    <row r="121" spans="3:3">
      <c r="C121"/>
    </row>
    <row r="122" spans="3:3">
      <c r="C122"/>
    </row>
    <row r="123" spans="3:3">
      <c r="C123"/>
    </row>
    <row r="124" spans="3:3">
      <c r="C124"/>
    </row>
    <row r="125" spans="3:3">
      <c r="C125"/>
    </row>
    <row r="126" spans="3:3">
      <c r="C126"/>
    </row>
    <row r="127" spans="3:3">
      <c r="C127"/>
    </row>
    <row r="128" spans="3:3">
      <c r="C128"/>
    </row>
    <row r="129" spans="3:3">
      <c r="C129"/>
    </row>
    <row r="130" spans="3:3">
      <c r="C130"/>
    </row>
    <row r="131" spans="3:3">
      <c r="C131"/>
    </row>
    <row r="132" spans="3:3">
      <c r="C132"/>
    </row>
    <row r="133" spans="3:3">
      <c r="C133"/>
    </row>
    <row r="134" spans="3:3">
      <c r="C134"/>
    </row>
    <row r="135" spans="3:3">
      <c r="C135"/>
    </row>
    <row r="136" spans="3:3">
      <c r="C136"/>
    </row>
    <row r="137" spans="3:3">
      <c r="C137"/>
    </row>
    <row r="138" spans="3:3">
      <c r="C138"/>
    </row>
    <row r="139" spans="3:3">
      <c r="C139"/>
    </row>
    <row r="140" spans="3:3">
      <c r="C140"/>
    </row>
    <row r="141" spans="3:3">
      <c r="C141"/>
    </row>
    <row r="142" spans="3:3">
      <c r="C142"/>
    </row>
    <row r="143" spans="3:3">
      <c r="C143"/>
    </row>
    <row r="144" spans="3:3">
      <c r="C144"/>
    </row>
    <row r="145" spans="3:3">
      <c r="C145"/>
    </row>
    <row r="146" spans="3:3">
      <c r="C146"/>
    </row>
    <row r="147" spans="3:3">
      <c r="C147"/>
    </row>
    <row r="148" spans="3:3">
      <c r="C148"/>
    </row>
    <row r="149" spans="3:3">
      <c r="C149"/>
    </row>
    <row r="150" spans="3:3">
      <c r="C150"/>
    </row>
    <row r="151" spans="3:3">
      <c r="C151"/>
    </row>
    <row r="152" spans="3:3">
      <c r="C152"/>
    </row>
    <row r="153" spans="3:3">
      <c r="C153"/>
    </row>
    <row r="154" spans="3:3">
      <c r="C154"/>
    </row>
    <row r="155" spans="3:3">
      <c r="C155"/>
    </row>
    <row r="156" spans="3:3">
      <c r="C156"/>
    </row>
    <row r="157" spans="3:3">
      <c r="C157"/>
    </row>
    <row r="158" spans="3:3">
      <c r="C158"/>
    </row>
    <row r="159" spans="3:3">
      <c r="C159"/>
    </row>
    <row r="160" spans="3:3">
      <c r="C160"/>
    </row>
    <row r="161" spans="3:3">
      <c r="C161"/>
    </row>
    <row r="162" spans="3:3">
      <c r="C162"/>
    </row>
    <row r="163" spans="3:3">
      <c r="C163"/>
    </row>
    <row r="164" spans="3:3">
      <c r="C164"/>
    </row>
    <row r="165" spans="3:3">
      <c r="C165"/>
    </row>
    <row r="166" spans="3:3">
      <c r="C166"/>
    </row>
    <row r="167" spans="3:3">
      <c r="C167"/>
    </row>
    <row r="168" spans="3:3">
      <c r="C168"/>
    </row>
    <row r="169" spans="3:3">
      <c r="C169"/>
    </row>
    <row r="170" spans="3:3">
      <c r="C170"/>
    </row>
    <row r="171" spans="3:3">
      <c r="C171"/>
    </row>
    <row r="172" spans="3:3">
      <c r="C172"/>
    </row>
    <row r="173" spans="3:3">
      <c r="C173"/>
    </row>
    <row r="174" spans="3:3">
      <c r="C174"/>
    </row>
    <row r="175" spans="3:3">
      <c r="C175"/>
    </row>
    <row r="176" spans="3:3">
      <c r="C176"/>
    </row>
    <row r="177" spans="3:3">
      <c r="C177"/>
    </row>
    <row r="178" spans="3:3">
      <c r="C178"/>
    </row>
    <row r="179" spans="3:3">
      <c r="C179"/>
    </row>
    <row r="180" spans="3:3">
      <c r="C180"/>
    </row>
    <row r="181" spans="3:3">
      <c r="C181"/>
    </row>
    <row r="182" spans="3:3">
      <c r="C182"/>
    </row>
    <row r="183" spans="3:3">
      <c r="C183"/>
    </row>
    <row r="184" spans="3:3">
      <c r="C184"/>
    </row>
    <row r="185" spans="3:3">
      <c r="C185"/>
    </row>
    <row r="186" spans="3:3">
      <c r="C186"/>
    </row>
    <row r="187" spans="3:3">
      <c r="C187"/>
    </row>
    <row r="188" spans="3:3">
      <c r="C188"/>
    </row>
    <row r="189" spans="3:3">
      <c r="C189"/>
    </row>
    <row r="190" spans="3:3">
      <c r="C190"/>
    </row>
    <row r="191" spans="3:3">
      <c r="C191"/>
    </row>
    <row r="192" spans="3:3">
      <c r="C192"/>
    </row>
    <row r="193" spans="3:3">
      <c r="C193"/>
    </row>
    <row r="194" spans="3:3">
      <c r="C194"/>
    </row>
    <row r="195" spans="3:3">
      <c r="C195"/>
    </row>
    <row r="196" spans="3:3">
      <c r="C196"/>
    </row>
    <row r="197" spans="3:3">
      <c r="C197"/>
    </row>
    <row r="198" spans="3:3">
      <c r="C198"/>
    </row>
    <row r="199" spans="3:3">
      <c r="C199"/>
    </row>
    <row r="200" spans="3:3">
      <c r="C200"/>
    </row>
    <row r="201" spans="3:3">
      <c r="C201"/>
    </row>
    <row r="202" spans="3:3">
      <c r="C202"/>
    </row>
    <row r="203" spans="3:3">
      <c r="C203"/>
    </row>
    <row r="204" spans="3:3">
      <c r="C204"/>
    </row>
    <row r="205" spans="3:3">
      <c r="C205"/>
    </row>
    <row r="206" spans="3:3">
      <c r="C206"/>
    </row>
    <row r="207" spans="3:3">
      <c r="C207"/>
    </row>
    <row r="208" spans="3:3">
      <c r="C208"/>
    </row>
    <row r="209" spans="3:3">
      <c r="C209"/>
    </row>
    <row r="210" spans="3:3">
      <c r="C210"/>
    </row>
    <row r="211" spans="3:3">
      <c r="C211"/>
    </row>
    <row r="212" spans="3:3">
      <c r="C212"/>
    </row>
    <row r="213" spans="3:3">
      <c r="C213"/>
    </row>
    <row r="214" spans="3:3">
      <c r="C214"/>
    </row>
    <row r="215" spans="3:3">
      <c r="C215"/>
    </row>
    <row r="216" spans="3:3">
      <c r="C216"/>
    </row>
    <row r="217" spans="3:3">
      <c r="C217"/>
    </row>
    <row r="218" spans="3:3">
      <c r="C218"/>
    </row>
    <row r="219" spans="3:3">
      <c r="C219"/>
    </row>
    <row r="220" spans="3:3">
      <c r="C220"/>
    </row>
    <row r="221" spans="3:3">
      <c r="C221"/>
    </row>
    <row r="222" spans="3:3">
      <c r="C222"/>
    </row>
    <row r="223" spans="3:3">
      <c r="C223"/>
    </row>
    <row r="224" spans="3:3">
      <c r="C224"/>
    </row>
    <row r="225" spans="3:3">
      <c r="C225"/>
    </row>
    <row r="226" spans="3:3">
      <c r="C226"/>
    </row>
    <row r="227" spans="3:3">
      <c r="C227"/>
    </row>
    <row r="228" spans="3:3">
      <c r="C228"/>
    </row>
    <row r="229" spans="3:3">
      <c r="C229"/>
    </row>
    <row r="230" spans="3:3">
      <c r="C230"/>
    </row>
    <row r="231" spans="3:3">
      <c r="C231"/>
    </row>
    <row r="232" spans="3:3">
      <c r="C232"/>
    </row>
    <row r="233" spans="3:3">
      <c r="C233"/>
    </row>
    <row r="234" spans="3:3">
      <c r="C234"/>
    </row>
    <row r="235" spans="3:3">
      <c r="C235"/>
    </row>
    <row r="236" spans="3:3">
      <c r="C236"/>
    </row>
    <row r="237" spans="3:3">
      <c r="C237"/>
    </row>
    <row r="238" spans="3:3">
      <c r="C238"/>
    </row>
    <row r="239" spans="3:3">
      <c r="C239"/>
    </row>
    <row r="240" spans="3:3">
      <c r="C240"/>
    </row>
    <row r="241" spans="3:3">
      <c r="C241"/>
    </row>
    <row r="242" spans="3:3">
      <c r="C242"/>
    </row>
    <row r="243" spans="3:3">
      <c r="C243"/>
    </row>
    <row r="244" spans="3:3">
      <c r="C244"/>
    </row>
    <row r="245" spans="3:3">
      <c r="C245"/>
    </row>
    <row r="246" spans="3:3">
      <c r="C246"/>
    </row>
    <row r="247" spans="3:3">
      <c r="C247"/>
    </row>
    <row r="248" spans="3:3">
      <c r="C248"/>
    </row>
    <row r="249" spans="3:3">
      <c r="C249"/>
    </row>
    <row r="250" spans="3:3">
      <c r="C250"/>
    </row>
    <row r="251" spans="3:3">
      <c r="C251"/>
    </row>
    <row r="252" spans="3:3">
      <c r="C252"/>
    </row>
    <row r="253" spans="3:3">
      <c r="C253"/>
    </row>
    <row r="254" spans="3:3">
      <c r="C254"/>
    </row>
    <row r="255" spans="3:3">
      <c r="C255"/>
    </row>
    <row r="256" spans="3:3">
      <c r="C256"/>
    </row>
    <row r="257" spans="3:3">
      <c r="C257"/>
    </row>
    <row r="258" spans="3:3">
      <c r="C258"/>
    </row>
    <row r="259" spans="3:3">
      <c r="C259"/>
    </row>
    <row r="260" spans="3:3">
      <c r="C260"/>
    </row>
    <row r="261" spans="3:3">
      <c r="C261"/>
    </row>
    <row r="262" spans="3:3">
      <c r="C262"/>
    </row>
    <row r="263" spans="3:3">
      <c r="C263"/>
    </row>
    <row r="264" spans="3:3">
      <c r="C264"/>
    </row>
    <row r="265" spans="3:3">
      <c r="C265"/>
    </row>
    <row r="266" spans="3:3">
      <c r="C266"/>
    </row>
    <row r="267" spans="3:3">
      <c r="C267"/>
    </row>
    <row r="268" spans="3:3">
      <c r="C268"/>
    </row>
    <row r="269" spans="3:3">
      <c r="C269"/>
    </row>
    <row r="270" spans="3:3">
      <c r="C270"/>
    </row>
    <row r="271" spans="3:3">
      <c r="C271"/>
    </row>
    <row r="272" spans="3:3">
      <c r="C272"/>
    </row>
    <row r="273" spans="3:3">
      <c r="C273"/>
    </row>
    <row r="274" spans="3:3">
      <c r="C274"/>
    </row>
    <row r="275" spans="3:3">
      <c r="C275"/>
    </row>
    <row r="276" spans="3:3">
      <c r="C276"/>
    </row>
    <row r="277" spans="3:3">
      <c r="C277"/>
    </row>
    <row r="278" spans="3:3">
      <c r="C278"/>
    </row>
    <row r="279" spans="3:3">
      <c r="C279"/>
    </row>
    <row r="280" spans="3:3">
      <c r="C280"/>
    </row>
    <row r="281" spans="3:3">
      <c r="C281"/>
    </row>
    <row r="282" spans="3:3">
      <c r="C282"/>
    </row>
    <row r="283" spans="3:3">
      <c r="C283"/>
    </row>
    <row r="284" spans="3:3">
      <c r="C284"/>
    </row>
    <row r="285" spans="3:3">
      <c r="C285"/>
    </row>
    <row r="286" spans="3:3">
      <c r="C286"/>
    </row>
    <row r="287" spans="3:3">
      <c r="C287"/>
    </row>
    <row r="288" spans="3:3">
      <c r="C288"/>
    </row>
    <row r="289" spans="3:3">
      <c r="C289"/>
    </row>
    <row r="290" spans="3:3">
      <c r="C290"/>
    </row>
    <row r="291" spans="3:3">
      <c r="C291"/>
    </row>
    <row r="292" spans="3:3">
      <c r="C292"/>
    </row>
    <row r="293" spans="3:3">
      <c r="C293"/>
    </row>
    <row r="294" spans="3:3">
      <c r="C294"/>
    </row>
    <row r="295" spans="3:3">
      <c r="C295"/>
    </row>
    <row r="296" spans="3:3">
      <c r="C296"/>
    </row>
    <row r="297" spans="3:3">
      <c r="C297"/>
    </row>
    <row r="298" spans="3:3">
      <c r="C298"/>
    </row>
    <row r="299" spans="3:3">
      <c r="C299"/>
    </row>
    <row r="300" spans="3:3">
      <c r="C300"/>
    </row>
    <row r="301" spans="3:3">
      <c r="C301"/>
    </row>
    <row r="302" spans="3:3">
      <c r="C302"/>
    </row>
    <row r="303" spans="3:3">
      <c r="C303"/>
    </row>
    <row r="304" spans="3:3">
      <c r="C304"/>
    </row>
    <row r="305" spans="3:3">
      <c r="C305"/>
    </row>
    <row r="306" spans="3:3">
      <c r="C306"/>
    </row>
    <row r="307" spans="3:3">
      <c r="C307"/>
    </row>
    <row r="308" spans="3:3">
      <c r="C308"/>
    </row>
    <row r="309" spans="3:3">
      <c r="C309"/>
    </row>
    <row r="310" spans="3:3">
      <c r="C310"/>
    </row>
    <row r="311" spans="3:3">
      <c r="C311"/>
    </row>
    <row r="312" spans="3:3">
      <c r="C312"/>
    </row>
    <row r="313" spans="3:3">
      <c r="C313"/>
    </row>
    <row r="314" spans="3:3">
      <c r="C314"/>
    </row>
    <row r="315" spans="3:3">
      <c r="C315"/>
    </row>
    <row r="316" spans="3:3">
      <c r="C316"/>
    </row>
    <row r="317" spans="3:3">
      <c r="C317"/>
    </row>
    <row r="318" spans="3:3">
      <c r="C318"/>
    </row>
    <row r="319" spans="3:3">
      <c r="C319"/>
    </row>
    <row r="320" spans="3:3">
      <c r="C320"/>
    </row>
    <row r="321" spans="3:3">
      <c r="C321"/>
    </row>
    <row r="322" spans="3:3">
      <c r="C322"/>
    </row>
    <row r="323" spans="3:3">
      <c r="C323"/>
    </row>
    <row r="324" spans="3:3">
      <c r="C324"/>
    </row>
    <row r="325" spans="3:3">
      <c r="C325"/>
    </row>
    <row r="326" spans="3:3">
      <c r="C326"/>
    </row>
    <row r="327" spans="3:3">
      <c r="C327"/>
    </row>
    <row r="328" spans="3:3">
      <c r="C328"/>
    </row>
    <row r="329" spans="3:3">
      <c r="C329"/>
    </row>
    <row r="330" spans="3:3">
      <c r="C330"/>
    </row>
    <row r="331" spans="3:3">
      <c r="C331"/>
    </row>
    <row r="332" spans="3:3">
      <c r="C332"/>
    </row>
    <row r="333" spans="3:3">
      <c r="C333"/>
    </row>
    <row r="334" spans="3:3">
      <c r="C334"/>
    </row>
    <row r="335" spans="3:3">
      <c r="C335"/>
    </row>
    <row r="336" spans="3:3">
      <c r="C336"/>
    </row>
    <row r="337" spans="3:3">
      <c r="C337"/>
    </row>
    <row r="338" spans="3:3">
      <c r="C338"/>
    </row>
    <row r="339" spans="3:3">
      <c r="C339"/>
    </row>
    <row r="340" spans="3:3">
      <c r="C340"/>
    </row>
    <row r="341" spans="3:3">
      <c r="C341"/>
    </row>
    <row r="342" spans="3:3">
      <c r="C342"/>
    </row>
    <row r="343" spans="3:3">
      <c r="C343"/>
    </row>
    <row r="344" spans="3:3">
      <c r="C344"/>
    </row>
    <row r="345" spans="3:3">
      <c r="C345"/>
    </row>
    <row r="346" spans="3:3">
      <c r="C346"/>
    </row>
    <row r="347" spans="3:3">
      <c r="C347"/>
    </row>
    <row r="348" spans="3:3">
      <c r="C348"/>
    </row>
    <row r="349" spans="3:3">
      <c r="C349"/>
    </row>
    <row r="350" spans="3:3">
      <c r="C350"/>
    </row>
    <row r="351" spans="3:3">
      <c r="C351"/>
    </row>
    <row r="352" spans="3:3">
      <c r="C352"/>
    </row>
    <row r="353" spans="3:3">
      <c r="C353"/>
    </row>
    <row r="354" spans="3:3">
      <c r="C354"/>
    </row>
    <row r="355" spans="3:3">
      <c r="C355"/>
    </row>
    <row r="356" spans="3:3">
      <c r="C356"/>
    </row>
    <row r="357" spans="3:3">
      <c r="C357"/>
    </row>
    <row r="358" spans="3:3">
      <c r="C358"/>
    </row>
    <row r="359" spans="3:3">
      <c r="C359"/>
    </row>
    <row r="360" spans="3:3">
      <c r="C360"/>
    </row>
    <row r="361" spans="3:3">
      <c r="C361"/>
    </row>
    <row r="362" spans="3:3">
      <c r="C362"/>
    </row>
    <row r="363" spans="3:3">
      <c r="C363"/>
    </row>
    <row r="364" spans="3:3">
      <c r="C364"/>
    </row>
    <row r="365" spans="3:3">
      <c r="C365"/>
    </row>
    <row r="366" spans="3:3">
      <c r="C366"/>
    </row>
    <row r="367" spans="3:3">
      <c r="C367"/>
    </row>
    <row r="368" spans="3:3">
      <c r="C368"/>
    </row>
    <row r="369" spans="3:3">
      <c r="C369"/>
    </row>
    <row r="370" spans="3:3">
      <c r="C370"/>
    </row>
    <row r="371" spans="3:3">
      <c r="C371"/>
    </row>
    <row r="372" spans="3:3">
      <c r="C372"/>
    </row>
    <row r="373" spans="3:3">
      <c r="C373"/>
    </row>
    <row r="374" spans="3:3">
      <c r="C374"/>
    </row>
    <row r="375" spans="3:3">
      <c r="C375"/>
    </row>
    <row r="376" spans="3:3">
      <c r="C376"/>
    </row>
    <row r="377" spans="3:3">
      <c r="C377"/>
    </row>
    <row r="378" spans="3:3">
      <c r="C378"/>
    </row>
    <row r="379" spans="3:3">
      <c r="C379"/>
    </row>
    <row r="380" spans="3:3">
      <c r="C380"/>
    </row>
    <row r="381" spans="3:3">
      <c r="C381"/>
    </row>
    <row r="382" spans="3:3">
      <c r="C382"/>
    </row>
    <row r="383" spans="3:3">
      <c r="C383"/>
    </row>
    <row r="384" spans="3:3">
      <c r="C384"/>
    </row>
    <row r="385" spans="3:3">
      <c r="C385"/>
    </row>
    <row r="386" spans="3:3">
      <c r="C386"/>
    </row>
    <row r="387" spans="3:3">
      <c r="C387"/>
    </row>
    <row r="388" spans="3:3">
      <c r="C388"/>
    </row>
    <row r="389" spans="3:3">
      <c r="C389"/>
    </row>
    <row r="390" spans="3:3">
      <c r="C390"/>
    </row>
    <row r="391" spans="3:3">
      <c r="C391"/>
    </row>
    <row r="392" spans="3:3">
      <c r="C392"/>
    </row>
    <row r="393" spans="3:3">
      <c r="C393"/>
    </row>
    <row r="394" spans="3:3">
      <c r="C394"/>
    </row>
    <row r="395" spans="3:3">
      <c r="C395"/>
    </row>
    <row r="396" spans="3:3">
      <c r="C396"/>
    </row>
    <row r="397" spans="3:3">
      <c r="C397"/>
    </row>
    <row r="398" spans="3:3">
      <c r="C398"/>
    </row>
    <row r="399" spans="3:3">
      <c r="C399"/>
    </row>
    <row r="400" spans="3:3">
      <c r="C400"/>
    </row>
    <row r="401" spans="3:3">
      <c r="C401"/>
    </row>
    <row r="402" spans="3:3">
      <c r="C402"/>
    </row>
    <row r="403" spans="3:3">
      <c r="C403"/>
    </row>
    <row r="404" spans="3:3">
      <c r="C404"/>
    </row>
    <row r="405" spans="3:3">
      <c r="C405"/>
    </row>
    <row r="406" spans="3:3">
      <c r="C406"/>
    </row>
    <row r="407" spans="3:3">
      <c r="C407"/>
    </row>
    <row r="408" spans="3:3">
      <c r="C408"/>
    </row>
    <row r="409" spans="3:3">
      <c r="C409"/>
    </row>
    <row r="410" spans="3:3">
      <c r="C410"/>
    </row>
    <row r="411" spans="3:3">
      <c r="C411"/>
    </row>
    <row r="412" spans="3:3">
      <c r="C412"/>
    </row>
    <row r="413" spans="3:3">
      <c r="C413"/>
    </row>
    <row r="414" spans="3:3">
      <c r="C414"/>
    </row>
    <row r="415" spans="3:3">
      <c r="C415"/>
    </row>
    <row r="416" spans="3:3">
      <c r="C416"/>
    </row>
    <row r="417" spans="3:3">
      <c r="C417"/>
    </row>
    <row r="418" spans="3:3">
      <c r="C418"/>
    </row>
    <row r="419" spans="3:3">
      <c r="C419"/>
    </row>
    <row r="420" spans="3:3">
      <c r="C420"/>
    </row>
    <row r="421" spans="3:3">
      <c r="C421"/>
    </row>
    <row r="422" spans="3:3">
      <c r="C422"/>
    </row>
    <row r="423" spans="3:3">
      <c r="C423"/>
    </row>
    <row r="424" spans="3:3">
      <c r="C424"/>
    </row>
    <row r="425" spans="3:3">
      <c r="C425"/>
    </row>
    <row r="426" spans="3:3">
      <c r="C426"/>
    </row>
    <row r="427" spans="3:3">
      <c r="C427"/>
    </row>
    <row r="428" spans="3:3">
      <c r="C428"/>
    </row>
    <row r="429" spans="3:3">
      <c r="C429"/>
    </row>
    <row r="430" spans="3:3">
      <c r="C430"/>
    </row>
    <row r="431" spans="3:3">
      <c r="C431"/>
    </row>
    <row r="432" spans="3:3">
      <c r="C432"/>
    </row>
    <row r="433" spans="3:3">
      <c r="C433"/>
    </row>
    <row r="434" spans="3:3">
      <c r="C434"/>
    </row>
    <row r="435" spans="3:3">
      <c r="C435"/>
    </row>
    <row r="436" spans="3:3">
      <c r="C436"/>
    </row>
    <row r="437" spans="3:3">
      <c r="C437"/>
    </row>
    <row r="438" spans="3:3">
      <c r="C438"/>
    </row>
    <row r="439" spans="3:3">
      <c r="C439"/>
    </row>
    <row r="440" spans="3:3">
      <c r="C440"/>
    </row>
    <row r="441" spans="3:3">
      <c r="C441"/>
    </row>
    <row r="442" spans="3:3">
      <c r="C442"/>
    </row>
    <row r="443" spans="3:3">
      <c r="C443"/>
    </row>
    <row r="444" spans="3:3">
      <c r="C444"/>
    </row>
    <row r="445" spans="3:3">
      <c r="C445"/>
    </row>
    <row r="446" spans="3:3">
      <c r="C446"/>
    </row>
    <row r="447" spans="3:3">
      <c r="C447"/>
    </row>
    <row r="448" spans="3:3">
      <c r="C448"/>
    </row>
    <row r="449" spans="3:3">
      <c r="C449"/>
    </row>
    <row r="450" spans="3:3">
      <c r="C450"/>
    </row>
    <row r="451" spans="3:3">
      <c r="C451"/>
    </row>
    <row r="452" spans="3:3">
      <c r="C452"/>
    </row>
    <row r="453" spans="3:3">
      <c r="C453"/>
    </row>
    <row r="454" spans="3:3">
      <c r="C454"/>
    </row>
    <row r="455" spans="3:3">
      <c r="C455"/>
    </row>
    <row r="456" spans="3:3">
      <c r="C456"/>
    </row>
    <row r="457" spans="3:3">
      <c r="C457"/>
    </row>
    <row r="458" spans="3:3">
      <c r="C458"/>
    </row>
    <row r="459" spans="3:3">
      <c r="C459"/>
    </row>
    <row r="460" spans="3:3">
      <c r="C460"/>
    </row>
    <row r="461" spans="3:3">
      <c r="C461"/>
    </row>
    <row r="462" spans="3:3">
      <c r="C462"/>
    </row>
    <row r="463" spans="3:3">
      <c r="C463"/>
    </row>
    <row r="464" spans="3:3">
      <c r="C464"/>
    </row>
    <row r="465" spans="3:3">
      <c r="C465"/>
    </row>
    <row r="466" spans="3:3">
      <c r="C466"/>
    </row>
    <row r="467" spans="3:3">
      <c r="C467"/>
    </row>
    <row r="468" spans="3:3">
      <c r="C468"/>
    </row>
    <row r="469" spans="3:3">
      <c r="C469"/>
    </row>
    <row r="470" spans="3:3">
      <c r="C470"/>
    </row>
    <row r="471" spans="3:3">
      <c r="C471"/>
    </row>
    <row r="472" spans="3:3">
      <c r="C472"/>
    </row>
    <row r="473" spans="3:3">
      <c r="C473"/>
    </row>
    <row r="474" spans="3:3">
      <c r="C474"/>
    </row>
    <row r="475" spans="3:3">
      <c r="C475"/>
    </row>
    <row r="476" spans="3:3">
      <c r="C476"/>
    </row>
    <row r="477" spans="3:3">
      <c r="C477"/>
    </row>
    <row r="478" spans="3:3">
      <c r="C478"/>
    </row>
    <row r="479" spans="3:3">
      <c r="C479"/>
    </row>
    <row r="480" spans="3:3">
      <c r="C480"/>
    </row>
    <row r="481" spans="3:3">
      <c r="C481"/>
    </row>
    <row r="482" spans="3:3">
      <c r="C482"/>
    </row>
    <row r="483" spans="3:3">
      <c r="C483"/>
    </row>
    <row r="484" spans="3:3">
      <c r="C484"/>
    </row>
    <row r="485" spans="3:3">
      <c r="C485"/>
    </row>
    <row r="486" spans="3:3">
      <c r="C486"/>
    </row>
    <row r="487" spans="3:3">
      <c r="C487"/>
    </row>
    <row r="488" spans="3:3">
      <c r="C488"/>
    </row>
    <row r="489" spans="3:3">
      <c r="C489"/>
    </row>
    <row r="490" spans="3:3">
      <c r="C490"/>
    </row>
    <row r="491" spans="3:3">
      <c r="C491"/>
    </row>
    <row r="492" spans="3:3">
      <c r="C492"/>
    </row>
    <row r="493" spans="3:3">
      <c r="C493"/>
    </row>
    <row r="494" spans="3:3">
      <c r="C494"/>
    </row>
    <row r="495" spans="3:3">
      <c r="C495"/>
    </row>
    <row r="496" spans="3:3">
      <c r="C496"/>
    </row>
    <row r="497" spans="3:3">
      <c r="C497"/>
    </row>
    <row r="498" spans="3:3">
      <c r="C498"/>
    </row>
    <row r="499" spans="3:3">
      <c r="C499"/>
    </row>
    <row r="500" spans="3:3">
      <c r="C500"/>
    </row>
    <row r="501" spans="3:3">
      <c r="C501"/>
    </row>
    <row r="502" spans="3:3">
      <c r="C502"/>
    </row>
    <row r="503" spans="3:3">
      <c r="C503"/>
    </row>
    <row r="504" spans="3:3">
      <c r="C504"/>
    </row>
    <row r="505" spans="3:3">
      <c r="C505"/>
    </row>
    <row r="506" spans="3:3">
      <c r="C506"/>
    </row>
    <row r="507" spans="3:3">
      <c r="C507"/>
    </row>
    <row r="508" spans="3:3">
      <c r="C508"/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indexed="10"/>
  </sheetPr>
  <dimension ref="A1:BA13"/>
  <sheetViews>
    <sheetView zoomScale="84" zoomScaleNormal="84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:XFD124"/>
    </sheetView>
  </sheetViews>
  <sheetFormatPr defaultRowHeight="15" outlineLevelCol="1"/>
  <cols>
    <col min="1" max="1" width="18.85546875" style="15" bestFit="1" customWidth="1"/>
    <col min="2" max="2" width="14.42578125" style="15" customWidth="1"/>
    <col min="3" max="3" width="25.7109375" style="15" customWidth="1"/>
    <col min="4" max="4" width="23.85546875" style="15" customWidth="1" outlineLevel="1"/>
    <col min="5" max="6" width="22" style="15" customWidth="1" outlineLevel="1"/>
    <col min="7" max="7" width="16.85546875" style="15" customWidth="1"/>
    <col min="8" max="8" width="34.140625" style="15" customWidth="1" outlineLevel="1"/>
    <col min="9" max="9" width="29.140625" style="143" customWidth="1" outlineLevel="1"/>
    <col min="10" max="10" width="24.42578125" style="15" customWidth="1" outlineLevel="1"/>
    <col min="11" max="11" width="23.42578125" style="15" customWidth="1" outlineLevel="1"/>
    <col min="12" max="12" width="17.5703125" style="15" customWidth="1" outlineLevel="1"/>
    <col min="13" max="13" width="23.42578125" style="15" customWidth="1"/>
    <col min="14" max="14" width="23.42578125" style="103" customWidth="1"/>
    <col min="15" max="15" width="35.7109375" style="15" customWidth="1"/>
    <col min="16" max="16" width="25.85546875" style="15" customWidth="1"/>
    <col min="17" max="17" width="37.5703125" style="15" customWidth="1"/>
    <col min="18" max="19" width="20.42578125" style="15" customWidth="1"/>
    <col min="20" max="21" width="11.42578125" style="15" customWidth="1"/>
    <col min="22" max="22" width="12.5703125" style="15" customWidth="1"/>
    <col min="23" max="23" width="25" style="15" customWidth="1"/>
    <col min="24" max="24" width="13.85546875" style="15" customWidth="1"/>
    <col min="25" max="25" width="15.7109375" style="15" customWidth="1"/>
    <col min="26" max="26" width="24.28515625" style="19" customWidth="1" outlineLevel="1"/>
    <col min="27" max="27" width="17.140625" style="19" customWidth="1" outlineLevel="1"/>
    <col min="28" max="28" width="45.85546875" style="15" customWidth="1" outlineLevel="1"/>
    <col min="29" max="29" width="14" style="15" customWidth="1" outlineLevel="1"/>
    <col min="30" max="30" width="15.7109375" style="15" customWidth="1"/>
    <col min="31" max="38" width="16.85546875" style="15" customWidth="1" outlineLevel="1"/>
    <col min="39" max="39" width="13.42578125" style="16" customWidth="1" outlineLevel="1"/>
    <col min="40" max="41" width="13" style="16" customWidth="1" outlineLevel="1"/>
    <col min="42" max="42" width="11" style="201" customWidth="1" outlineLevel="1"/>
    <col min="43" max="44" width="10.28515625" style="18" customWidth="1" outlineLevel="1"/>
    <col min="45" max="45" width="15.28515625" style="15" customWidth="1" outlineLevel="1"/>
    <col min="46" max="46" width="12.28515625" style="102" customWidth="1"/>
    <col min="47" max="49" width="20.28515625" style="15" customWidth="1"/>
    <col min="50" max="50" width="30" style="19" customWidth="1" outlineLevel="1"/>
    <col min="51" max="51" width="12.5703125" style="17" customWidth="1" outlineLevel="1"/>
    <col min="52" max="52" width="15" style="95" customWidth="1" outlineLevel="1"/>
    <col min="53" max="53" width="12.7109375" style="10" customWidth="1"/>
    <col min="54" max="16384" width="9.140625" style="10"/>
  </cols>
  <sheetData>
    <row r="1" spans="1:53" ht="15.75" customHeight="1">
      <c r="A1" s="156" t="s">
        <v>420</v>
      </c>
      <c r="B1" s="156" t="s">
        <v>420</v>
      </c>
      <c r="C1" s="96"/>
      <c r="D1" s="157" t="s">
        <v>520</v>
      </c>
      <c r="E1" s="157" t="e">
        <f>VLOOKUP(#REF!,Lookup!E:E,2,FALSE)</f>
        <v>#REF!</v>
      </c>
      <c r="F1" s="166"/>
      <c r="G1" s="6"/>
      <c r="H1" s="6"/>
      <c r="I1" s="141"/>
      <c r="J1" s="6"/>
      <c r="K1" s="6"/>
      <c r="L1" s="6"/>
      <c r="M1" s="6"/>
      <c r="N1" s="13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20"/>
      <c r="AA1" s="20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7"/>
      <c r="AN1" s="7"/>
      <c r="AO1" s="7"/>
      <c r="AP1" s="199"/>
      <c r="AQ1" s="8"/>
      <c r="AR1" s="8"/>
      <c r="AS1" s="6"/>
      <c r="AT1" s="203">
        <f>SUBTOTAL(9,AT3:AT4127)</f>
        <v>29092.5</v>
      </c>
      <c r="AU1" s="6"/>
      <c r="AV1" s="6"/>
      <c r="AW1" s="6"/>
      <c r="AX1" s="156" t="s">
        <v>420</v>
      </c>
      <c r="AY1" s="9"/>
      <c r="AZ1" s="156" t="s">
        <v>420</v>
      </c>
      <c r="BA1" s="156" t="s">
        <v>420</v>
      </c>
    </row>
    <row r="2" spans="1:53" s="11" customFormat="1" ht="42.75" customHeight="1">
      <c r="A2" s="105" t="s">
        <v>289</v>
      </c>
      <c r="B2" s="105" t="s">
        <v>240</v>
      </c>
      <c r="C2" s="105" t="s">
        <v>204</v>
      </c>
      <c r="D2" s="105" t="s">
        <v>203</v>
      </c>
      <c r="E2" s="105" t="s">
        <v>313</v>
      </c>
      <c r="F2" s="105" t="s">
        <v>502</v>
      </c>
      <c r="G2" s="105" t="s">
        <v>450</v>
      </c>
      <c r="H2" s="105" t="s">
        <v>376</v>
      </c>
      <c r="I2" s="105" t="s">
        <v>315</v>
      </c>
      <c r="J2" s="105" t="s">
        <v>316</v>
      </c>
      <c r="K2" s="105" t="s">
        <v>451</v>
      </c>
      <c r="L2" s="105" t="s">
        <v>317</v>
      </c>
      <c r="M2" s="105" t="s">
        <v>377</v>
      </c>
      <c r="N2" s="105" t="s">
        <v>503</v>
      </c>
      <c r="O2" s="105" t="s">
        <v>330</v>
      </c>
      <c r="P2" s="105" t="s">
        <v>378</v>
      </c>
      <c r="Q2" s="105" t="s">
        <v>379</v>
      </c>
      <c r="R2" s="105" t="s">
        <v>452</v>
      </c>
      <c r="S2" s="105" t="s">
        <v>453</v>
      </c>
      <c r="T2" s="105" t="s">
        <v>102</v>
      </c>
      <c r="U2" s="105" t="s">
        <v>454</v>
      </c>
      <c r="V2" s="105" t="s">
        <v>318</v>
      </c>
      <c r="W2" s="105" t="s">
        <v>319</v>
      </c>
      <c r="X2" s="105" t="s">
        <v>320</v>
      </c>
      <c r="Y2" s="105" t="s">
        <v>202</v>
      </c>
      <c r="Z2" s="105" t="s">
        <v>321</v>
      </c>
      <c r="AA2" s="105" t="s">
        <v>455</v>
      </c>
      <c r="AB2" s="105" t="s">
        <v>380</v>
      </c>
      <c r="AC2" s="105" t="s">
        <v>381</v>
      </c>
      <c r="AD2" s="105" t="s">
        <v>322</v>
      </c>
      <c r="AE2" s="105" t="s">
        <v>273</v>
      </c>
      <c r="AF2" s="105" t="s">
        <v>300</v>
      </c>
      <c r="AG2" s="105" t="s">
        <v>271</v>
      </c>
      <c r="AH2" s="105" t="s">
        <v>504</v>
      </c>
      <c r="AI2" s="105" t="s">
        <v>505</v>
      </c>
      <c r="AJ2" s="105" t="s">
        <v>506</v>
      </c>
      <c r="AK2" s="105" t="s">
        <v>507</v>
      </c>
      <c r="AL2" s="105" t="s">
        <v>508</v>
      </c>
      <c r="AM2" s="105" t="s">
        <v>205</v>
      </c>
      <c r="AN2" s="105" t="s">
        <v>323</v>
      </c>
      <c r="AO2" s="105" t="s">
        <v>324</v>
      </c>
      <c r="AP2" s="200" t="s">
        <v>272</v>
      </c>
      <c r="AQ2" s="105" t="s">
        <v>325</v>
      </c>
      <c r="AR2" s="105" t="s">
        <v>326</v>
      </c>
      <c r="AS2" s="105" t="s">
        <v>327</v>
      </c>
      <c r="AT2" s="105" t="s">
        <v>456</v>
      </c>
      <c r="AU2" s="105" t="s">
        <v>328</v>
      </c>
      <c r="AV2" s="105" t="s">
        <v>457</v>
      </c>
      <c r="AW2" s="105" t="s">
        <v>458</v>
      </c>
      <c r="AX2" s="158" t="s">
        <v>270</v>
      </c>
      <c r="AY2" s="105" t="s">
        <v>105</v>
      </c>
      <c r="AZ2" s="160" t="s">
        <v>429</v>
      </c>
      <c r="BA2" s="11" t="s">
        <v>602</v>
      </c>
    </row>
    <row r="3" spans="1:53">
      <c r="A3" s="12" t="str">
        <f>IF(AZ3=0,VLOOKUP(R3,Lookup!$B:$C,2,0),'Bookings Data'!AZ3)</f>
        <v>Middle East</v>
      </c>
      <c r="B3" s="12" t="str">
        <f>VLOOKUP(A3,Lookup!$C:$D,2,FALSE)</f>
        <v>EMEA EAST</v>
      </c>
      <c r="C3" t="s">
        <v>418</v>
      </c>
      <c r="D3" t="s">
        <v>622</v>
      </c>
      <c r="E3" t="s">
        <v>1632</v>
      </c>
      <c r="F3" t="s">
        <v>519</v>
      </c>
      <c r="G3" t="s">
        <v>1633</v>
      </c>
      <c r="H3" t="s">
        <v>612</v>
      </c>
      <c r="I3" t="s">
        <v>668</v>
      </c>
      <c r="J3" t="s">
        <v>567</v>
      </c>
      <c r="K3" t="s">
        <v>613</v>
      </c>
      <c r="L3" t="s">
        <v>464</v>
      </c>
      <c r="M3" t="s">
        <v>982</v>
      </c>
      <c r="N3">
        <v>83884</v>
      </c>
      <c r="O3" t="s">
        <v>932</v>
      </c>
      <c r="P3" t="s">
        <v>1634</v>
      </c>
      <c r="Q3" t="s">
        <v>1634</v>
      </c>
      <c r="R3" t="s">
        <v>836</v>
      </c>
      <c r="S3" t="s">
        <v>836</v>
      </c>
      <c r="T3" t="s">
        <v>467</v>
      </c>
      <c r="U3" t="s">
        <v>468</v>
      </c>
      <c r="V3">
        <v>3226675</v>
      </c>
      <c r="W3"/>
      <c r="X3">
        <v>30327791</v>
      </c>
      <c r="Y3" t="s">
        <v>1635</v>
      </c>
      <c r="Z3"/>
      <c r="AA3"/>
      <c r="AB3" t="s">
        <v>1559</v>
      </c>
      <c r="AC3">
        <v>864314781</v>
      </c>
      <c r="AD3">
        <v>1005896792</v>
      </c>
      <c r="AE3" t="s">
        <v>461</v>
      </c>
      <c r="AF3">
        <v>30</v>
      </c>
      <c r="AG3" t="s">
        <v>509</v>
      </c>
      <c r="AH3" t="s">
        <v>510</v>
      </c>
      <c r="AI3" t="s">
        <v>514</v>
      </c>
      <c r="AJ3"/>
      <c r="AK3"/>
      <c r="AL3" t="s">
        <v>391</v>
      </c>
      <c r="AM3" s="246">
        <v>41667</v>
      </c>
      <c r="AN3" s="246">
        <v>41667</v>
      </c>
      <c r="AO3" s="246">
        <v>41667</v>
      </c>
      <c r="AP3">
        <v>1</v>
      </c>
      <c r="AQ3"/>
      <c r="AR3"/>
      <c r="AS3"/>
      <c r="AT3" s="144">
        <v>390</v>
      </c>
      <c r="AU3" t="s">
        <v>424</v>
      </c>
      <c r="AV3" t="s">
        <v>494</v>
      </c>
      <c r="AW3" t="s">
        <v>542</v>
      </c>
      <c r="AX3" s="14" t="str">
        <f t="shared" ref="AX3:AX4" si="0">A3&amp;AU3</f>
        <v>Middle EastBOOKINGS</v>
      </c>
      <c r="AY3" s="17" t="s">
        <v>1607</v>
      </c>
      <c r="AZ3" s="101">
        <f>IF(ISERROR(VLOOKUP($H3,Lookup!$F:$G,2,FALSE)),0,VLOOKUP($H3,Lookup!$F:$G,2,FALSE))</f>
        <v>0</v>
      </c>
      <c r="BA3" s="10" t="str">
        <f>VLOOKUP(AU3,Lookup!$N:$O,2,FALSE)</f>
        <v>BOOKINGS</v>
      </c>
    </row>
    <row r="4" spans="1:53">
      <c r="A4" s="12" t="str">
        <f>IF(AZ4=0,VLOOKUP(R4,Lookup!$B:$C,2,0),'Bookings Data'!AZ4)</f>
        <v>Middle East</v>
      </c>
      <c r="B4" s="12" t="str">
        <f>VLOOKUP(A4,Lookup!$C:$D,2,FALSE)</f>
        <v>EMEA EAST</v>
      </c>
      <c r="C4" t="s">
        <v>418</v>
      </c>
      <c r="D4" t="s">
        <v>752</v>
      </c>
      <c r="E4" t="s">
        <v>579</v>
      </c>
      <c r="F4" t="s">
        <v>551</v>
      </c>
      <c r="G4" t="s">
        <v>937</v>
      </c>
      <c r="H4" t="s">
        <v>612</v>
      </c>
      <c r="I4" t="s">
        <v>668</v>
      </c>
      <c r="J4" t="s">
        <v>567</v>
      </c>
      <c r="K4" t="s">
        <v>613</v>
      </c>
      <c r="L4" t="s">
        <v>464</v>
      </c>
      <c r="M4" t="s">
        <v>982</v>
      </c>
      <c r="N4">
        <v>83884</v>
      </c>
      <c r="O4" t="s">
        <v>1436</v>
      </c>
      <c r="P4" t="s">
        <v>1436</v>
      </c>
      <c r="Q4" t="s">
        <v>1436</v>
      </c>
      <c r="R4" t="s">
        <v>836</v>
      </c>
      <c r="S4" t="s">
        <v>836</v>
      </c>
      <c r="T4" t="s">
        <v>467</v>
      </c>
      <c r="U4" t="s">
        <v>468</v>
      </c>
      <c r="V4">
        <v>3117607</v>
      </c>
      <c r="W4"/>
      <c r="X4">
        <v>30309573</v>
      </c>
      <c r="Y4" t="s">
        <v>1449</v>
      </c>
      <c r="Z4"/>
      <c r="AA4"/>
      <c r="AB4" t="s">
        <v>1438</v>
      </c>
      <c r="AC4">
        <v>851212896</v>
      </c>
      <c r="AD4">
        <v>1005675114</v>
      </c>
      <c r="AE4" t="s">
        <v>461</v>
      </c>
      <c r="AF4">
        <v>-50</v>
      </c>
      <c r="AG4" t="s">
        <v>513</v>
      </c>
      <c r="AH4" t="s">
        <v>510</v>
      </c>
      <c r="AI4" t="s">
        <v>514</v>
      </c>
      <c r="AJ4"/>
      <c r="AK4"/>
      <c r="AL4" t="s">
        <v>391</v>
      </c>
      <c r="AM4" s="246">
        <v>41637</v>
      </c>
      <c r="AN4" s="246">
        <v>41655</v>
      </c>
      <c r="AO4" s="246">
        <v>41655</v>
      </c>
      <c r="AP4">
        <v>1</v>
      </c>
      <c r="AQ4"/>
      <c r="AR4"/>
      <c r="AS4"/>
      <c r="AT4" s="144">
        <v>-10800</v>
      </c>
      <c r="AU4" t="s">
        <v>424</v>
      </c>
      <c r="AV4" t="s">
        <v>921</v>
      </c>
      <c r="AW4" t="s">
        <v>922</v>
      </c>
      <c r="AX4" s="14" t="str">
        <f t="shared" si="0"/>
        <v>Middle EastBOOKINGS</v>
      </c>
      <c r="AY4" s="17" t="s">
        <v>1607</v>
      </c>
      <c r="AZ4" s="101">
        <f>IF(ISERROR(VLOOKUP($H4,Lookup!$F:$G,2,FALSE)),0,VLOOKUP($H4,Lookup!$F:$G,2,FALSE))</f>
        <v>0</v>
      </c>
      <c r="BA4" s="10" t="str">
        <f>VLOOKUP(AU4,Lookup!$N:$O,2,FALSE)</f>
        <v>BOOKINGS</v>
      </c>
    </row>
    <row r="5" spans="1:53">
      <c r="A5" s="12" t="str">
        <f>IF(AZ5=0,VLOOKUP(R5,Lookup!$B:$C,2,0),'Bookings Data'!AZ5)</f>
        <v>Austria/EE</v>
      </c>
      <c r="B5" s="12" t="str">
        <f>VLOOKUP(A5,Lookup!$C:$D,2,FALSE)</f>
        <v>EMEA EAST</v>
      </c>
      <c r="C5" t="s">
        <v>418</v>
      </c>
      <c r="D5" t="s">
        <v>459</v>
      </c>
      <c r="E5" t="s">
        <v>1106</v>
      </c>
      <c r="F5" t="s">
        <v>551</v>
      </c>
      <c r="G5" t="s">
        <v>396</v>
      </c>
      <c r="H5" t="s">
        <v>481</v>
      </c>
      <c r="I5" t="s">
        <v>482</v>
      </c>
      <c r="J5"/>
      <c r="K5"/>
      <c r="L5" t="s">
        <v>570</v>
      </c>
      <c r="M5" t="s">
        <v>483</v>
      </c>
      <c r="N5">
        <v>117230</v>
      </c>
      <c r="O5" t="s">
        <v>573</v>
      </c>
      <c r="P5" t="s">
        <v>573</v>
      </c>
      <c r="Q5" t="s">
        <v>573</v>
      </c>
      <c r="R5" t="s">
        <v>561</v>
      </c>
      <c r="S5" t="s">
        <v>561</v>
      </c>
      <c r="T5" t="s">
        <v>467</v>
      </c>
      <c r="U5" t="s">
        <v>468</v>
      </c>
      <c r="V5">
        <v>3214461</v>
      </c>
      <c r="W5"/>
      <c r="X5">
        <v>30313382</v>
      </c>
      <c r="Y5" t="s">
        <v>1614</v>
      </c>
      <c r="Z5"/>
      <c r="AA5"/>
      <c r="AB5" t="s">
        <v>594</v>
      </c>
      <c r="AC5">
        <v>422143698</v>
      </c>
      <c r="AD5">
        <v>1005872581</v>
      </c>
      <c r="AE5" t="s">
        <v>461</v>
      </c>
      <c r="AF5">
        <v>2</v>
      </c>
      <c r="AG5" t="s">
        <v>509</v>
      </c>
      <c r="AH5" t="s">
        <v>510</v>
      </c>
      <c r="AI5" t="s">
        <v>514</v>
      </c>
      <c r="AJ5"/>
      <c r="AK5"/>
      <c r="AL5" t="s">
        <v>391</v>
      </c>
      <c r="AM5" s="246">
        <v>41642</v>
      </c>
      <c r="AN5" s="246">
        <v>41642</v>
      </c>
      <c r="AO5" s="246">
        <v>41642</v>
      </c>
      <c r="AP5">
        <v>1</v>
      </c>
      <c r="AQ5"/>
      <c r="AR5"/>
      <c r="AS5"/>
      <c r="AT5" s="144">
        <v>742.5</v>
      </c>
      <c r="AU5" t="s">
        <v>424</v>
      </c>
      <c r="AV5" t="s">
        <v>474</v>
      </c>
      <c r="AW5" t="s">
        <v>474</v>
      </c>
      <c r="AX5" s="14" t="str">
        <f t="shared" ref="AX5:AX7" si="1">A5&amp;AU5</f>
        <v>Austria/EEBOOKINGS</v>
      </c>
      <c r="AY5" s="17" t="s">
        <v>1607</v>
      </c>
      <c r="AZ5" s="101">
        <f>IF(ISERROR(VLOOKUP($H5,Lookup!$F:$G,2,FALSE)),0,VLOOKUP($H5,Lookup!$F:$G,2,FALSE))</f>
        <v>0</v>
      </c>
      <c r="BA5" s="10" t="str">
        <f>VLOOKUP(AU5,Lookup!$N:$O,2,FALSE)</f>
        <v>BOOKINGS</v>
      </c>
    </row>
    <row r="6" spans="1:53">
      <c r="A6" s="12" t="str">
        <f>IF(AZ6=0,VLOOKUP(R6,Lookup!$B:$C,2,0),'Bookings Data'!AZ6)</f>
        <v>Austria/EE</v>
      </c>
      <c r="B6" s="12" t="str">
        <f>VLOOKUP(A6,Lookup!$C:$D,2,FALSE)</f>
        <v>EMEA EAST</v>
      </c>
      <c r="C6" t="s">
        <v>418</v>
      </c>
      <c r="D6" t="s">
        <v>459</v>
      </c>
      <c r="E6" t="s">
        <v>1106</v>
      </c>
      <c r="F6" t="s">
        <v>551</v>
      </c>
      <c r="G6" t="s">
        <v>396</v>
      </c>
      <c r="H6" t="s">
        <v>481</v>
      </c>
      <c r="I6" t="s">
        <v>482</v>
      </c>
      <c r="J6"/>
      <c r="K6"/>
      <c r="L6" t="s">
        <v>570</v>
      </c>
      <c r="M6" t="s">
        <v>483</v>
      </c>
      <c r="N6">
        <v>117230</v>
      </c>
      <c r="O6" t="s">
        <v>573</v>
      </c>
      <c r="P6" t="s">
        <v>573</v>
      </c>
      <c r="Q6" t="s">
        <v>573</v>
      </c>
      <c r="R6" t="s">
        <v>561</v>
      </c>
      <c r="S6" t="s">
        <v>561</v>
      </c>
      <c r="T6" t="s">
        <v>467</v>
      </c>
      <c r="U6" t="s">
        <v>468</v>
      </c>
      <c r="V6">
        <v>3220010</v>
      </c>
      <c r="W6"/>
      <c r="X6">
        <v>30319641</v>
      </c>
      <c r="Y6" t="s">
        <v>1615</v>
      </c>
      <c r="Z6"/>
      <c r="AA6"/>
      <c r="AB6" t="s">
        <v>594</v>
      </c>
      <c r="AC6">
        <v>422143698</v>
      </c>
      <c r="AD6">
        <v>1005883058</v>
      </c>
      <c r="AE6" t="s">
        <v>461</v>
      </c>
      <c r="AF6">
        <v>3</v>
      </c>
      <c r="AG6" t="s">
        <v>509</v>
      </c>
      <c r="AH6" t="s">
        <v>510</v>
      </c>
      <c r="AI6" t="s">
        <v>514</v>
      </c>
      <c r="AJ6"/>
      <c r="AK6"/>
      <c r="AL6" t="s">
        <v>391</v>
      </c>
      <c r="AM6" s="246">
        <v>41649</v>
      </c>
      <c r="AN6" s="246">
        <v>41649</v>
      </c>
      <c r="AO6" s="246">
        <v>41649</v>
      </c>
      <c r="AP6">
        <v>1</v>
      </c>
      <c r="AQ6"/>
      <c r="AR6"/>
      <c r="AS6"/>
      <c r="AT6" s="144">
        <v>1113.75</v>
      </c>
      <c r="AU6" t="s">
        <v>424</v>
      </c>
      <c r="AV6" t="s">
        <v>474</v>
      </c>
      <c r="AW6" t="s">
        <v>474</v>
      </c>
      <c r="AX6" s="14" t="str">
        <f t="shared" si="1"/>
        <v>Austria/EEBOOKINGS</v>
      </c>
      <c r="AY6" s="17" t="s">
        <v>1607</v>
      </c>
      <c r="AZ6" s="101">
        <f>IF(ISERROR(VLOOKUP($H6,Lookup!$F:$G,2,FALSE)),0,VLOOKUP($H6,Lookup!$F:$G,2,FALSE))</f>
        <v>0</v>
      </c>
      <c r="BA6" s="10" t="str">
        <f>VLOOKUP(AU6,Lookup!$N:$O,2,FALSE)</f>
        <v>BOOKINGS</v>
      </c>
    </row>
    <row r="7" spans="1:53">
      <c r="A7" s="12" t="str">
        <f>IF(AZ7=0,VLOOKUP(R7,Lookup!$B:$C,2,0),'Bookings Data'!AZ7)</f>
        <v>Austria/EE</v>
      </c>
      <c r="B7" s="12" t="str">
        <f>VLOOKUP(A7,Lookup!$C:$D,2,FALSE)</f>
        <v>EMEA EAST</v>
      </c>
      <c r="C7" t="s">
        <v>418</v>
      </c>
      <c r="D7" t="s">
        <v>459</v>
      </c>
      <c r="E7" t="s">
        <v>1106</v>
      </c>
      <c r="F7" t="s">
        <v>551</v>
      </c>
      <c r="G7" t="s">
        <v>396</v>
      </c>
      <c r="H7" t="s">
        <v>481</v>
      </c>
      <c r="I7" t="s">
        <v>482</v>
      </c>
      <c r="J7"/>
      <c r="K7"/>
      <c r="L7" t="s">
        <v>570</v>
      </c>
      <c r="M7" t="s">
        <v>483</v>
      </c>
      <c r="N7">
        <v>117230</v>
      </c>
      <c r="O7" t="s">
        <v>573</v>
      </c>
      <c r="P7" t="s">
        <v>573</v>
      </c>
      <c r="Q7" t="s">
        <v>573</v>
      </c>
      <c r="R7" t="s">
        <v>561</v>
      </c>
      <c r="S7" t="s">
        <v>561</v>
      </c>
      <c r="T7" t="s">
        <v>467</v>
      </c>
      <c r="U7" t="s">
        <v>468</v>
      </c>
      <c r="V7">
        <v>3222909</v>
      </c>
      <c r="W7"/>
      <c r="X7">
        <v>30321519</v>
      </c>
      <c r="Y7" t="s">
        <v>1616</v>
      </c>
      <c r="Z7"/>
      <c r="AA7"/>
      <c r="AB7" t="s">
        <v>594</v>
      </c>
      <c r="AC7">
        <v>422143698</v>
      </c>
      <c r="AD7">
        <v>1005888831</v>
      </c>
      <c r="AE7" t="s">
        <v>461</v>
      </c>
      <c r="AF7">
        <v>1</v>
      </c>
      <c r="AG7" t="s">
        <v>509</v>
      </c>
      <c r="AH7" t="s">
        <v>510</v>
      </c>
      <c r="AI7" t="s">
        <v>514</v>
      </c>
      <c r="AJ7"/>
      <c r="AK7"/>
      <c r="AL7" t="s">
        <v>391</v>
      </c>
      <c r="AM7" s="246">
        <v>41654</v>
      </c>
      <c r="AN7" s="246">
        <v>41654</v>
      </c>
      <c r="AO7" s="246">
        <v>41654</v>
      </c>
      <c r="AP7">
        <v>1</v>
      </c>
      <c r="AQ7"/>
      <c r="AR7"/>
      <c r="AS7"/>
      <c r="AT7" s="144">
        <v>371.25</v>
      </c>
      <c r="AU7" t="s">
        <v>424</v>
      </c>
      <c r="AV7" t="s">
        <v>474</v>
      </c>
      <c r="AW7" t="s">
        <v>474</v>
      </c>
      <c r="AX7" s="14" t="str">
        <f t="shared" si="1"/>
        <v>Austria/EEBOOKINGS</v>
      </c>
      <c r="AY7" s="17" t="s">
        <v>1607</v>
      </c>
      <c r="AZ7" s="101">
        <f>IF(ISERROR(VLOOKUP($H7,Lookup!$F:$G,2,FALSE)),0,VLOOKUP($H7,Lookup!$F:$G,2,FALSE))</f>
        <v>0</v>
      </c>
      <c r="BA7" s="10" t="str">
        <f>VLOOKUP(AU7,Lookup!$N:$O,2,FALSE)</f>
        <v>BOOKINGS</v>
      </c>
    </row>
    <row r="8" spans="1:53">
      <c r="A8" s="12" t="str">
        <f>IF(AZ8=0,VLOOKUP(R8,Lookup!$B:$C,2,0),'Bookings Data'!AZ8)</f>
        <v>Austria/EE</v>
      </c>
      <c r="B8" s="12" t="str">
        <f>VLOOKUP(A8,Lookup!$C:$D,2,FALSE)</f>
        <v>EMEA EAST</v>
      </c>
      <c r="C8" t="s">
        <v>418</v>
      </c>
      <c r="D8" t="s">
        <v>459</v>
      </c>
      <c r="E8" t="s">
        <v>1106</v>
      </c>
      <c r="F8" t="s">
        <v>551</v>
      </c>
      <c r="G8" t="s">
        <v>428</v>
      </c>
      <c r="H8" t="s">
        <v>481</v>
      </c>
      <c r="I8" t="s">
        <v>482</v>
      </c>
      <c r="J8"/>
      <c r="K8"/>
      <c r="L8" t="s">
        <v>570</v>
      </c>
      <c r="M8" t="s">
        <v>483</v>
      </c>
      <c r="N8">
        <v>117230</v>
      </c>
      <c r="O8" t="s">
        <v>1620</v>
      </c>
      <c r="P8" t="s">
        <v>1620</v>
      </c>
      <c r="Q8" t="s">
        <v>1620</v>
      </c>
      <c r="R8" t="s">
        <v>841</v>
      </c>
      <c r="S8" t="s">
        <v>841</v>
      </c>
      <c r="T8" t="s">
        <v>467</v>
      </c>
      <c r="U8" t="s">
        <v>468</v>
      </c>
      <c r="V8">
        <v>3218733</v>
      </c>
      <c r="W8"/>
      <c r="X8">
        <v>30319129</v>
      </c>
      <c r="Y8" t="s">
        <v>1621</v>
      </c>
      <c r="Z8"/>
      <c r="AA8"/>
      <c r="AB8" t="s">
        <v>1622</v>
      </c>
      <c r="AC8">
        <v>366817854</v>
      </c>
      <c r="AD8">
        <v>1005880241</v>
      </c>
      <c r="AE8" t="s">
        <v>461</v>
      </c>
      <c r="AF8">
        <v>2</v>
      </c>
      <c r="AG8" t="s">
        <v>509</v>
      </c>
      <c r="AH8" t="s">
        <v>510</v>
      </c>
      <c r="AI8" t="s">
        <v>511</v>
      </c>
      <c r="AJ8" t="s">
        <v>518</v>
      </c>
      <c r="AK8" t="s">
        <v>1064</v>
      </c>
      <c r="AL8" t="s">
        <v>512</v>
      </c>
      <c r="AM8" s="246">
        <v>41648</v>
      </c>
      <c r="AN8" s="246">
        <v>41648</v>
      </c>
      <c r="AO8" s="246">
        <v>41648</v>
      </c>
      <c r="AP8">
        <v>1</v>
      </c>
      <c r="AQ8"/>
      <c r="AR8"/>
      <c r="AS8"/>
      <c r="AT8" s="144">
        <v>712</v>
      </c>
      <c r="AU8" t="s">
        <v>424</v>
      </c>
      <c r="AV8" t="s">
        <v>466</v>
      </c>
      <c r="AW8" t="s">
        <v>465</v>
      </c>
      <c r="AX8" s="14" t="str">
        <f t="shared" ref="AX8:AX12" si="2">A8&amp;AU8</f>
        <v>Austria/EEBOOKINGS</v>
      </c>
      <c r="AY8" s="17" t="s">
        <v>1607</v>
      </c>
      <c r="AZ8" s="101">
        <f>IF(ISERROR(VLOOKUP($H8,Lookup!$F:$G,2,FALSE)),0,VLOOKUP($H8,Lookup!$F:$G,2,FALSE))</f>
        <v>0</v>
      </c>
      <c r="BA8" s="10" t="str">
        <f>VLOOKUP(AU8,Lookup!$N:$O,2,FALSE)</f>
        <v>BOOKINGS</v>
      </c>
    </row>
    <row r="9" spans="1:53">
      <c r="A9" s="12" t="str">
        <f>IF(AZ9=0,VLOOKUP(R9,Lookup!$B:$C,2,0),'Bookings Data'!AZ9)</f>
        <v>Middle East</v>
      </c>
      <c r="B9" s="12" t="str">
        <f>VLOOKUP(A9,Lookup!$C:$D,2,FALSE)</f>
        <v>EMEA EAST</v>
      </c>
      <c r="C9" t="s">
        <v>418</v>
      </c>
      <c r="D9" t="s">
        <v>485</v>
      </c>
      <c r="E9" t="s">
        <v>392</v>
      </c>
      <c r="F9" t="s">
        <v>519</v>
      </c>
      <c r="G9" t="s">
        <v>1172</v>
      </c>
      <c r="H9" t="s">
        <v>612</v>
      </c>
      <c r="I9" t="s">
        <v>668</v>
      </c>
      <c r="J9" t="s">
        <v>567</v>
      </c>
      <c r="K9" t="s">
        <v>613</v>
      </c>
      <c r="L9" t="s">
        <v>464</v>
      </c>
      <c r="M9" t="s">
        <v>982</v>
      </c>
      <c r="N9">
        <v>83884</v>
      </c>
      <c r="O9" t="s">
        <v>1436</v>
      </c>
      <c r="P9" t="s">
        <v>1436</v>
      </c>
      <c r="Q9" t="s">
        <v>1436</v>
      </c>
      <c r="R9" t="s">
        <v>836</v>
      </c>
      <c r="S9" t="s">
        <v>836</v>
      </c>
      <c r="T9" t="s">
        <v>467</v>
      </c>
      <c r="U9" t="s">
        <v>468</v>
      </c>
      <c r="V9">
        <v>1968003</v>
      </c>
      <c r="W9" t="s">
        <v>837</v>
      </c>
      <c r="X9">
        <v>30308144</v>
      </c>
      <c r="Y9" t="s">
        <v>1449</v>
      </c>
      <c r="Z9" t="s">
        <v>838</v>
      </c>
      <c r="AA9" t="s">
        <v>837</v>
      </c>
      <c r="AB9" t="s">
        <v>1438</v>
      </c>
      <c r="AC9">
        <v>851212896</v>
      </c>
      <c r="AD9">
        <v>1005576290</v>
      </c>
      <c r="AE9" t="s">
        <v>461</v>
      </c>
      <c r="AF9">
        <v>0</v>
      </c>
      <c r="AG9" t="s">
        <v>513</v>
      </c>
      <c r="AH9" t="s">
        <v>510</v>
      </c>
      <c r="AI9" t="s">
        <v>514</v>
      </c>
      <c r="AJ9"/>
      <c r="AK9"/>
      <c r="AL9" t="s">
        <v>391</v>
      </c>
      <c r="AM9" s="246">
        <v>41635</v>
      </c>
      <c r="AN9" s="246">
        <v>41662</v>
      </c>
      <c r="AO9" s="246">
        <v>41662</v>
      </c>
      <c r="AP9">
        <v>1</v>
      </c>
      <c r="AQ9"/>
      <c r="AR9"/>
      <c r="AS9"/>
      <c r="AT9" s="144">
        <v>-25357</v>
      </c>
      <c r="AU9" t="s">
        <v>424</v>
      </c>
      <c r="AV9" t="s">
        <v>921</v>
      </c>
      <c r="AW9" t="s">
        <v>922</v>
      </c>
      <c r="AX9" s="14" t="str">
        <f t="shared" si="2"/>
        <v>Middle EastBOOKINGS</v>
      </c>
      <c r="AY9" s="17" t="s">
        <v>1607</v>
      </c>
      <c r="AZ9" s="101">
        <f>IF(ISERROR(VLOOKUP($H9,Lookup!$F:$G,2,FALSE)),0,VLOOKUP($H9,Lookup!$F:$G,2,FALSE))</f>
        <v>0</v>
      </c>
      <c r="BA9" s="10" t="str">
        <f>VLOOKUP(AU9,Lookup!$N:$O,2,FALSE)</f>
        <v>BOOKINGS</v>
      </c>
    </row>
    <row r="10" spans="1:53">
      <c r="A10" s="12" t="str">
        <f>IF(AZ10=0,VLOOKUP(R10,Lookup!$B:$C,2,0),'Bookings Data'!AZ10)</f>
        <v>Middle East</v>
      </c>
      <c r="B10" s="12" t="str">
        <f>VLOOKUP(A10,Lookup!$C:$D,2,FALSE)</f>
        <v>EMEA EAST</v>
      </c>
      <c r="C10" t="s">
        <v>418</v>
      </c>
      <c r="D10" t="s">
        <v>575</v>
      </c>
      <c r="E10" t="s">
        <v>878</v>
      </c>
      <c r="F10" t="s">
        <v>519</v>
      </c>
      <c r="G10" t="s">
        <v>1646</v>
      </c>
      <c r="H10" t="s">
        <v>612</v>
      </c>
      <c r="I10" t="s">
        <v>668</v>
      </c>
      <c r="J10" t="s">
        <v>567</v>
      </c>
      <c r="K10" t="s">
        <v>613</v>
      </c>
      <c r="L10" t="s">
        <v>464</v>
      </c>
      <c r="M10" t="s">
        <v>982</v>
      </c>
      <c r="N10">
        <v>83884</v>
      </c>
      <c r="O10" t="s">
        <v>1647</v>
      </c>
      <c r="P10" t="s">
        <v>1648</v>
      </c>
      <c r="Q10" t="s">
        <v>1648</v>
      </c>
      <c r="R10" t="s">
        <v>836</v>
      </c>
      <c r="S10" t="s">
        <v>836</v>
      </c>
      <c r="T10" t="s">
        <v>467</v>
      </c>
      <c r="U10" t="s">
        <v>468</v>
      </c>
      <c r="V10">
        <v>3167349</v>
      </c>
      <c r="W10"/>
      <c r="X10">
        <v>30329617</v>
      </c>
      <c r="Y10" t="s">
        <v>1649</v>
      </c>
      <c r="Z10"/>
      <c r="AA10"/>
      <c r="AB10" t="s">
        <v>1648</v>
      </c>
      <c r="AC10">
        <v>643840234</v>
      </c>
      <c r="AD10">
        <v>1005784677</v>
      </c>
      <c r="AE10" t="s">
        <v>461</v>
      </c>
      <c r="AF10">
        <v>3000</v>
      </c>
      <c r="AG10" t="s">
        <v>509</v>
      </c>
      <c r="AH10" t="s">
        <v>510</v>
      </c>
      <c r="AI10" t="s">
        <v>514</v>
      </c>
      <c r="AJ10"/>
      <c r="AK10"/>
      <c r="AL10" t="s">
        <v>391</v>
      </c>
      <c r="AM10" s="246">
        <v>41669</v>
      </c>
      <c r="AN10" s="246">
        <v>41669</v>
      </c>
      <c r="AO10" s="246">
        <v>41669</v>
      </c>
      <c r="AP10">
        <v>1</v>
      </c>
      <c r="AQ10"/>
      <c r="AR10"/>
      <c r="AS10"/>
      <c r="AT10" s="144">
        <v>60000</v>
      </c>
      <c r="AU10" t="s">
        <v>424</v>
      </c>
      <c r="AV10" t="s">
        <v>462</v>
      </c>
      <c r="AW10" t="s">
        <v>652</v>
      </c>
      <c r="AX10" s="14" t="str">
        <f t="shared" si="2"/>
        <v>Middle EastBOOKINGS</v>
      </c>
      <c r="AY10" s="17" t="s">
        <v>1607</v>
      </c>
      <c r="AZ10" s="101">
        <f>IF(ISERROR(VLOOKUP($H10,Lookup!$F:$G,2,FALSE)),0,VLOOKUP($H10,Lookup!$F:$G,2,FALSE))</f>
        <v>0</v>
      </c>
      <c r="BA10" s="10" t="str">
        <f>VLOOKUP(AU10,Lookup!$N:$O,2,FALSE)</f>
        <v>BOOKINGS</v>
      </c>
    </row>
    <row r="11" spans="1:53">
      <c r="A11" s="12" t="str">
        <f>IF(AZ11=0,VLOOKUP(R11,Lookup!$B:$C,2,0),'Bookings Data'!AZ11)</f>
        <v>Middle East</v>
      </c>
      <c r="B11" s="12" t="str">
        <f>VLOOKUP(A11,Lookup!$C:$D,2,FALSE)</f>
        <v>EMEA EAST</v>
      </c>
      <c r="C11" t="s">
        <v>418</v>
      </c>
      <c r="D11" t="s">
        <v>834</v>
      </c>
      <c r="E11" t="s">
        <v>585</v>
      </c>
      <c r="F11" t="s">
        <v>835</v>
      </c>
      <c r="G11" t="s">
        <v>1098</v>
      </c>
      <c r="H11" t="s">
        <v>612</v>
      </c>
      <c r="I11" t="s">
        <v>668</v>
      </c>
      <c r="J11" t="s">
        <v>567</v>
      </c>
      <c r="K11" t="s">
        <v>613</v>
      </c>
      <c r="L11" t="s">
        <v>464</v>
      </c>
      <c r="M11" t="s">
        <v>982</v>
      </c>
      <c r="N11">
        <v>83884</v>
      </c>
      <c r="O11" t="s">
        <v>1436</v>
      </c>
      <c r="P11" t="s">
        <v>1436</v>
      </c>
      <c r="Q11" t="s">
        <v>1436</v>
      </c>
      <c r="R11" t="s">
        <v>836</v>
      </c>
      <c r="S11" t="s">
        <v>836</v>
      </c>
      <c r="T11" t="s">
        <v>467</v>
      </c>
      <c r="U11" t="s">
        <v>468</v>
      </c>
      <c r="V11">
        <v>3117607</v>
      </c>
      <c r="W11" t="s">
        <v>1191</v>
      </c>
      <c r="X11">
        <v>30309573</v>
      </c>
      <c r="Y11" t="s">
        <v>1449</v>
      </c>
      <c r="Z11" t="s">
        <v>617</v>
      </c>
      <c r="AA11" t="s">
        <v>1191</v>
      </c>
      <c r="AB11" t="s">
        <v>1438</v>
      </c>
      <c r="AC11">
        <v>851212896</v>
      </c>
      <c r="AD11">
        <v>1005675114</v>
      </c>
      <c r="AE11" t="s">
        <v>461</v>
      </c>
      <c r="AF11">
        <v>0</v>
      </c>
      <c r="AG11" t="s">
        <v>513</v>
      </c>
      <c r="AH11" t="s">
        <v>510</v>
      </c>
      <c r="AI11" t="s">
        <v>514</v>
      </c>
      <c r="AJ11"/>
      <c r="AK11"/>
      <c r="AL11" t="s">
        <v>391</v>
      </c>
      <c r="AM11" s="246">
        <v>41637</v>
      </c>
      <c r="AN11" s="246">
        <v>41659</v>
      </c>
      <c r="AO11" s="246">
        <v>41659</v>
      </c>
      <c r="AP11">
        <v>1</v>
      </c>
      <c r="AQ11"/>
      <c r="AR11"/>
      <c r="AS11"/>
      <c r="AT11" s="144">
        <v>-3758</v>
      </c>
      <c r="AU11" t="s">
        <v>424</v>
      </c>
      <c r="AV11" t="s">
        <v>921</v>
      </c>
      <c r="AW11" t="s">
        <v>922</v>
      </c>
      <c r="AX11" s="14" t="str">
        <f t="shared" si="2"/>
        <v>Middle EastBOOKINGS</v>
      </c>
      <c r="AY11" s="17" t="s">
        <v>1607</v>
      </c>
      <c r="AZ11" s="101">
        <f>IF(ISERROR(VLOOKUP($H11,Lookup!$F:$G,2,FALSE)),0,VLOOKUP($H11,Lookup!$F:$G,2,FALSE))</f>
        <v>0</v>
      </c>
      <c r="BA11" s="10" t="str">
        <f>VLOOKUP(AU11,Lookup!$N:$O,2,FALSE)</f>
        <v>BOOKINGS</v>
      </c>
    </row>
    <row r="12" spans="1:53">
      <c r="A12" s="12" t="str">
        <f>IF(AZ12=0,VLOOKUP(R12,Lookup!$B:$C,2,0),'Bookings Data'!AZ12)</f>
        <v>Middle East</v>
      </c>
      <c r="B12" s="12" t="str">
        <f>VLOOKUP(A12,Lookup!$C:$D,2,FALSE)</f>
        <v>EMEA EAST</v>
      </c>
      <c r="C12" t="s">
        <v>418</v>
      </c>
      <c r="D12" t="s">
        <v>834</v>
      </c>
      <c r="E12" t="s">
        <v>585</v>
      </c>
      <c r="F12" t="s">
        <v>835</v>
      </c>
      <c r="G12" t="s">
        <v>1098</v>
      </c>
      <c r="H12" t="s">
        <v>612</v>
      </c>
      <c r="I12" t="s">
        <v>668</v>
      </c>
      <c r="J12" t="s">
        <v>567</v>
      </c>
      <c r="K12" t="s">
        <v>613</v>
      </c>
      <c r="L12" t="s">
        <v>464</v>
      </c>
      <c r="M12" t="s">
        <v>982</v>
      </c>
      <c r="N12">
        <v>83884</v>
      </c>
      <c r="O12" t="s">
        <v>1436</v>
      </c>
      <c r="P12" t="s">
        <v>1436</v>
      </c>
      <c r="Q12" t="s">
        <v>1436</v>
      </c>
      <c r="R12" t="s">
        <v>836</v>
      </c>
      <c r="S12" t="s">
        <v>836</v>
      </c>
      <c r="T12" t="s">
        <v>467</v>
      </c>
      <c r="U12" t="s">
        <v>468</v>
      </c>
      <c r="V12">
        <v>3117607</v>
      </c>
      <c r="W12"/>
      <c r="X12">
        <v>30309573</v>
      </c>
      <c r="Y12" t="s">
        <v>1449</v>
      </c>
      <c r="Z12"/>
      <c r="AA12"/>
      <c r="AB12" t="s">
        <v>1438</v>
      </c>
      <c r="AC12">
        <v>851212896</v>
      </c>
      <c r="AD12">
        <v>1005675114</v>
      </c>
      <c r="AE12" t="s">
        <v>461</v>
      </c>
      <c r="AF12">
        <v>50</v>
      </c>
      <c r="AG12" t="s">
        <v>513</v>
      </c>
      <c r="AH12" t="s">
        <v>510</v>
      </c>
      <c r="AI12" t="s">
        <v>514</v>
      </c>
      <c r="AJ12"/>
      <c r="AK12"/>
      <c r="AL12" t="s">
        <v>391</v>
      </c>
      <c r="AM12" s="246">
        <v>41637</v>
      </c>
      <c r="AN12" s="246">
        <v>41655</v>
      </c>
      <c r="AO12" s="246">
        <v>41655</v>
      </c>
      <c r="AP12">
        <v>1</v>
      </c>
      <c r="AQ12"/>
      <c r="AR12"/>
      <c r="AS12"/>
      <c r="AT12" s="144">
        <v>3758</v>
      </c>
      <c r="AU12" t="s">
        <v>424</v>
      </c>
      <c r="AV12" t="s">
        <v>921</v>
      </c>
      <c r="AW12" t="s">
        <v>922</v>
      </c>
      <c r="AX12" s="14" t="str">
        <f t="shared" si="2"/>
        <v>Middle EastBOOKINGS</v>
      </c>
      <c r="AY12" s="17" t="s">
        <v>1607</v>
      </c>
      <c r="AZ12" s="101">
        <f>IF(ISERROR(VLOOKUP($H12,Lookup!$F:$G,2,FALSE)),0,VLOOKUP($H12,Lookup!$F:$G,2,FALSE))</f>
        <v>0</v>
      </c>
      <c r="BA12" s="10" t="str">
        <f>VLOOKUP(AU12,Lookup!$N:$O,2,FALSE)</f>
        <v>BOOKINGS</v>
      </c>
    </row>
    <row r="13" spans="1:53">
      <c r="A13" s="12" t="str">
        <f>IF(AZ13=0,VLOOKUP(R13,Lookup!$B:$C,2,0),'Bookings Data'!AZ13)</f>
        <v>Middle East</v>
      </c>
      <c r="B13" s="12" t="str">
        <f>VLOOKUP(A13,Lookup!$C:$D,2,FALSE)</f>
        <v>EMEA EAST</v>
      </c>
      <c r="C13" s="15" t="s">
        <v>418</v>
      </c>
      <c r="D13" s="15" t="s">
        <v>622</v>
      </c>
      <c r="E13" s="15" t="s">
        <v>1651</v>
      </c>
      <c r="F13" s="15" t="s">
        <v>519</v>
      </c>
      <c r="G13" s="15" t="s">
        <v>1652</v>
      </c>
      <c r="H13" s="15" t="s">
        <v>612</v>
      </c>
      <c r="I13" s="143" t="s">
        <v>668</v>
      </c>
      <c r="J13" s="15" t="s">
        <v>567</v>
      </c>
      <c r="K13" s="15" t="s">
        <v>613</v>
      </c>
      <c r="L13" s="15" t="s">
        <v>464</v>
      </c>
      <c r="M13" s="15" t="s">
        <v>982</v>
      </c>
      <c r="N13" s="103">
        <v>83884</v>
      </c>
      <c r="O13" s="15" t="s">
        <v>932</v>
      </c>
      <c r="P13" s="15" t="s">
        <v>1634</v>
      </c>
      <c r="Q13" s="15" t="s">
        <v>1634</v>
      </c>
      <c r="R13" s="15" t="s">
        <v>836</v>
      </c>
      <c r="S13" s="15" t="s">
        <v>836</v>
      </c>
      <c r="T13" s="15" t="s">
        <v>467</v>
      </c>
      <c r="U13" s="15" t="s">
        <v>468</v>
      </c>
      <c r="V13" s="15">
        <v>3226675</v>
      </c>
      <c r="X13" s="15">
        <v>30327791</v>
      </c>
      <c r="Y13" s="15" t="s">
        <v>1635</v>
      </c>
      <c r="AB13" s="15" t="s">
        <v>1559</v>
      </c>
      <c r="AC13" s="15">
        <v>864314781</v>
      </c>
      <c r="AD13" s="15">
        <v>1005896792</v>
      </c>
      <c r="AE13" s="15" t="s">
        <v>461</v>
      </c>
      <c r="AF13" s="15">
        <v>30</v>
      </c>
      <c r="AG13" s="15" t="s">
        <v>509</v>
      </c>
      <c r="AH13" s="15" t="s">
        <v>510</v>
      </c>
      <c r="AI13" s="15" t="s">
        <v>514</v>
      </c>
      <c r="AL13" s="15" t="s">
        <v>391</v>
      </c>
      <c r="AM13" s="16">
        <v>41667</v>
      </c>
      <c r="AN13" s="16">
        <v>41667</v>
      </c>
      <c r="AO13" s="16">
        <v>41667</v>
      </c>
      <c r="AP13" s="201">
        <v>1</v>
      </c>
      <c r="AT13" s="102">
        <v>1920</v>
      </c>
      <c r="AU13" s="15" t="s">
        <v>424</v>
      </c>
      <c r="AV13" s="15" t="s">
        <v>494</v>
      </c>
      <c r="AW13" s="15" t="s">
        <v>542</v>
      </c>
      <c r="AX13" s="14" t="str">
        <f t="shared" ref="AX13" si="3">A13&amp;AU13</f>
        <v>Middle EastBOOKINGS</v>
      </c>
      <c r="AY13" s="17" t="s">
        <v>1607</v>
      </c>
      <c r="AZ13" s="101">
        <f>IF(ISERROR(VLOOKUP($H13,Lookup!$F:$G,2,FALSE)),0,VLOOKUP($H13,Lookup!$F:$G,2,FALSE))</f>
        <v>0</v>
      </c>
      <c r="BA13" s="10" t="str">
        <f>VLOOKUP(AU13,Lookup!$N:$O,2,FALSE)</f>
        <v>BOOKINGS</v>
      </c>
    </row>
  </sheetData>
  <autoFilter ref="A2:BA13"/>
  <phoneticPr fontId="19" type="noConversion"/>
  <pageMargins left="0.75" right="0.75" top="1" bottom="1" header="0.5" footer="0.5"/>
  <pageSetup paperSize="9" orientation="portrait" r:id="rId1"/>
  <headerFooter alignWithMargins="0"/>
  <ignoredErrors>
    <ignoredError sqref="E1 C1" evalErro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BA671"/>
  <sheetViews>
    <sheetView zoomScale="78" zoomScaleNormal="78" workbookViewId="0">
      <pane xSplit="2" ySplit="2" topLeftCell="AQ631" activePane="bottomRight" state="frozen"/>
      <selection pane="topRight" activeCell="C1" sqref="C1"/>
      <selection pane="bottomLeft" activeCell="A3" sqref="A3"/>
      <selection pane="bottomRight" activeCell="A3" sqref="A3:BA671"/>
    </sheetView>
  </sheetViews>
  <sheetFormatPr defaultRowHeight="15" outlineLevelCol="1"/>
  <cols>
    <col min="1" max="1" width="18.85546875" style="15" bestFit="1" customWidth="1"/>
    <col min="2" max="2" width="14.42578125" style="15" customWidth="1"/>
    <col min="3" max="3" width="25.7109375" style="15" customWidth="1"/>
    <col min="4" max="4" width="23.85546875" style="15" customWidth="1" outlineLevel="1"/>
    <col min="5" max="6" width="22" style="15" customWidth="1" outlineLevel="1"/>
    <col min="7" max="7" width="16.85546875" style="15" customWidth="1"/>
    <col min="8" max="8" width="30.7109375" style="15" customWidth="1" outlineLevel="1"/>
    <col min="9" max="9" width="29.140625" style="143" customWidth="1" outlineLevel="1"/>
    <col min="10" max="10" width="24.42578125" style="15" customWidth="1" outlineLevel="1"/>
    <col min="11" max="11" width="23.42578125" style="15" customWidth="1" outlineLevel="1"/>
    <col min="12" max="12" width="17.5703125" style="15" customWidth="1" outlineLevel="1"/>
    <col min="13" max="13" width="23.42578125" style="15" customWidth="1"/>
    <col min="14" max="14" width="23.42578125" style="103" customWidth="1"/>
    <col min="15" max="15" width="61.28515625" style="15" bestFit="1" customWidth="1"/>
    <col min="16" max="16" width="25.85546875" style="15" customWidth="1"/>
    <col min="17" max="17" width="37.5703125" style="15" customWidth="1"/>
    <col min="18" max="19" width="20.42578125" style="15" customWidth="1"/>
    <col min="20" max="21" width="11.42578125" style="15" customWidth="1"/>
    <col min="22" max="22" width="12.5703125" style="15" customWidth="1"/>
    <col min="23" max="23" width="25" style="15" customWidth="1"/>
    <col min="24" max="24" width="13.85546875" style="15" customWidth="1"/>
    <col min="25" max="25" width="15.7109375" style="15" customWidth="1"/>
    <col min="26" max="26" width="24.28515625" style="19" customWidth="1" outlineLevel="1"/>
    <col min="27" max="27" width="17.140625" style="19" customWidth="1" outlineLevel="1"/>
    <col min="28" max="28" width="45.85546875" style="15" customWidth="1" outlineLevel="1"/>
    <col min="29" max="29" width="14" style="15" customWidth="1" outlineLevel="1"/>
    <col min="30" max="30" width="15.7109375" style="15" customWidth="1"/>
    <col min="31" max="38" width="16.85546875" style="15" customWidth="1" outlineLevel="1"/>
    <col min="39" max="39" width="13.42578125" style="16" customWidth="1" outlineLevel="1"/>
    <col min="40" max="41" width="13" style="16" customWidth="1" outlineLevel="1"/>
    <col min="42" max="42" width="11" style="201" customWidth="1" outlineLevel="1"/>
    <col min="43" max="44" width="10.28515625" style="18" customWidth="1" outlineLevel="1"/>
    <col min="45" max="45" width="15.28515625" style="15" customWidth="1" outlineLevel="1"/>
    <col min="46" max="46" width="12.28515625" style="102" customWidth="1"/>
    <col min="47" max="49" width="20.28515625" style="15" customWidth="1"/>
    <col min="50" max="50" width="30" style="19" customWidth="1" outlineLevel="1"/>
    <col min="51" max="51" width="12.5703125" style="17" customWidth="1" outlineLevel="1"/>
    <col min="52" max="52" width="15" style="95" customWidth="1" outlineLevel="1"/>
    <col min="53" max="53" width="10.5703125" style="10" customWidth="1"/>
    <col min="54" max="16384" width="9.140625" style="10"/>
  </cols>
  <sheetData>
    <row r="1" spans="1:53" ht="15.75" customHeight="1">
      <c r="A1" s="156" t="s">
        <v>420</v>
      </c>
      <c r="B1" s="156" t="s">
        <v>420</v>
      </c>
      <c r="C1" s="96"/>
      <c r="D1" s="157" t="s">
        <v>520</v>
      </c>
      <c r="E1" s="157" t="e">
        <f>VLOOKUP(#REF!,Lookup!E:E,2,FALSE)</f>
        <v>#REF!</v>
      </c>
      <c r="F1" s="166"/>
      <c r="G1" s="6"/>
      <c r="H1" s="6"/>
      <c r="I1" s="141"/>
      <c r="J1" s="6"/>
      <c r="K1" s="6"/>
      <c r="L1" s="6"/>
      <c r="M1" s="6"/>
      <c r="N1" s="13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20"/>
      <c r="AA1" s="20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7"/>
      <c r="AN1" s="7"/>
      <c r="AO1" s="7"/>
      <c r="AP1" s="199"/>
      <c r="AQ1" s="8"/>
      <c r="AR1" s="8"/>
      <c r="AS1" s="6"/>
      <c r="AT1" s="203">
        <f>SUBTOTAL(9,AT3:AT5000)</f>
        <v>6392568.1799999941</v>
      </c>
      <c r="AU1" s="6"/>
      <c r="AV1" s="6"/>
      <c r="AW1" s="6"/>
      <c r="AX1" s="156" t="s">
        <v>420</v>
      </c>
      <c r="AY1" s="9"/>
      <c r="AZ1" s="156" t="s">
        <v>420</v>
      </c>
      <c r="BA1" s="156" t="s">
        <v>420</v>
      </c>
    </row>
    <row r="2" spans="1:53" s="11" customFormat="1" ht="42.75" customHeight="1">
      <c r="A2" s="105" t="s">
        <v>289</v>
      </c>
      <c r="B2" s="105" t="s">
        <v>240</v>
      </c>
      <c r="C2" s="105" t="s">
        <v>204</v>
      </c>
      <c r="D2" s="105" t="s">
        <v>203</v>
      </c>
      <c r="E2" s="105" t="s">
        <v>313</v>
      </c>
      <c r="F2" s="105" t="s">
        <v>502</v>
      </c>
      <c r="G2" s="105" t="s">
        <v>450</v>
      </c>
      <c r="H2" s="105" t="s">
        <v>376</v>
      </c>
      <c r="I2" s="105" t="s">
        <v>315</v>
      </c>
      <c r="J2" s="105" t="s">
        <v>316</v>
      </c>
      <c r="K2" s="105" t="s">
        <v>451</v>
      </c>
      <c r="L2" s="105" t="s">
        <v>317</v>
      </c>
      <c r="M2" s="105" t="s">
        <v>377</v>
      </c>
      <c r="N2" s="167" t="s">
        <v>503</v>
      </c>
      <c r="O2" s="105" t="s">
        <v>330</v>
      </c>
      <c r="P2" s="105" t="s">
        <v>378</v>
      </c>
      <c r="Q2" s="105" t="s">
        <v>379</v>
      </c>
      <c r="R2" s="105" t="s">
        <v>452</v>
      </c>
      <c r="S2" s="105" t="s">
        <v>453</v>
      </c>
      <c r="T2" s="105" t="s">
        <v>102</v>
      </c>
      <c r="U2" s="105" t="s">
        <v>454</v>
      </c>
      <c r="V2" s="105" t="s">
        <v>318</v>
      </c>
      <c r="W2" s="105" t="s">
        <v>319</v>
      </c>
      <c r="X2" s="105" t="s">
        <v>320</v>
      </c>
      <c r="Y2" s="105" t="s">
        <v>202</v>
      </c>
      <c r="Z2" s="105" t="s">
        <v>321</v>
      </c>
      <c r="AA2" s="105" t="s">
        <v>455</v>
      </c>
      <c r="AB2" s="105" t="s">
        <v>380</v>
      </c>
      <c r="AC2" s="105" t="s">
        <v>381</v>
      </c>
      <c r="AD2" s="105" t="s">
        <v>322</v>
      </c>
      <c r="AE2" s="105" t="s">
        <v>273</v>
      </c>
      <c r="AF2" s="105" t="s">
        <v>300</v>
      </c>
      <c r="AG2" s="105" t="s">
        <v>271</v>
      </c>
      <c r="AH2" s="105" t="s">
        <v>504</v>
      </c>
      <c r="AI2" s="105" t="s">
        <v>505</v>
      </c>
      <c r="AJ2" s="105" t="s">
        <v>506</v>
      </c>
      <c r="AK2" s="105" t="s">
        <v>507</v>
      </c>
      <c r="AL2" s="105" t="s">
        <v>508</v>
      </c>
      <c r="AM2" s="105" t="s">
        <v>205</v>
      </c>
      <c r="AN2" s="105" t="s">
        <v>323</v>
      </c>
      <c r="AO2" s="105" t="s">
        <v>324</v>
      </c>
      <c r="AP2" s="200" t="s">
        <v>272</v>
      </c>
      <c r="AQ2" s="105" t="s">
        <v>325</v>
      </c>
      <c r="AR2" s="105" t="s">
        <v>326</v>
      </c>
      <c r="AS2" s="105" t="s">
        <v>327</v>
      </c>
      <c r="AT2" s="105" t="s">
        <v>456</v>
      </c>
      <c r="AU2" s="105" t="s">
        <v>328</v>
      </c>
      <c r="AV2" s="105" t="s">
        <v>457</v>
      </c>
      <c r="AW2" s="105" t="s">
        <v>458</v>
      </c>
      <c r="AX2" s="158" t="s">
        <v>270</v>
      </c>
      <c r="AY2" s="105" t="s">
        <v>105</v>
      </c>
      <c r="AZ2" s="160" t="s">
        <v>429</v>
      </c>
      <c r="BA2" s="158" t="s">
        <v>427</v>
      </c>
    </row>
    <row r="3" spans="1:53">
      <c r="A3" s="12" t="str">
        <f>IF(AZ3=0,VLOOKUP(R3,Lookup!$B:$C,2,0),'1st Yr Maint'!AZ3)</f>
        <v>EMED &amp; Africa</v>
      </c>
      <c r="B3" s="12" t="str">
        <f>VLOOKUP(A3,Lookup!$C:$D,2,FALSE)</f>
        <v>EMEA EAST</v>
      </c>
      <c r="C3" s="15" t="s">
        <v>418</v>
      </c>
      <c r="D3" s="15" t="s">
        <v>459</v>
      </c>
      <c r="E3" s="15" t="s">
        <v>1099</v>
      </c>
      <c r="F3" s="15" t="s">
        <v>551</v>
      </c>
      <c r="G3" s="15" t="s">
        <v>644</v>
      </c>
      <c r="H3" s="15" t="s">
        <v>1074</v>
      </c>
      <c r="I3" s="143" t="s">
        <v>1075</v>
      </c>
      <c r="K3" s="15" t="s">
        <v>1076</v>
      </c>
      <c r="L3" s="15" t="s">
        <v>669</v>
      </c>
      <c r="M3" s="15" t="s">
        <v>225</v>
      </c>
      <c r="N3" s="103" t="s">
        <v>225</v>
      </c>
      <c r="O3" s="15" t="s">
        <v>1522</v>
      </c>
      <c r="P3" s="15" t="s">
        <v>1522</v>
      </c>
      <c r="Q3" s="15" t="s">
        <v>1523</v>
      </c>
      <c r="R3" s="15" t="s">
        <v>1524</v>
      </c>
      <c r="S3" s="15" t="s">
        <v>1524</v>
      </c>
      <c r="T3" s="15" t="s">
        <v>467</v>
      </c>
      <c r="U3" s="15" t="s">
        <v>468</v>
      </c>
      <c r="V3" s="15">
        <v>2686362</v>
      </c>
      <c r="X3" s="15">
        <v>30310482</v>
      </c>
      <c r="Y3" s="15" t="s">
        <v>1525</v>
      </c>
      <c r="AB3" s="15" t="s">
        <v>1523</v>
      </c>
      <c r="AC3" s="15">
        <v>850485875</v>
      </c>
      <c r="AD3" s="15">
        <v>1005506300</v>
      </c>
      <c r="AE3" s="15" t="s">
        <v>461</v>
      </c>
      <c r="AF3" s="15">
        <v>4</v>
      </c>
      <c r="AG3" s="15" t="s">
        <v>509</v>
      </c>
      <c r="AH3" s="15" t="s">
        <v>510</v>
      </c>
      <c r="AI3" s="15" t="s">
        <v>511</v>
      </c>
      <c r="AJ3" s="15" t="s">
        <v>642</v>
      </c>
      <c r="AL3" s="15" t="s">
        <v>512</v>
      </c>
      <c r="AM3" s="16">
        <v>41638</v>
      </c>
      <c r="AN3" s="16">
        <v>41638</v>
      </c>
      <c r="AO3" s="16">
        <v>41638</v>
      </c>
      <c r="AP3" s="201">
        <v>12</v>
      </c>
      <c r="AT3" s="102">
        <v>2070</v>
      </c>
      <c r="AU3" s="15" t="s">
        <v>424</v>
      </c>
      <c r="AV3" s="15" t="s">
        <v>462</v>
      </c>
      <c r="AW3" s="15" t="s">
        <v>486</v>
      </c>
      <c r="AX3" s="14" t="str">
        <f t="shared" ref="AX3:AX20" si="0">A3&amp;AU3</f>
        <v>EMED &amp; AfricaBOOKINGS</v>
      </c>
      <c r="AY3" s="17" t="s">
        <v>733</v>
      </c>
      <c r="AZ3" s="101">
        <f>IF(ISERROR(VLOOKUP($H3,Lookup!$F:$G,2,FALSE)),0,VLOOKUP($H3,Lookup!$F:$G,2,FALSE))</f>
        <v>0</v>
      </c>
    </row>
    <row r="4" spans="1:53">
      <c r="A4" s="12" t="str">
        <f>IF(AZ4=0,VLOOKUP(R4,Lookup!$B:$C,2,0),'1st Yr Maint'!AZ4)</f>
        <v>EMED &amp; Africa</v>
      </c>
      <c r="B4" s="12" t="str">
        <f>VLOOKUP(A4,Lookup!$C:$D,2,FALSE)</f>
        <v>EMEA EAST</v>
      </c>
      <c r="C4" s="15" t="s">
        <v>418</v>
      </c>
      <c r="D4" s="15" t="s">
        <v>459</v>
      </c>
      <c r="E4" s="15" t="s">
        <v>1099</v>
      </c>
      <c r="F4" s="15" t="s">
        <v>551</v>
      </c>
      <c r="G4" s="15" t="s">
        <v>644</v>
      </c>
      <c r="H4" s="15" t="s">
        <v>1074</v>
      </c>
      <c r="I4" s="143" t="s">
        <v>1075</v>
      </c>
      <c r="K4" s="15" t="s">
        <v>1076</v>
      </c>
      <c r="L4" s="15" t="s">
        <v>669</v>
      </c>
      <c r="M4" s="15" t="s">
        <v>225</v>
      </c>
      <c r="N4" s="103" t="s">
        <v>225</v>
      </c>
      <c r="O4" s="15" t="s">
        <v>1522</v>
      </c>
      <c r="P4" s="15" t="s">
        <v>1522</v>
      </c>
      <c r="Q4" s="15" t="s">
        <v>1523</v>
      </c>
      <c r="R4" s="15" t="s">
        <v>1524</v>
      </c>
      <c r="S4" s="15" t="s">
        <v>1524</v>
      </c>
      <c r="T4" s="15" t="s">
        <v>467</v>
      </c>
      <c r="U4" s="15" t="s">
        <v>468</v>
      </c>
      <c r="V4" s="15">
        <v>2686362</v>
      </c>
      <c r="X4" s="15">
        <v>30310482</v>
      </c>
      <c r="Y4" s="15" t="s">
        <v>1525</v>
      </c>
      <c r="AB4" s="15" t="s">
        <v>1523</v>
      </c>
      <c r="AC4" s="15">
        <v>850485875</v>
      </c>
      <c r="AD4" s="15">
        <v>1005506300</v>
      </c>
      <c r="AE4" s="15" t="s">
        <v>461</v>
      </c>
      <c r="AF4" s="15">
        <v>-4</v>
      </c>
      <c r="AG4" s="15" t="s">
        <v>509</v>
      </c>
      <c r="AH4" s="15" t="s">
        <v>510</v>
      </c>
      <c r="AI4" s="15" t="s">
        <v>511</v>
      </c>
      <c r="AJ4" s="15" t="s">
        <v>642</v>
      </c>
      <c r="AL4" s="15" t="s">
        <v>512</v>
      </c>
      <c r="AM4" s="16">
        <v>41638</v>
      </c>
      <c r="AN4" s="16">
        <v>41639</v>
      </c>
      <c r="AO4" s="16">
        <v>41638</v>
      </c>
      <c r="AP4" s="201">
        <v>12</v>
      </c>
      <c r="AT4" s="102">
        <v>-2070</v>
      </c>
      <c r="AU4" s="15" t="s">
        <v>424</v>
      </c>
      <c r="AV4" s="15" t="s">
        <v>462</v>
      </c>
      <c r="AW4" s="15" t="s">
        <v>486</v>
      </c>
      <c r="AX4" s="14" t="str">
        <f t="shared" si="0"/>
        <v>EMED &amp; AfricaBOOKINGS</v>
      </c>
      <c r="AY4" s="17" t="s">
        <v>733</v>
      </c>
      <c r="AZ4" s="101">
        <f>IF(ISERROR(VLOOKUP($H4,Lookup!$F:$G,2,FALSE)),0,VLOOKUP($H4,Lookup!$F:$G,2,FALSE))</f>
        <v>0</v>
      </c>
    </row>
    <row r="5" spans="1:53">
      <c r="A5" s="12" t="str">
        <f>IF(AZ5=0,VLOOKUP(R5,Lookup!$B:$C,2,0),'1st Yr Maint'!AZ5)</f>
        <v>Benelux</v>
      </c>
      <c r="B5" s="12" t="str">
        <f>VLOOKUP(A5,Lookup!$C:$D,2,FALSE)</f>
        <v>EMEA WEST</v>
      </c>
      <c r="C5" s="15" t="s">
        <v>418</v>
      </c>
      <c r="D5" s="15" t="s">
        <v>459</v>
      </c>
      <c r="E5" s="15" t="s">
        <v>1099</v>
      </c>
      <c r="F5" s="15" t="s">
        <v>551</v>
      </c>
      <c r="G5" s="15" t="s">
        <v>644</v>
      </c>
      <c r="H5" s="15" t="s">
        <v>568</v>
      </c>
      <c r="I5" s="143" t="s">
        <v>472</v>
      </c>
      <c r="J5" s="15" t="s">
        <v>476</v>
      </c>
      <c r="K5" s="15" t="s">
        <v>473</v>
      </c>
      <c r="L5" s="15" t="s">
        <v>471</v>
      </c>
      <c r="M5" s="15" t="s">
        <v>584</v>
      </c>
      <c r="N5" s="103">
        <v>15449</v>
      </c>
      <c r="O5" s="15" t="s">
        <v>1376</v>
      </c>
      <c r="P5" s="15" t="s">
        <v>1377</v>
      </c>
      <c r="Q5" s="15" t="s">
        <v>1377</v>
      </c>
      <c r="R5" s="15" t="s">
        <v>941</v>
      </c>
      <c r="S5" s="15" t="s">
        <v>941</v>
      </c>
      <c r="T5" s="15" t="s">
        <v>467</v>
      </c>
      <c r="U5" s="15" t="s">
        <v>468</v>
      </c>
      <c r="V5" s="15">
        <v>2914096</v>
      </c>
      <c r="X5" s="15">
        <v>30306644</v>
      </c>
      <c r="Y5" s="15" t="s">
        <v>1378</v>
      </c>
      <c r="AB5" s="15" t="s">
        <v>1379</v>
      </c>
      <c r="AC5" s="15">
        <v>372944426</v>
      </c>
      <c r="AD5" s="15">
        <v>1005236657</v>
      </c>
      <c r="AE5" s="15" t="s">
        <v>461</v>
      </c>
      <c r="AF5" s="15">
        <v>8</v>
      </c>
      <c r="AG5" s="15" t="s">
        <v>513</v>
      </c>
      <c r="AH5" s="15" t="s">
        <v>510</v>
      </c>
      <c r="AI5" s="15" t="s">
        <v>511</v>
      </c>
      <c r="AJ5" s="15" t="s">
        <v>642</v>
      </c>
      <c r="AK5" s="15" t="s">
        <v>515</v>
      </c>
      <c r="AL5" s="15" t="s">
        <v>512</v>
      </c>
      <c r="AM5" s="16">
        <v>41634</v>
      </c>
      <c r="AN5" s="16">
        <v>41634</v>
      </c>
      <c r="AO5" s="16">
        <v>41634</v>
      </c>
      <c r="AP5" s="201">
        <v>12</v>
      </c>
      <c r="AT5" s="102">
        <v>2184</v>
      </c>
      <c r="AU5" s="15" t="s">
        <v>424</v>
      </c>
      <c r="AV5" s="15" t="s">
        <v>537</v>
      </c>
      <c r="AW5" s="15" t="s">
        <v>538</v>
      </c>
      <c r="AX5" s="14" t="str">
        <f t="shared" si="0"/>
        <v>BeneluxBOOKINGS</v>
      </c>
      <c r="AY5" s="17" t="s">
        <v>733</v>
      </c>
      <c r="AZ5" s="101">
        <f>IF(ISERROR(VLOOKUP($H5,Lookup!$F:$G,2,FALSE)),0,VLOOKUP($H5,Lookup!$F:$G,2,FALSE))</f>
        <v>0</v>
      </c>
    </row>
    <row r="6" spans="1:53">
      <c r="A6" s="12" t="str">
        <f>IF(AZ6=0,VLOOKUP(R6,Lookup!$B:$C,2,0),'1st Yr Maint'!AZ6)</f>
        <v>Benelux</v>
      </c>
      <c r="B6" s="12" t="str">
        <f>VLOOKUP(A6,Lookup!$C:$D,2,FALSE)</f>
        <v>EMEA WEST</v>
      </c>
      <c r="C6" s="15" t="s">
        <v>418</v>
      </c>
      <c r="D6" s="15" t="s">
        <v>459</v>
      </c>
      <c r="E6" s="15" t="s">
        <v>1099</v>
      </c>
      <c r="F6" s="15" t="s">
        <v>551</v>
      </c>
      <c r="G6" s="15" t="s">
        <v>644</v>
      </c>
      <c r="H6" s="15" t="s">
        <v>568</v>
      </c>
      <c r="I6" s="143" t="s">
        <v>544</v>
      </c>
      <c r="J6" s="15" t="s">
        <v>476</v>
      </c>
      <c r="K6" s="15" t="s">
        <v>473</v>
      </c>
      <c r="L6" s="15" t="s">
        <v>471</v>
      </c>
      <c r="M6" s="15" t="s">
        <v>595</v>
      </c>
      <c r="N6" s="103">
        <v>110701</v>
      </c>
      <c r="O6" s="15" t="s">
        <v>1421</v>
      </c>
      <c r="P6" s="15" t="s">
        <v>1422</v>
      </c>
      <c r="Q6" s="15" t="s">
        <v>1422</v>
      </c>
      <c r="R6" s="15" t="s">
        <v>498</v>
      </c>
      <c r="S6" s="15" t="s">
        <v>498</v>
      </c>
      <c r="T6" s="15" t="s">
        <v>1423</v>
      </c>
      <c r="U6" s="15" t="s">
        <v>1424</v>
      </c>
      <c r="V6" s="15">
        <v>1674891</v>
      </c>
      <c r="X6" s="15">
        <v>30308135</v>
      </c>
      <c r="Y6" s="15" t="s">
        <v>1425</v>
      </c>
      <c r="AB6" s="15" t="s">
        <v>1526</v>
      </c>
      <c r="AC6" s="15">
        <v>8030137</v>
      </c>
      <c r="AD6" s="15">
        <v>1005852695</v>
      </c>
      <c r="AE6" s="15" t="s">
        <v>461</v>
      </c>
      <c r="AF6" s="15">
        <v>5</v>
      </c>
      <c r="AG6" s="15" t="s">
        <v>513</v>
      </c>
      <c r="AI6" s="15" t="s">
        <v>514</v>
      </c>
      <c r="AL6" s="15" t="s">
        <v>391</v>
      </c>
      <c r="AM6" s="16">
        <v>41635</v>
      </c>
      <c r="AN6" s="16">
        <v>41635</v>
      </c>
      <c r="AO6" s="16">
        <v>41635</v>
      </c>
      <c r="AP6" s="201">
        <v>12</v>
      </c>
      <c r="AT6" s="102">
        <v>525.20000000000005</v>
      </c>
      <c r="AU6" s="15" t="s">
        <v>424</v>
      </c>
      <c r="AV6" s="15" t="s">
        <v>462</v>
      </c>
      <c r="AW6" s="15" t="s">
        <v>652</v>
      </c>
      <c r="AX6" s="14" t="str">
        <f t="shared" si="0"/>
        <v>BeneluxBOOKINGS</v>
      </c>
      <c r="AY6" s="17" t="s">
        <v>733</v>
      </c>
      <c r="AZ6" s="101">
        <f>IF(ISERROR(VLOOKUP($H6,Lookup!$F:$G,2,FALSE)),0,VLOOKUP($H6,Lookup!$F:$G,2,FALSE))</f>
        <v>0</v>
      </c>
    </row>
    <row r="7" spans="1:53">
      <c r="A7" s="12" t="str">
        <f>IF(AZ7=0,VLOOKUP(R7,Lookup!$B:$C,2,0),'1st Yr Maint'!AZ7)</f>
        <v>France</v>
      </c>
      <c r="B7" s="12" t="str">
        <f>VLOOKUP(A7,Lookup!$C:$D,2,FALSE)</f>
        <v>EMEA WEST</v>
      </c>
      <c r="C7" s="15" t="s">
        <v>418</v>
      </c>
      <c r="D7" s="15" t="s">
        <v>459</v>
      </c>
      <c r="E7" s="15" t="s">
        <v>1099</v>
      </c>
      <c r="F7" s="15" t="s">
        <v>551</v>
      </c>
      <c r="G7" s="15" t="s">
        <v>644</v>
      </c>
      <c r="H7" s="15" t="s">
        <v>477</v>
      </c>
      <c r="I7" s="143" t="s">
        <v>614</v>
      </c>
      <c r="J7" s="15" t="s">
        <v>566</v>
      </c>
      <c r="K7" s="15" t="s">
        <v>478</v>
      </c>
      <c r="L7" s="15" t="s">
        <v>460</v>
      </c>
      <c r="M7" s="15" t="s">
        <v>635</v>
      </c>
      <c r="N7" s="103">
        <v>52449</v>
      </c>
      <c r="O7" s="15" t="s">
        <v>753</v>
      </c>
      <c r="P7" s="15" t="s">
        <v>754</v>
      </c>
      <c r="Q7" s="15" t="s">
        <v>754</v>
      </c>
      <c r="R7" s="15" t="s">
        <v>267</v>
      </c>
      <c r="S7" s="15" t="s">
        <v>267</v>
      </c>
      <c r="T7" s="15" t="s">
        <v>467</v>
      </c>
      <c r="U7" s="15" t="s">
        <v>468</v>
      </c>
      <c r="V7" s="15">
        <v>2890420</v>
      </c>
      <c r="X7" s="15">
        <v>30268750</v>
      </c>
      <c r="Y7" s="15" t="s">
        <v>755</v>
      </c>
      <c r="AB7" s="15" t="s">
        <v>756</v>
      </c>
      <c r="AC7" s="15">
        <v>288997203</v>
      </c>
      <c r="AD7" s="15">
        <v>1005187044</v>
      </c>
      <c r="AE7" s="15" t="s">
        <v>461</v>
      </c>
      <c r="AF7" s="15">
        <v>4</v>
      </c>
      <c r="AG7" s="15" t="s">
        <v>513</v>
      </c>
      <c r="AH7" s="15" t="s">
        <v>510</v>
      </c>
      <c r="AI7" s="15" t="s">
        <v>514</v>
      </c>
      <c r="AL7" s="15" t="s">
        <v>391</v>
      </c>
      <c r="AM7" s="16">
        <v>41569</v>
      </c>
      <c r="AN7" s="16">
        <v>41569</v>
      </c>
      <c r="AO7" s="16">
        <v>41569</v>
      </c>
      <c r="AP7" s="201">
        <v>10</v>
      </c>
      <c r="AT7" s="102">
        <v>1592.5</v>
      </c>
      <c r="AU7" s="15" t="s">
        <v>424</v>
      </c>
      <c r="AV7" s="15" t="s">
        <v>466</v>
      </c>
      <c r="AW7" s="15" t="s">
        <v>531</v>
      </c>
      <c r="AX7" s="14" t="str">
        <f t="shared" si="0"/>
        <v>FranceBOOKINGS</v>
      </c>
      <c r="AY7" s="17" t="s">
        <v>733</v>
      </c>
      <c r="AZ7" s="101" t="str">
        <f>IF(ISERROR(VLOOKUP($H7,Lookup!$F:$G,2,FALSE)),0,VLOOKUP($H7,Lookup!$F:$G,2,FALSE))</f>
        <v>France</v>
      </c>
    </row>
    <row r="8" spans="1:53">
      <c r="A8" s="12" t="str">
        <f>IF(AZ8=0,VLOOKUP(R8,Lookup!$B:$C,2,0),'1st Yr Maint'!AZ8)</f>
        <v>France</v>
      </c>
      <c r="B8" s="12" t="str">
        <f>VLOOKUP(A8,Lookup!$C:$D,2,FALSE)</f>
        <v>EMEA WEST</v>
      </c>
      <c r="C8" s="15" t="s">
        <v>418</v>
      </c>
      <c r="D8" s="15" t="s">
        <v>459</v>
      </c>
      <c r="E8" s="15" t="s">
        <v>1099</v>
      </c>
      <c r="F8" s="15" t="s">
        <v>551</v>
      </c>
      <c r="G8" s="15" t="s">
        <v>644</v>
      </c>
      <c r="H8" s="15" t="s">
        <v>477</v>
      </c>
      <c r="I8" s="143" t="s">
        <v>614</v>
      </c>
      <c r="J8" s="15" t="s">
        <v>566</v>
      </c>
      <c r="K8" s="15" t="s">
        <v>478</v>
      </c>
      <c r="L8" s="15" t="s">
        <v>460</v>
      </c>
      <c r="M8" s="15" t="s">
        <v>490</v>
      </c>
      <c r="N8" s="103">
        <v>110504</v>
      </c>
      <c r="O8" s="15" t="s">
        <v>1246</v>
      </c>
      <c r="P8" s="15" t="s">
        <v>1246</v>
      </c>
      <c r="Q8" s="15" t="s">
        <v>1246</v>
      </c>
      <c r="R8" s="15" t="s">
        <v>267</v>
      </c>
      <c r="S8" s="15" t="s">
        <v>267</v>
      </c>
      <c r="T8" s="15" t="s">
        <v>467</v>
      </c>
      <c r="U8" s="15" t="s">
        <v>468</v>
      </c>
      <c r="V8" s="15">
        <v>2955991</v>
      </c>
      <c r="X8" s="15">
        <v>30300827</v>
      </c>
      <c r="Y8" s="15" t="s">
        <v>1247</v>
      </c>
      <c r="AB8" s="15" t="s">
        <v>1246</v>
      </c>
      <c r="AC8" s="15">
        <v>279612589</v>
      </c>
      <c r="AD8" s="15">
        <v>1005757863</v>
      </c>
      <c r="AE8" s="15" t="s">
        <v>461</v>
      </c>
      <c r="AF8" s="15">
        <v>1</v>
      </c>
      <c r="AG8" s="15" t="s">
        <v>513</v>
      </c>
      <c r="AH8" s="15" t="s">
        <v>510</v>
      </c>
      <c r="AI8" s="15" t="s">
        <v>514</v>
      </c>
      <c r="AL8" s="15" t="s">
        <v>391</v>
      </c>
      <c r="AM8" s="16">
        <v>41627</v>
      </c>
      <c r="AN8" s="16">
        <v>41627</v>
      </c>
      <c r="AO8" s="16">
        <v>41627</v>
      </c>
      <c r="AP8" s="201">
        <v>12</v>
      </c>
      <c r="AT8" s="102">
        <v>2562.3000000000002</v>
      </c>
      <c r="AU8" s="15" t="s">
        <v>424</v>
      </c>
      <c r="AV8" s="15" t="s">
        <v>466</v>
      </c>
      <c r="AW8" s="15" t="s">
        <v>465</v>
      </c>
      <c r="AX8" s="14" t="str">
        <f t="shared" si="0"/>
        <v>FranceBOOKINGS</v>
      </c>
      <c r="AY8" s="17" t="s">
        <v>733</v>
      </c>
      <c r="AZ8" s="101" t="str">
        <f>IF(ISERROR(VLOOKUP($H8,Lookup!$F:$G,2,FALSE)),0,VLOOKUP($H8,Lookup!$F:$G,2,FALSE))</f>
        <v>France</v>
      </c>
    </row>
    <row r="9" spans="1:53">
      <c r="A9" s="12" t="str">
        <f>IF(AZ9=0,VLOOKUP(R9,Lookup!$B:$C,2,0),'1st Yr Maint'!AZ9)</f>
        <v>France</v>
      </c>
      <c r="B9" s="12" t="str">
        <f>VLOOKUP(A9,Lookup!$C:$D,2,FALSE)</f>
        <v>EMEA WEST</v>
      </c>
      <c r="C9" s="15" t="s">
        <v>418</v>
      </c>
      <c r="D9" s="15" t="s">
        <v>459</v>
      </c>
      <c r="E9" s="15" t="s">
        <v>1099</v>
      </c>
      <c r="F9" s="15" t="s">
        <v>551</v>
      </c>
      <c r="G9" s="15" t="s">
        <v>644</v>
      </c>
      <c r="H9" s="15" t="s">
        <v>477</v>
      </c>
      <c r="I9" s="143" t="s">
        <v>614</v>
      </c>
      <c r="J9" s="15" t="s">
        <v>566</v>
      </c>
      <c r="K9" s="15" t="s">
        <v>478</v>
      </c>
      <c r="L9" s="15" t="s">
        <v>460</v>
      </c>
      <c r="M9" s="15" t="s">
        <v>490</v>
      </c>
      <c r="N9" s="103">
        <v>110504</v>
      </c>
      <c r="O9" s="15" t="s">
        <v>1587</v>
      </c>
      <c r="P9" s="15" t="s">
        <v>1587</v>
      </c>
      <c r="Q9" s="15" t="s">
        <v>1588</v>
      </c>
      <c r="R9" s="15" t="s">
        <v>95</v>
      </c>
      <c r="S9" s="15" t="s">
        <v>95</v>
      </c>
      <c r="T9" s="15" t="s">
        <v>467</v>
      </c>
      <c r="U9" s="15" t="s">
        <v>468</v>
      </c>
      <c r="V9" s="15">
        <v>3204297</v>
      </c>
      <c r="X9" s="15">
        <v>30313256</v>
      </c>
      <c r="Y9" s="15" t="s">
        <v>1589</v>
      </c>
      <c r="AB9" s="15" t="s">
        <v>1590</v>
      </c>
      <c r="AC9" s="15">
        <v>275274462</v>
      </c>
      <c r="AD9" s="15">
        <v>1005858658</v>
      </c>
      <c r="AE9" s="15" t="s">
        <v>461</v>
      </c>
      <c r="AF9" s="15">
        <v>4</v>
      </c>
      <c r="AG9" s="15" t="s">
        <v>513</v>
      </c>
      <c r="AH9" s="15" t="s">
        <v>510</v>
      </c>
      <c r="AI9" s="15" t="s">
        <v>514</v>
      </c>
      <c r="AL9" s="15" t="s">
        <v>391</v>
      </c>
      <c r="AM9" s="16">
        <v>41641</v>
      </c>
      <c r="AN9" s="16">
        <v>41639</v>
      </c>
      <c r="AO9" s="16">
        <v>41639</v>
      </c>
      <c r="AP9" s="201">
        <v>12</v>
      </c>
      <c r="AT9" s="102">
        <v>2718.3</v>
      </c>
      <c r="AU9" s="15" t="s">
        <v>424</v>
      </c>
      <c r="AV9" s="15" t="s">
        <v>488</v>
      </c>
      <c r="AW9" s="15" t="s">
        <v>1591</v>
      </c>
      <c r="AX9" s="14" t="str">
        <f t="shared" si="0"/>
        <v>FranceBOOKINGS</v>
      </c>
      <c r="AY9" s="17" t="s">
        <v>733</v>
      </c>
      <c r="AZ9" s="101" t="str">
        <f>IF(ISERROR(VLOOKUP($H9,Lookup!$F:$G,2,FALSE)),0,VLOOKUP($H9,Lookup!$F:$G,2,FALSE))</f>
        <v>France</v>
      </c>
    </row>
    <row r="10" spans="1:53">
      <c r="A10" s="12" t="str">
        <f>IF(AZ10=0,VLOOKUP(R10,Lookup!$B:$C,2,0),'1st Yr Maint'!AZ10)</f>
        <v>Germany</v>
      </c>
      <c r="B10" s="12" t="str">
        <f>VLOOKUP(A10,Lookup!$C:$D,2,FALSE)</f>
        <v>Germany</v>
      </c>
      <c r="C10" s="15" t="s">
        <v>418</v>
      </c>
      <c r="D10" s="15" t="s">
        <v>459</v>
      </c>
      <c r="E10" s="15" t="s">
        <v>1099</v>
      </c>
      <c r="F10" s="15" t="s">
        <v>551</v>
      </c>
      <c r="G10" s="15" t="s">
        <v>644</v>
      </c>
      <c r="H10" s="15" t="s">
        <v>533</v>
      </c>
      <c r="I10" s="143" t="s">
        <v>534</v>
      </c>
      <c r="J10" s="15" t="s">
        <v>566</v>
      </c>
      <c r="K10" s="15" t="s">
        <v>545</v>
      </c>
      <c r="L10" s="15" t="s">
        <v>460</v>
      </c>
      <c r="M10" s="15" t="s">
        <v>547</v>
      </c>
      <c r="N10" s="103">
        <v>68840</v>
      </c>
      <c r="O10" s="15" t="s">
        <v>1243</v>
      </c>
      <c r="P10" s="15" t="s">
        <v>1243</v>
      </c>
      <c r="Q10" s="15" t="s">
        <v>1243</v>
      </c>
      <c r="R10" s="15" t="s">
        <v>95</v>
      </c>
      <c r="S10" s="15" t="s">
        <v>95</v>
      </c>
      <c r="T10" s="15" t="s">
        <v>467</v>
      </c>
      <c r="U10" s="15" t="s">
        <v>468</v>
      </c>
      <c r="V10" s="15">
        <v>3031427</v>
      </c>
      <c r="X10" s="15">
        <v>30299882</v>
      </c>
      <c r="Y10" s="15" t="s">
        <v>1244</v>
      </c>
      <c r="AB10" s="15" t="s">
        <v>1243</v>
      </c>
      <c r="AC10" s="15">
        <v>327106639</v>
      </c>
      <c r="AD10" s="15">
        <v>1005491248</v>
      </c>
      <c r="AE10" s="15" t="s">
        <v>461</v>
      </c>
      <c r="AF10" s="15">
        <v>4</v>
      </c>
      <c r="AG10" s="15" t="s">
        <v>513</v>
      </c>
      <c r="AH10" s="15" t="s">
        <v>510</v>
      </c>
      <c r="AI10" s="15" t="s">
        <v>514</v>
      </c>
      <c r="AL10" s="15" t="s">
        <v>391</v>
      </c>
      <c r="AM10" s="16">
        <v>41626</v>
      </c>
      <c r="AN10" s="16">
        <v>41626</v>
      </c>
      <c r="AO10" s="16">
        <v>41626</v>
      </c>
      <c r="AP10" s="201">
        <v>12</v>
      </c>
      <c r="AT10" s="102">
        <v>17422.62</v>
      </c>
      <c r="AU10" s="15" t="s">
        <v>424</v>
      </c>
      <c r="AV10" s="15" t="s">
        <v>462</v>
      </c>
      <c r="AW10" s="15" t="s">
        <v>1245</v>
      </c>
      <c r="AX10" s="14" t="str">
        <f t="shared" si="0"/>
        <v>GermanyBOOKINGS</v>
      </c>
      <c r="AY10" s="17" t="s">
        <v>733</v>
      </c>
      <c r="AZ10" s="101" t="str">
        <f>IF(ISERROR(VLOOKUP($H10,Lookup!$F:$G,2,FALSE)),0,VLOOKUP($H10,Lookup!$F:$G,2,FALSE))</f>
        <v>Germany</v>
      </c>
    </row>
    <row r="11" spans="1:53">
      <c r="A11" s="12" t="str">
        <f>IF(AZ11=0,VLOOKUP(R11,Lookup!$B:$C,2,0),'1st Yr Maint'!AZ11)</f>
        <v>Germany</v>
      </c>
      <c r="B11" s="12" t="str">
        <f>VLOOKUP(A11,Lookup!$C:$D,2,FALSE)</f>
        <v>Germany</v>
      </c>
      <c r="C11" s="15" t="s">
        <v>418</v>
      </c>
      <c r="D11" s="15" t="s">
        <v>459</v>
      </c>
      <c r="E11" s="15" t="s">
        <v>1099</v>
      </c>
      <c r="F11" s="15" t="s">
        <v>551</v>
      </c>
      <c r="G11" s="15" t="s">
        <v>644</v>
      </c>
      <c r="H11" s="15" t="s">
        <v>533</v>
      </c>
      <c r="I11" s="143" t="s">
        <v>534</v>
      </c>
      <c r="J11" s="15" t="s">
        <v>566</v>
      </c>
      <c r="K11" s="15" t="s">
        <v>545</v>
      </c>
      <c r="L11" s="15" t="s">
        <v>460</v>
      </c>
      <c r="M11" s="15" t="s">
        <v>535</v>
      </c>
      <c r="N11" s="103">
        <v>130240</v>
      </c>
      <c r="O11" s="15" t="s">
        <v>1100</v>
      </c>
      <c r="P11" s="15" t="s">
        <v>1101</v>
      </c>
      <c r="Q11" s="15" t="s">
        <v>1101</v>
      </c>
      <c r="R11" s="15" t="s">
        <v>95</v>
      </c>
      <c r="S11" s="15" t="s">
        <v>95</v>
      </c>
      <c r="T11" s="15" t="s">
        <v>467</v>
      </c>
      <c r="U11" s="15" t="s">
        <v>468</v>
      </c>
      <c r="V11" s="15">
        <v>2992158</v>
      </c>
      <c r="X11" s="15">
        <v>30292879</v>
      </c>
      <c r="Y11" s="15" t="s">
        <v>1102</v>
      </c>
      <c r="AB11" s="15" t="s">
        <v>793</v>
      </c>
      <c r="AC11" s="15">
        <v>315000554</v>
      </c>
      <c r="AD11" s="15">
        <v>1005401471</v>
      </c>
      <c r="AE11" s="15" t="s">
        <v>461</v>
      </c>
      <c r="AF11" s="15">
        <v>1</v>
      </c>
      <c r="AG11" s="15" t="s">
        <v>513</v>
      </c>
      <c r="AH11" s="15" t="s">
        <v>510</v>
      </c>
      <c r="AI11" s="15" t="s">
        <v>514</v>
      </c>
      <c r="AL11" s="15" t="s">
        <v>391</v>
      </c>
      <c r="AM11" s="16">
        <v>41617</v>
      </c>
      <c r="AN11" s="16">
        <v>41617</v>
      </c>
      <c r="AO11" s="16">
        <v>41617</v>
      </c>
      <c r="AP11" s="201">
        <v>12</v>
      </c>
      <c r="AT11" s="102">
        <v>2529.8000000000002</v>
      </c>
      <c r="AU11" s="15" t="s">
        <v>424</v>
      </c>
      <c r="AV11" s="15" t="s">
        <v>466</v>
      </c>
      <c r="AW11" s="15" t="s">
        <v>465</v>
      </c>
      <c r="AX11" s="14" t="str">
        <f t="shared" si="0"/>
        <v>GermanyBOOKINGS</v>
      </c>
      <c r="AY11" s="17" t="s">
        <v>733</v>
      </c>
      <c r="AZ11" s="101" t="str">
        <f>IF(ISERROR(VLOOKUP($H11,Lookup!$F:$G,2,FALSE)),0,VLOOKUP($H11,Lookup!$F:$G,2,FALSE))</f>
        <v>Germany</v>
      </c>
    </row>
    <row r="12" spans="1:53">
      <c r="A12" s="12" t="str">
        <f>IF(AZ12=0,VLOOKUP(R12,Lookup!$B:$C,2,0),'1st Yr Maint'!AZ12)</f>
        <v>Germany</v>
      </c>
      <c r="B12" s="12" t="str">
        <f>VLOOKUP(A12,Lookup!$C:$D,2,FALSE)</f>
        <v>Germany</v>
      </c>
      <c r="C12" s="15" t="s">
        <v>418</v>
      </c>
      <c r="D12" s="15" t="s">
        <v>459</v>
      </c>
      <c r="E12" s="15" t="s">
        <v>1099</v>
      </c>
      <c r="F12" s="15" t="s">
        <v>551</v>
      </c>
      <c r="G12" s="15" t="s">
        <v>644</v>
      </c>
      <c r="H12" s="15" t="s">
        <v>533</v>
      </c>
      <c r="I12" s="143" t="s">
        <v>624</v>
      </c>
      <c r="J12" s="15" t="s">
        <v>566</v>
      </c>
      <c r="K12" s="15" t="s">
        <v>625</v>
      </c>
      <c r="L12" s="15" t="s">
        <v>460</v>
      </c>
      <c r="M12" s="15" t="s">
        <v>626</v>
      </c>
      <c r="N12" s="103" t="s">
        <v>627</v>
      </c>
      <c r="O12" s="15" t="s">
        <v>719</v>
      </c>
      <c r="P12" s="15" t="s">
        <v>719</v>
      </c>
      <c r="Q12" s="15" t="s">
        <v>1022</v>
      </c>
      <c r="R12" s="15" t="s">
        <v>565</v>
      </c>
      <c r="S12" s="15" t="s">
        <v>565</v>
      </c>
      <c r="T12" s="15" t="s">
        <v>467</v>
      </c>
      <c r="U12" s="15" t="s">
        <v>468</v>
      </c>
      <c r="V12" s="15">
        <v>3171517</v>
      </c>
      <c r="X12" s="15">
        <v>30288740</v>
      </c>
      <c r="Y12" s="15" t="s">
        <v>1023</v>
      </c>
      <c r="AB12" s="15" t="s">
        <v>1024</v>
      </c>
      <c r="AC12" s="15">
        <v>275267813</v>
      </c>
      <c r="AD12" s="15">
        <v>1005793682</v>
      </c>
      <c r="AE12" s="15" t="s">
        <v>461</v>
      </c>
      <c r="AF12" s="15">
        <v>1</v>
      </c>
      <c r="AG12" s="15" t="s">
        <v>509</v>
      </c>
      <c r="AH12" s="15" t="s">
        <v>510</v>
      </c>
      <c r="AI12" s="15" t="s">
        <v>511</v>
      </c>
      <c r="AJ12" s="15" t="s">
        <v>541</v>
      </c>
      <c r="AK12" s="15" t="s">
        <v>639</v>
      </c>
      <c r="AL12" s="15" t="s">
        <v>512</v>
      </c>
      <c r="AM12" s="16">
        <v>41607</v>
      </c>
      <c r="AN12" s="16">
        <v>41607</v>
      </c>
      <c r="AO12" s="16">
        <v>41607</v>
      </c>
      <c r="AP12" s="201">
        <v>11</v>
      </c>
      <c r="AT12" s="102">
        <v>1121.9000000000001</v>
      </c>
      <c r="AU12" s="15" t="s">
        <v>424</v>
      </c>
      <c r="AV12" s="15" t="s">
        <v>462</v>
      </c>
      <c r="AW12" s="15" t="s">
        <v>1025</v>
      </c>
      <c r="AX12" s="14" t="str">
        <f t="shared" si="0"/>
        <v>GermanyBOOKINGS</v>
      </c>
      <c r="AY12" s="17" t="s">
        <v>733</v>
      </c>
      <c r="AZ12" s="101" t="str">
        <f>IF(ISERROR(VLOOKUP($H12,Lookup!$F:$G,2,FALSE)),0,VLOOKUP($H12,Lookup!$F:$G,2,FALSE))</f>
        <v>Germany</v>
      </c>
    </row>
    <row r="13" spans="1:53">
      <c r="A13" s="12" t="str">
        <f>IF(AZ13=0,VLOOKUP(R13,Lookup!$B:$C,2,0),'1st Yr Maint'!AZ13)</f>
        <v>Italy</v>
      </c>
      <c r="B13" s="12" t="str">
        <f>VLOOKUP(A13,Lookup!$C:$D,2,FALSE)</f>
        <v>EMEA WEST</v>
      </c>
      <c r="C13" s="15" t="s">
        <v>418</v>
      </c>
      <c r="D13" s="15" t="s">
        <v>459</v>
      </c>
      <c r="E13" s="15" t="s">
        <v>1099</v>
      </c>
      <c r="F13" s="15" t="s">
        <v>551</v>
      </c>
      <c r="G13" s="15" t="s">
        <v>644</v>
      </c>
      <c r="H13" s="15" t="s">
        <v>480</v>
      </c>
      <c r="I13" s="143" t="s">
        <v>572</v>
      </c>
      <c r="J13" s="15" t="s">
        <v>566</v>
      </c>
      <c r="K13" s="15" t="s">
        <v>794</v>
      </c>
      <c r="L13" s="15" t="s">
        <v>460</v>
      </c>
      <c r="M13" s="15" t="s">
        <v>1127</v>
      </c>
      <c r="N13" s="103">
        <v>104508</v>
      </c>
      <c r="O13" s="15" t="s">
        <v>1450</v>
      </c>
      <c r="P13" s="15" t="s">
        <v>1450</v>
      </c>
      <c r="Q13" s="15" t="s">
        <v>1450</v>
      </c>
      <c r="R13" s="15" t="s">
        <v>97</v>
      </c>
      <c r="S13" s="15" t="s">
        <v>97</v>
      </c>
      <c r="T13" s="15" t="s">
        <v>467</v>
      </c>
      <c r="U13" s="15" t="s">
        <v>468</v>
      </c>
      <c r="V13" s="15">
        <v>2944889</v>
      </c>
      <c r="X13" s="15">
        <v>30309558</v>
      </c>
      <c r="Y13" s="15" t="s">
        <v>1451</v>
      </c>
      <c r="AB13" s="15" t="s">
        <v>1452</v>
      </c>
      <c r="AC13" s="15">
        <v>275153401</v>
      </c>
      <c r="AD13" s="15">
        <v>1005274317</v>
      </c>
      <c r="AE13" s="15" t="s">
        <v>461</v>
      </c>
      <c r="AF13" s="15">
        <v>2</v>
      </c>
      <c r="AG13" s="15" t="s">
        <v>513</v>
      </c>
      <c r="AH13" s="15" t="s">
        <v>510</v>
      </c>
      <c r="AI13" s="15" t="s">
        <v>514</v>
      </c>
      <c r="AL13" s="15" t="s">
        <v>391</v>
      </c>
      <c r="AM13" s="16">
        <v>41637</v>
      </c>
      <c r="AN13" s="16">
        <v>41637</v>
      </c>
      <c r="AO13" s="16">
        <v>41637</v>
      </c>
      <c r="AP13" s="201">
        <v>12</v>
      </c>
      <c r="AT13" s="102">
        <v>527.79999999999995</v>
      </c>
      <c r="AU13" s="15" t="s">
        <v>424</v>
      </c>
      <c r="AV13" s="15" t="s">
        <v>488</v>
      </c>
      <c r="AW13" s="15" t="s">
        <v>621</v>
      </c>
      <c r="AX13" s="14" t="str">
        <f t="shared" si="0"/>
        <v>ItalyBOOKINGS</v>
      </c>
      <c r="AY13" s="17" t="s">
        <v>733</v>
      </c>
      <c r="AZ13" s="101" t="str">
        <f>IF(ISERROR(VLOOKUP($H13,Lookup!$F:$G,2,FALSE)),0,VLOOKUP($H13,Lookup!$F:$G,2,FALSE))</f>
        <v>Italy</v>
      </c>
    </row>
    <row r="14" spans="1:53">
      <c r="A14" s="12" t="str">
        <f>IF(AZ14=0,VLOOKUP(R14,Lookup!$B:$C,2,0),'1st Yr Maint'!AZ14)</f>
        <v>Italy</v>
      </c>
      <c r="B14" s="12" t="str">
        <f>VLOOKUP(A14,Lookup!$C:$D,2,FALSE)</f>
        <v>EMEA WEST</v>
      </c>
      <c r="C14" s="15" t="s">
        <v>418</v>
      </c>
      <c r="D14" s="15" t="s">
        <v>459</v>
      </c>
      <c r="E14" s="15" t="s">
        <v>1099</v>
      </c>
      <c r="F14" s="15" t="s">
        <v>551</v>
      </c>
      <c r="G14" s="15" t="s">
        <v>644</v>
      </c>
      <c r="H14" s="15" t="s">
        <v>480</v>
      </c>
      <c r="I14" s="143" t="s">
        <v>572</v>
      </c>
      <c r="J14" s="15" t="s">
        <v>566</v>
      </c>
      <c r="K14" s="15" t="s">
        <v>794</v>
      </c>
      <c r="L14" s="15" t="s">
        <v>460</v>
      </c>
      <c r="M14" s="15" t="s">
        <v>693</v>
      </c>
      <c r="N14" s="103">
        <v>117985</v>
      </c>
      <c r="O14" s="15" t="s">
        <v>795</v>
      </c>
      <c r="P14" s="15" t="s">
        <v>795</v>
      </c>
      <c r="Q14" s="15" t="s">
        <v>795</v>
      </c>
      <c r="R14" s="15" t="s">
        <v>97</v>
      </c>
      <c r="S14" s="15" t="s">
        <v>97</v>
      </c>
      <c r="T14" s="15" t="s">
        <v>467</v>
      </c>
      <c r="U14" s="15" t="s">
        <v>468</v>
      </c>
      <c r="V14" s="15">
        <v>3056728</v>
      </c>
      <c r="X14" s="15">
        <v>30273442</v>
      </c>
      <c r="Y14" s="15" t="s">
        <v>796</v>
      </c>
      <c r="AB14" s="15" t="s">
        <v>795</v>
      </c>
      <c r="AC14" s="15">
        <v>428354471</v>
      </c>
      <c r="AD14" s="15">
        <v>1005547109</v>
      </c>
      <c r="AE14" s="15" t="s">
        <v>461</v>
      </c>
      <c r="AF14" s="15">
        <v>8</v>
      </c>
      <c r="AG14" s="15" t="s">
        <v>513</v>
      </c>
      <c r="AH14" s="15" t="s">
        <v>510</v>
      </c>
      <c r="AI14" s="15" t="s">
        <v>511</v>
      </c>
      <c r="AJ14" s="15" t="s">
        <v>541</v>
      </c>
      <c r="AK14" s="15" t="s">
        <v>700</v>
      </c>
      <c r="AL14" s="15" t="s">
        <v>512</v>
      </c>
      <c r="AM14" s="16">
        <v>41578</v>
      </c>
      <c r="AN14" s="16">
        <v>41578</v>
      </c>
      <c r="AO14" s="16">
        <v>41578</v>
      </c>
      <c r="AP14" s="201">
        <v>10</v>
      </c>
      <c r="AT14" s="102">
        <v>1944.8</v>
      </c>
      <c r="AU14" s="15" t="s">
        <v>424</v>
      </c>
      <c r="AV14" s="15" t="s">
        <v>470</v>
      </c>
      <c r="AW14" s="15" t="s">
        <v>469</v>
      </c>
      <c r="AX14" s="14" t="str">
        <f t="shared" si="0"/>
        <v>ItalyBOOKINGS</v>
      </c>
      <c r="AY14" s="17" t="s">
        <v>733</v>
      </c>
      <c r="AZ14" s="101" t="str">
        <f>IF(ISERROR(VLOOKUP($H14,Lookup!$F:$G,2,FALSE)),0,VLOOKUP($H14,Lookup!$F:$G,2,FALSE))</f>
        <v>Italy</v>
      </c>
    </row>
    <row r="15" spans="1:53">
      <c r="A15" s="12" t="str">
        <f>IF(AZ15=0,VLOOKUP(R15,Lookup!$B:$C,2,0),'1st Yr Maint'!AZ15)</f>
        <v>Nordics</v>
      </c>
      <c r="B15" s="12" t="str">
        <f>VLOOKUP(A15,Lookup!$C:$D,2,FALSE)</f>
        <v>EMEA WEST</v>
      </c>
      <c r="C15" s="15" t="s">
        <v>418</v>
      </c>
      <c r="D15" s="15" t="s">
        <v>459</v>
      </c>
      <c r="E15" s="15" t="s">
        <v>1099</v>
      </c>
      <c r="F15" s="15" t="s">
        <v>551</v>
      </c>
      <c r="G15" s="15" t="s">
        <v>644</v>
      </c>
      <c r="H15" s="15" t="s">
        <v>571</v>
      </c>
      <c r="I15" s="143" t="s">
        <v>1065</v>
      </c>
      <c r="J15" s="15" t="s">
        <v>476</v>
      </c>
      <c r="K15" s="15" t="s">
        <v>487</v>
      </c>
      <c r="L15" s="15" t="s">
        <v>471</v>
      </c>
      <c r="M15" s="15" t="s">
        <v>1066</v>
      </c>
      <c r="N15" s="103">
        <v>84625</v>
      </c>
      <c r="O15" s="15" t="s">
        <v>1072</v>
      </c>
      <c r="P15" s="15" t="s">
        <v>1068</v>
      </c>
      <c r="Q15" s="15" t="s">
        <v>1068</v>
      </c>
      <c r="R15" s="15" t="s">
        <v>938</v>
      </c>
      <c r="S15" s="15" t="s">
        <v>938</v>
      </c>
      <c r="T15" s="15" t="s">
        <v>467</v>
      </c>
      <c r="U15" s="15" t="s">
        <v>468</v>
      </c>
      <c r="V15" s="15">
        <v>3169718</v>
      </c>
      <c r="X15" s="15">
        <v>30289727</v>
      </c>
      <c r="Y15" s="15" t="s">
        <v>1073</v>
      </c>
      <c r="AB15" s="15" t="s">
        <v>1070</v>
      </c>
      <c r="AC15" s="15">
        <v>368439063</v>
      </c>
      <c r="AE15" s="15" t="s">
        <v>461</v>
      </c>
      <c r="AF15" s="15">
        <v>1</v>
      </c>
      <c r="AG15" s="15" t="s">
        <v>509</v>
      </c>
      <c r="AH15" s="15" t="s">
        <v>510</v>
      </c>
      <c r="AI15" s="15" t="s">
        <v>511</v>
      </c>
      <c r="AJ15" s="15" t="s">
        <v>1071</v>
      </c>
      <c r="AK15" s="15" t="s">
        <v>658</v>
      </c>
      <c r="AL15" s="15" t="s">
        <v>512</v>
      </c>
      <c r="AM15" s="16">
        <v>41611</v>
      </c>
      <c r="AN15" s="16">
        <v>41610</v>
      </c>
      <c r="AO15" s="16">
        <v>41611</v>
      </c>
      <c r="AP15" s="201">
        <v>12</v>
      </c>
      <c r="AT15" s="102">
        <v>1047.02</v>
      </c>
      <c r="AU15" s="15" t="s">
        <v>424</v>
      </c>
      <c r="AV15" s="15" t="s">
        <v>462</v>
      </c>
      <c r="AW15" s="15" t="s">
        <v>839</v>
      </c>
      <c r="AX15" s="14" t="str">
        <f t="shared" si="0"/>
        <v>NordicsBOOKINGS</v>
      </c>
      <c r="AY15" s="17" t="s">
        <v>733</v>
      </c>
      <c r="AZ15" s="101" t="str">
        <f>IF(ISERROR(VLOOKUP($H15,Lookup!$F:$G,2,FALSE)),0,VLOOKUP($H15,Lookup!$F:$G,2,FALSE))</f>
        <v>Nordics</v>
      </c>
    </row>
    <row r="16" spans="1:53">
      <c r="A16" s="12" t="str">
        <f>IF(AZ16=0,VLOOKUP(R16,Lookup!$B:$C,2,0),'1st Yr Maint'!AZ16)</f>
        <v>Russia CIS</v>
      </c>
      <c r="B16" s="12" t="str">
        <f>VLOOKUP(A16,Lookup!$C:$D,2,FALSE)</f>
        <v>EMEA EAST</v>
      </c>
      <c r="C16" s="15" t="s">
        <v>418</v>
      </c>
      <c r="D16" s="15" t="s">
        <v>459</v>
      </c>
      <c r="E16" s="15" t="s">
        <v>1099</v>
      </c>
      <c r="F16" s="15" t="s">
        <v>551</v>
      </c>
      <c r="G16" s="15" t="s">
        <v>644</v>
      </c>
      <c r="H16" s="15" t="s">
        <v>463</v>
      </c>
      <c r="I16" s="143" t="s">
        <v>682</v>
      </c>
      <c r="J16" s="15" t="s">
        <v>567</v>
      </c>
      <c r="K16" s="15" t="s">
        <v>734</v>
      </c>
      <c r="L16" s="15" t="s">
        <v>464</v>
      </c>
      <c r="M16" s="15" t="s">
        <v>683</v>
      </c>
      <c r="N16" s="103">
        <v>82167</v>
      </c>
      <c r="O16" s="15" t="s">
        <v>1088</v>
      </c>
      <c r="P16" s="15" t="s">
        <v>1088</v>
      </c>
      <c r="Q16" s="15" t="s">
        <v>1453</v>
      </c>
      <c r="R16" s="15" t="s">
        <v>598</v>
      </c>
      <c r="S16" s="15" t="s">
        <v>598</v>
      </c>
      <c r="T16" s="15" t="s">
        <v>467</v>
      </c>
      <c r="U16" s="15" t="s">
        <v>468</v>
      </c>
      <c r="V16" s="15">
        <v>3102114</v>
      </c>
      <c r="X16" s="15">
        <v>30308815</v>
      </c>
      <c r="Y16" s="15" t="s">
        <v>1454</v>
      </c>
      <c r="AB16" s="15" t="s">
        <v>1091</v>
      </c>
      <c r="AC16" s="15">
        <v>565681504</v>
      </c>
      <c r="AD16" s="15">
        <v>1005832765</v>
      </c>
      <c r="AE16" s="15" t="s">
        <v>461</v>
      </c>
      <c r="AF16" s="15">
        <v>44</v>
      </c>
      <c r="AG16" s="15" t="s">
        <v>509</v>
      </c>
      <c r="AH16" s="15" t="s">
        <v>510</v>
      </c>
      <c r="AI16" s="15" t="s">
        <v>511</v>
      </c>
      <c r="AJ16" s="15" t="s">
        <v>676</v>
      </c>
      <c r="AK16" s="15" t="s">
        <v>1092</v>
      </c>
      <c r="AL16" s="15" t="s">
        <v>512</v>
      </c>
      <c r="AM16" s="16">
        <v>41635</v>
      </c>
      <c r="AN16" s="16">
        <v>41635</v>
      </c>
      <c r="AO16" s="16">
        <v>41635</v>
      </c>
      <c r="AP16" s="201">
        <v>12</v>
      </c>
      <c r="AT16" s="102">
        <v>2838</v>
      </c>
      <c r="AU16" s="15" t="s">
        <v>424</v>
      </c>
      <c r="AV16" s="15" t="s">
        <v>488</v>
      </c>
      <c r="AW16" s="15" t="s">
        <v>1033</v>
      </c>
      <c r="AX16" s="14" t="str">
        <f t="shared" si="0"/>
        <v>Russia CISBOOKINGS</v>
      </c>
      <c r="AY16" s="17" t="s">
        <v>733</v>
      </c>
      <c r="AZ16" s="101" t="str">
        <f>IF(ISERROR(VLOOKUP($H16,Lookup!$F:$G,2,FALSE)),0,VLOOKUP($H16,Lookup!$F:$G,2,FALSE))</f>
        <v>Russia CIS</v>
      </c>
    </row>
    <row r="17" spans="1:52">
      <c r="A17" s="12" t="str">
        <f>IF(AZ17=0,VLOOKUP(R17,Lookup!$B:$C,2,0),'1st Yr Maint'!AZ17)</f>
        <v>South Africa</v>
      </c>
      <c r="B17" s="12" t="str">
        <f>VLOOKUP(A17,Lookup!$C:$D,2,FALSE)</f>
        <v>EMEA EAST</v>
      </c>
      <c r="C17" s="15" t="s">
        <v>418</v>
      </c>
      <c r="D17" s="15" t="s">
        <v>459</v>
      </c>
      <c r="E17" s="15" t="s">
        <v>1099</v>
      </c>
      <c r="F17" s="15" t="s">
        <v>551</v>
      </c>
      <c r="G17" s="15" t="s">
        <v>644</v>
      </c>
      <c r="H17" s="15" t="s">
        <v>647</v>
      </c>
      <c r="I17" s="143" t="s">
        <v>648</v>
      </c>
      <c r="J17" s="15" t="s">
        <v>476</v>
      </c>
      <c r="K17" s="15" t="s">
        <v>649</v>
      </c>
      <c r="L17" s="15" t="s">
        <v>471</v>
      </c>
      <c r="M17" s="15" t="s">
        <v>997</v>
      </c>
      <c r="N17" s="103">
        <v>117901</v>
      </c>
      <c r="O17" s="15" t="s">
        <v>998</v>
      </c>
      <c r="P17" s="15" t="s">
        <v>998</v>
      </c>
      <c r="Q17" s="15" t="s">
        <v>999</v>
      </c>
      <c r="R17" s="15" t="s">
        <v>382</v>
      </c>
      <c r="S17" s="15" t="s">
        <v>382</v>
      </c>
      <c r="T17" s="15" t="s">
        <v>467</v>
      </c>
      <c r="U17" s="15" t="s">
        <v>468</v>
      </c>
      <c r="V17" s="15">
        <v>3058810</v>
      </c>
      <c r="X17" s="15">
        <v>30284919</v>
      </c>
      <c r="Y17" s="15" t="s">
        <v>1000</v>
      </c>
      <c r="AB17" s="15" t="s">
        <v>999</v>
      </c>
      <c r="AC17" s="15">
        <v>652837677</v>
      </c>
      <c r="AD17" s="15">
        <v>1005551189</v>
      </c>
      <c r="AE17" s="15" t="s">
        <v>461</v>
      </c>
      <c r="AF17" s="15">
        <v>3</v>
      </c>
      <c r="AG17" s="15" t="s">
        <v>509</v>
      </c>
      <c r="AH17" s="15" t="s">
        <v>510</v>
      </c>
      <c r="AI17" s="15" t="s">
        <v>514</v>
      </c>
      <c r="AL17" s="15" t="s">
        <v>391</v>
      </c>
      <c r="AM17" s="16">
        <v>41603</v>
      </c>
      <c r="AN17" s="16">
        <v>41603</v>
      </c>
      <c r="AO17" s="16">
        <v>41603</v>
      </c>
      <c r="AP17" s="201">
        <v>11</v>
      </c>
      <c r="AT17" s="102">
        <v>830.32</v>
      </c>
      <c r="AU17" s="15" t="s">
        <v>424</v>
      </c>
      <c r="AV17" s="15" t="s">
        <v>921</v>
      </c>
      <c r="AW17" s="15" t="s">
        <v>922</v>
      </c>
      <c r="AX17" s="14" t="str">
        <f t="shared" si="0"/>
        <v>South AfricaBOOKINGS</v>
      </c>
      <c r="AY17" s="17" t="s">
        <v>733</v>
      </c>
      <c r="AZ17" s="101" t="str">
        <f>IF(ISERROR(VLOOKUP($H17,Lookup!$F:$G,2,FALSE)),0,VLOOKUP($H17,Lookup!$F:$G,2,FALSE))</f>
        <v>South Africa</v>
      </c>
    </row>
    <row r="18" spans="1:52">
      <c r="A18" s="12" t="str">
        <f>IF(AZ18=0,VLOOKUP(R18,Lookup!$B:$C,2,0),'1st Yr Maint'!AZ18)</f>
        <v>South Africa</v>
      </c>
      <c r="B18" s="12" t="str">
        <f>VLOOKUP(A18,Lookup!$C:$D,2,FALSE)</f>
        <v>EMEA EAST</v>
      </c>
      <c r="C18" s="15" t="s">
        <v>418</v>
      </c>
      <c r="D18" s="15" t="s">
        <v>459</v>
      </c>
      <c r="E18" s="15" t="s">
        <v>1099</v>
      </c>
      <c r="F18" s="15" t="s">
        <v>551</v>
      </c>
      <c r="G18" s="15" t="s">
        <v>644</v>
      </c>
      <c r="H18" s="15" t="s">
        <v>647</v>
      </c>
      <c r="I18" s="143" t="s">
        <v>648</v>
      </c>
      <c r="J18" s="15" t="s">
        <v>476</v>
      </c>
      <c r="K18" s="15" t="s">
        <v>649</v>
      </c>
      <c r="L18" s="15" t="s">
        <v>471</v>
      </c>
      <c r="M18" s="15" t="s">
        <v>660</v>
      </c>
      <c r="N18" s="103">
        <v>69853</v>
      </c>
      <c r="O18" s="15" t="s">
        <v>1530</v>
      </c>
      <c r="P18" s="15" t="s">
        <v>1530</v>
      </c>
      <c r="Q18" s="15" t="s">
        <v>1530</v>
      </c>
      <c r="R18" s="15" t="s">
        <v>382</v>
      </c>
      <c r="S18" s="15" t="s">
        <v>382</v>
      </c>
      <c r="T18" s="15" t="s">
        <v>467</v>
      </c>
      <c r="U18" s="15" t="s">
        <v>468</v>
      </c>
      <c r="V18" s="15">
        <v>3206043</v>
      </c>
      <c r="X18" s="15">
        <v>30312018</v>
      </c>
      <c r="Y18" s="15" t="s">
        <v>1531</v>
      </c>
      <c r="AB18" s="15" t="s">
        <v>1532</v>
      </c>
      <c r="AC18" s="15">
        <v>538415121</v>
      </c>
      <c r="AD18" s="15">
        <v>1005860870</v>
      </c>
      <c r="AE18" s="15" t="s">
        <v>461</v>
      </c>
      <c r="AF18" s="15">
        <v>1</v>
      </c>
      <c r="AG18" s="15" t="s">
        <v>513</v>
      </c>
      <c r="AH18" s="15" t="s">
        <v>510</v>
      </c>
      <c r="AI18" s="15" t="s">
        <v>514</v>
      </c>
      <c r="AL18" s="15" t="s">
        <v>391</v>
      </c>
      <c r="AM18" s="16">
        <v>41639</v>
      </c>
      <c r="AN18" s="16">
        <v>41639</v>
      </c>
      <c r="AO18" s="16">
        <v>41639</v>
      </c>
      <c r="AP18" s="201">
        <v>12</v>
      </c>
      <c r="AT18" s="102">
        <v>3861.04</v>
      </c>
      <c r="AU18" s="15" t="s">
        <v>424</v>
      </c>
      <c r="AV18" s="15" t="s">
        <v>462</v>
      </c>
      <c r="AW18" s="15" t="s">
        <v>652</v>
      </c>
      <c r="AX18" s="14" t="str">
        <f t="shared" si="0"/>
        <v>South AfricaBOOKINGS</v>
      </c>
      <c r="AY18" s="17" t="s">
        <v>733</v>
      </c>
      <c r="AZ18" s="101" t="str">
        <f>IF(ISERROR(VLOOKUP($H18,Lookup!$F:$G,2,FALSE)),0,VLOOKUP($H18,Lookup!$F:$G,2,FALSE))</f>
        <v>South Africa</v>
      </c>
    </row>
    <row r="19" spans="1:52">
      <c r="A19" s="12" t="str">
        <f>IF(AZ19=0,VLOOKUP(R19,Lookup!$B:$C,2,0),'1st Yr Maint'!AZ19)</f>
        <v>Switzerland</v>
      </c>
      <c r="B19" s="12" t="str">
        <f>VLOOKUP(A19,Lookup!$C:$D,2,FALSE)</f>
        <v>EMEA WEST</v>
      </c>
      <c r="C19" s="15" t="s">
        <v>418</v>
      </c>
      <c r="D19" s="15" t="s">
        <v>459</v>
      </c>
      <c r="E19" s="15" t="s">
        <v>1099</v>
      </c>
      <c r="F19" s="15" t="s">
        <v>551</v>
      </c>
      <c r="G19" s="15" t="s">
        <v>644</v>
      </c>
      <c r="H19" s="15" t="s">
        <v>847</v>
      </c>
      <c r="I19" s="143" t="s">
        <v>848</v>
      </c>
      <c r="J19" s="15" t="s">
        <v>566</v>
      </c>
      <c r="K19" s="15" t="s">
        <v>849</v>
      </c>
      <c r="L19" s="15" t="s">
        <v>460</v>
      </c>
      <c r="M19" s="15" t="s">
        <v>944</v>
      </c>
      <c r="N19" s="103">
        <v>136055</v>
      </c>
      <c r="O19" s="15" t="s">
        <v>945</v>
      </c>
      <c r="P19" s="15" t="s">
        <v>946</v>
      </c>
      <c r="Q19" s="15" t="s">
        <v>945</v>
      </c>
      <c r="R19" s="15" t="s">
        <v>96</v>
      </c>
      <c r="S19" s="15" t="s">
        <v>96</v>
      </c>
      <c r="T19" s="15" t="s">
        <v>467</v>
      </c>
      <c r="U19" s="15" t="s">
        <v>468</v>
      </c>
      <c r="V19" s="15">
        <v>3083777</v>
      </c>
      <c r="X19" s="15">
        <v>30281771</v>
      </c>
      <c r="Y19" s="15" t="s">
        <v>947</v>
      </c>
      <c r="AB19" s="15" t="s">
        <v>948</v>
      </c>
      <c r="AC19" s="15">
        <v>485204478</v>
      </c>
      <c r="AD19" s="15">
        <v>1005607070</v>
      </c>
      <c r="AE19" s="15" t="s">
        <v>461</v>
      </c>
      <c r="AF19" s="15">
        <v>3</v>
      </c>
      <c r="AG19" s="15" t="s">
        <v>513</v>
      </c>
      <c r="AH19" s="15" t="s">
        <v>510</v>
      </c>
      <c r="AI19" s="15" t="s">
        <v>514</v>
      </c>
      <c r="AL19" s="15" t="s">
        <v>391</v>
      </c>
      <c r="AM19" s="16">
        <v>41597</v>
      </c>
      <c r="AN19" s="16">
        <v>41597</v>
      </c>
      <c r="AO19" s="16">
        <v>41597</v>
      </c>
      <c r="AP19" s="201">
        <v>11</v>
      </c>
      <c r="AT19" s="102">
        <v>3275.52</v>
      </c>
      <c r="AU19" s="15" t="s">
        <v>424</v>
      </c>
      <c r="AV19" s="15" t="s">
        <v>462</v>
      </c>
      <c r="AW19" s="15" t="s">
        <v>652</v>
      </c>
      <c r="AX19" s="14" t="str">
        <f t="shared" si="0"/>
        <v>SwitzerlandBOOKINGS</v>
      </c>
      <c r="AY19" s="17" t="s">
        <v>733</v>
      </c>
      <c r="AZ19" s="101" t="str">
        <f>IF(ISERROR(VLOOKUP($H19,Lookup!$F:$G,2,FALSE)),0,VLOOKUP($H19,Lookup!$F:$G,2,FALSE))</f>
        <v>Switzerland</v>
      </c>
    </row>
    <row r="20" spans="1:52">
      <c r="A20" s="12" t="str">
        <f>IF(AZ20=0,VLOOKUP(R20,Lookup!$B:$C,2,0),'1st Yr Maint'!AZ20)</f>
        <v>EMED &amp; Africa</v>
      </c>
      <c r="B20" s="12" t="str">
        <f>VLOOKUP(A20,Lookup!$C:$D,2,FALSE)</f>
        <v>EMEA EAST</v>
      </c>
      <c r="C20" s="15" t="s">
        <v>418</v>
      </c>
      <c r="D20" s="15" t="s">
        <v>459</v>
      </c>
      <c r="E20" s="15" t="s">
        <v>1099</v>
      </c>
      <c r="F20" s="15" t="s">
        <v>551</v>
      </c>
      <c r="G20" s="15" t="s">
        <v>644</v>
      </c>
      <c r="H20" s="15" t="s">
        <v>612</v>
      </c>
      <c r="I20" s="143" t="s">
        <v>930</v>
      </c>
      <c r="J20" s="15" t="s">
        <v>567</v>
      </c>
      <c r="K20" s="15" t="s">
        <v>613</v>
      </c>
      <c r="L20" s="15" t="s">
        <v>464</v>
      </c>
      <c r="M20" s="15" t="s">
        <v>1312</v>
      </c>
      <c r="N20" s="103">
        <v>120378</v>
      </c>
      <c r="O20" s="15" t="s">
        <v>1522</v>
      </c>
      <c r="P20" s="15" t="s">
        <v>1522</v>
      </c>
      <c r="Q20" s="15" t="s">
        <v>1523</v>
      </c>
      <c r="R20" s="15" t="s">
        <v>1524</v>
      </c>
      <c r="S20" s="15" t="s">
        <v>1524</v>
      </c>
      <c r="T20" s="15" t="s">
        <v>467</v>
      </c>
      <c r="U20" s="15" t="s">
        <v>468</v>
      </c>
      <c r="V20" s="15">
        <v>2686362</v>
      </c>
      <c r="X20" s="15">
        <v>30310482</v>
      </c>
      <c r="Y20" s="15" t="s">
        <v>1525</v>
      </c>
      <c r="AB20" s="15" t="s">
        <v>1523</v>
      </c>
      <c r="AC20" s="15">
        <v>850485875</v>
      </c>
      <c r="AD20" s="15">
        <v>1005506300</v>
      </c>
      <c r="AE20" s="15" t="s">
        <v>461</v>
      </c>
      <c r="AF20" s="15">
        <v>4</v>
      </c>
      <c r="AG20" s="15" t="s">
        <v>509</v>
      </c>
      <c r="AH20" s="15" t="s">
        <v>510</v>
      </c>
      <c r="AI20" s="15" t="s">
        <v>511</v>
      </c>
      <c r="AJ20" s="15" t="s">
        <v>642</v>
      </c>
      <c r="AL20" s="15" t="s">
        <v>512</v>
      </c>
      <c r="AM20" s="16">
        <v>41638</v>
      </c>
      <c r="AN20" s="16">
        <v>41639</v>
      </c>
      <c r="AO20" s="16">
        <v>41638</v>
      </c>
      <c r="AP20" s="201">
        <v>12</v>
      </c>
      <c r="AT20" s="102">
        <v>2070</v>
      </c>
      <c r="AU20" s="15" t="s">
        <v>424</v>
      </c>
      <c r="AV20" s="15" t="s">
        <v>462</v>
      </c>
      <c r="AW20" s="15" t="s">
        <v>486</v>
      </c>
      <c r="AX20" s="14" t="str">
        <f t="shared" si="0"/>
        <v>EMED &amp; AfricaBOOKINGS</v>
      </c>
      <c r="AY20" s="17" t="s">
        <v>733</v>
      </c>
      <c r="AZ20" s="101">
        <f>IF(ISERROR(VLOOKUP($H20,Lookup!$F:$G,2,FALSE)),0,VLOOKUP($H20,Lookup!$F:$G,2,FALSE))</f>
        <v>0</v>
      </c>
    </row>
    <row r="21" spans="1:52">
      <c r="A21" s="12" t="str">
        <f>IF(AZ21=0,VLOOKUP(R21,Lookup!$B:$C,2,0),'1st Yr Maint'!AZ21)</f>
        <v>Middle East</v>
      </c>
      <c r="B21" s="12" t="str">
        <f>VLOOKUP(A21,Lookup!$C:$D,2,FALSE)</f>
        <v>EMEA EAST</v>
      </c>
      <c r="C21" s="15" t="s">
        <v>418</v>
      </c>
      <c r="D21" s="15" t="s">
        <v>459</v>
      </c>
      <c r="E21" s="15" t="s">
        <v>1099</v>
      </c>
      <c r="F21" s="15" t="s">
        <v>551</v>
      </c>
      <c r="G21" s="15" t="s">
        <v>644</v>
      </c>
      <c r="H21" s="15" t="s">
        <v>612</v>
      </c>
      <c r="I21" s="143" t="s">
        <v>930</v>
      </c>
      <c r="J21" s="15" t="s">
        <v>567</v>
      </c>
      <c r="K21" s="15" t="s">
        <v>613</v>
      </c>
      <c r="L21" s="15" t="s">
        <v>464</v>
      </c>
      <c r="M21" s="15" t="s">
        <v>931</v>
      </c>
      <c r="N21" s="103">
        <v>67841</v>
      </c>
      <c r="O21" s="15" t="s">
        <v>716</v>
      </c>
      <c r="P21" s="15" t="s">
        <v>716</v>
      </c>
      <c r="Q21" s="15" t="s">
        <v>1515</v>
      </c>
      <c r="R21" s="15" t="s">
        <v>679</v>
      </c>
      <c r="S21" s="15" t="s">
        <v>679</v>
      </c>
      <c r="T21" s="15" t="s">
        <v>467</v>
      </c>
      <c r="U21" s="15" t="s">
        <v>468</v>
      </c>
      <c r="V21" s="15">
        <v>1421014</v>
      </c>
      <c r="X21" s="15">
        <v>30312371</v>
      </c>
      <c r="Y21" s="15" t="s">
        <v>1516</v>
      </c>
      <c r="AB21" s="15" t="s">
        <v>1517</v>
      </c>
      <c r="AC21" s="15">
        <v>644929481</v>
      </c>
      <c r="AD21" s="15">
        <v>1005596729</v>
      </c>
      <c r="AE21" s="15" t="s">
        <v>461</v>
      </c>
      <c r="AF21" s="15">
        <v>4</v>
      </c>
      <c r="AG21" s="15" t="s">
        <v>509</v>
      </c>
      <c r="AH21" s="15" t="s">
        <v>510</v>
      </c>
      <c r="AI21" s="15" t="s">
        <v>511</v>
      </c>
      <c r="AJ21" s="15" t="s">
        <v>642</v>
      </c>
      <c r="AK21" s="15" t="s">
        <v>516</v>
      </c>
      <c r="AL21" s="15" t="s">
        <v>512</v>
      </c>
      <c r="AM21" s="16">
        <v>41639</v>
      </c>
      <c r="AN21" s="16">
        <v>41639</v>
      </c>
      <c r="AO21" s="16">
        <v>41639</v>
      </c>
      <c r="AP21" s="201">
        <v>12</v>
      </c>
      <c r="AT21" s="102">
        <v>4180</v>
      </c>
      <c r="AU21" s="15" t="s">
        <v>424</v>
      </c>
      <c r="AV21" s="15" t="s">
        <v>466</v>
      </c>
      <c r="AW21" s="15" t="s">
        <v>465</v>
      </c>
      <c r="AX21" s="14" t="str">
        <f t="shared" ref="AX21:AX76" si="1">A21&amp;AU21</f>
        <v>Middle EastBOOKINGS</v>
      </c>
      <c r="AY21" s="17" t="s">
        <v>733</v>
      </c>
      <c r="AZ21" s="101">
        <f>IF(ISERROR(VLOOKUP($H21,Lookup!$F:$G,2,FALSE)),0,VLOOKUP($H21,Lookup!$F:$G,2,FALSE))</f>
        <v>0</v>
      </c>
    </row>
    <row r="22" spans="1:52">
      <c r="A22" s="12" t="str">
        <f>IF(AZ22=0,VLOOKUP(R22,Lookup!$B:$C,2,0),'1st Yr Maint'!AZ22)</f>
        <v>UK&amp;I</v>
      </c>
      <c r="B22" s="12" t="str">
        <f>VLOOKUP(A22,Lookup!$C:$D,2,FALSE)</f>
        <v>UK&amp;I</v>
      </c>
      <c r="C22" s="15" t="s">
        <v>418</v>
      </c>
      <c r="D22" s="15" t="s">
        <v>459</v>
      </c>
      <c r="E22" s="15" t="s">
        <v>1099</v>
      </c>
      <c r="F22" s="15" t="s">
        <v>551</v>
      </c>
      <c r="G22" s="15" t="s">
        <v>644</v>
      </c>
      <c r="H22" s="15" t="s">
        <v>475</v>
      </c>
      <c r="I22" s="143" t="s">
        <v>638</v>
      </c>
      <c r="J22" s="15" t="s">
        <v>476</v>
      </c>
      <c r="K22" s="15" t="s">
        <v>476</v>
      </c>
      <c r="L22" s="15" t="s">
        <v>471</v>
      </c>
      <c r="M22" s="15" t="s">
        <v>666</v>
      </c>
      <c r="N22" s="103">
        <v>41906</v>
      </c>
      <c r="O22" s="15" t="s">
        <v>1026</v>
      </c>
      <c r="P22" s="15" t="s">
        <v>1027</v>
      </c>
      <c r="Q22" s="15" t="s">
        <v>1027</v>
      </c>
      <c r="R22" s="15" t="s">
        <v>495</v>
      </c>
      <c r="S22" s="15" t="s">
        <v>495</v>
      </c>
      <c r="T22" s="15" t="s">
        <v>467</v>
      </c>
      <c r="U22" s="15" t="s">
        <v>468</v>
      </c>
      <c r="V22" s="15">
        <v>2984917</v>
      </c>
      <c r="X22" s="15">
        <v>30288282</v>
      </c>
      <c r="Y22" s="15" t="s">
        <v>1028</v>
      </c>
      <c r="AB22" s="15" t="s">
        <v>1029</v>
      </c>
      <c r="AC22" s="15">
        <v>232935176</v>
      </c>
      <c r="AD22" s="15">
        <v>1005522744</v>
      </c>
      <c r="AE22" s="15" t="s">
        <v>461</v>
      </c>
      <c r="AF22" s="15">
        <v>4</v>
      </c>
      <c r="AG22" s="15" t="s">
        <v>513</v>
      </c>
      <c r="AH22" s="15" t="s">
        <v>510</v>
      </c>
      <c r="AI22" s="15" t="s">
        <v>511</v>
      </c>
      <c r="AJ22" s="15" t="s">
        <v>541</v>
      </c>
      <c r="AK22" s="15" t="s">
        <v>611</v>
      </c>
      <c r="AL22" s="15" t="s">
        <v>512</v>
      </c>
      <c r="AM22" s="16">
        <v>41607</v>
      </c>
      <c r="AN22" s="16">
        <v>41607</v>
      </c>
      <c r="AO22" s="16">
        <v>41607</v>
      </c>
      <c r="AP22" s="201">
        <v>11</v>
      </c>
      <c r="AT22" s="102">
        <v>430.9</v>
      </c>
      <c r="AU22" s="15" t="s">
        <v>424</v>
      </c>
      <c r="AV22" s="15" t="s">
        <v>537</v>
      </c>
      <c r="AW22" s="15" t="s">
        <v>538</v>
      </c>
      <c r="AX22" s="14" t="str">
        <f t="shared" si="1"/>
        <v>UK&amp;IBOOKINGS</v>
      </c>
      <c r="AY22" s="17" t="s">
        <v>733</v>
      </c>
      <c r="AZ22" s="101" t="str">
        <f>IF(ISERROR(VLOOKUP($H22,Lookup!$F:$G,2,FALSE)),0,VLOOKUP($H22,Lookup!$F:$G,2,FALSE))</f>
        <v>UK&amp;I</v>
      </c>
    </row>
    <row r="23" spans="1:52">
      <c r="A23" s="12" t="str">
        <f>IF(AZ23=0,VLOOKUP(R23,Lookup!$B:$C,2,0),'1st Yr Maint'!AZ23)</f>
        <v>UK&amp;I</v>
      </c>
      <c r="B23" s="12" t="str">
        <f>VLOOKUP(A23,Lookup!$C:$D,2,FALSE)</f>
        <v>UK&amp;I</v>
      </c>
      <c r="C23" s="15" t="s">
        <v>418</v>
      </c>
      <c r="D23" s="15" t="s">
        <v>459</v>
      </c>
      <c r="E23" s="15" t="s">
        <v>1099</v>
      </c>
      <c r="F23" s="15" t="s">
        <v>551</v>
      </c>
      <c r="G23" s="15" t="s">
        <v>644</v>
      </c>
      <c r="H23" s="15" t="s">
        <v>475</v>
      </c>
      <c r="I23" s="143" t="s">
        <v>638</v>
      </c>
      <c r="J23" s="15" t="s">
        <v>476</v>
      </c>
      <c r="K23" s="15" t="s">
        <v>476</v>
      </c>
      <c r="L23" s="15" t="s">
        <v>471</v>
      </c>
      <c r="M23" s="15" t="s">
        <v>1049</v>
      </c>
      <c r="N23" s="103">
        <v>56510</v>
      </c>
      <c r="O23" s="15" t="s">
        <v>735</v>
      </c>
      <c r="P23" s="15" t="s">
        <v>1050</v>
      </c>
      <c r="Q23" s="15" t="s">
        <v>1050</v>
      </c>
      <c r="R23" s="15" t="s">
        <v>495</v>
      </c>
      <c r="S23" s="15" t="s">
        <v>495</v>
      </c>
      <c r="T23" s="15" t="s">
        <v>467</v>
      </c>
      <c r="U23" s="15" t="s">
        <v>468</v>
      </c>
      <c r="V23" s="15">
        <v>3143319</v>
      </c>
      <c r="X23" s="15">
        <v>30290902</v>
      </c>
      <c r="Y23" s="15" t="s">
        <v>1051</v>
      </c>
      <c r="AB23" s="15" t="s">
        <v>1050</v>
      </c>
      <c r="AC23" s="15">
        <v>217805240</v>
      </c>
      <c r="AD23" s="15">
        <v>1005689282</v>
      </c>
      <c r="AE23" s="15" t="s">
        <v>461</v>
      </c>
      <c r="AF23" s="15">
        <v>1</v>
      </c>
      <c r="AG23" s="15" t="s">
        <v>513</v>
      </c>
      <c r="AH23" s="15" t="s">
        <v>510</v>
      </c>
      <c r="AI23" s="15" t="s">
        <v>511</v>
      </c>
      <c r="AJ23" s="15" t="s">
        <v>642</v>
      </c>
      <c r="AK23" s="15" t="s">
        <v>658</v>
      </c>
      <c r="AL23" s="15" t="s">
        <v>512</v>
      </c>
      <c r="AM23" s="16">
        <v>41612</v>
      </c>
      <c r="AN23" s="16">
        <v>41639</v>
      </c>
      <c r="AO23" s="16">
        <v>41639</v>
      </c>
      <c r="AP23" s="201">
        <v>12</v>
      </c>
      <c r="AT23" s="102">
        <v>1379.5</v>
      </c>
      <c r="AU23" s="15" t="s">
        <v>424</v>
      </c>
      <c r="AV23" s="15" t="s">
        <v>494</v>
      </c>
      <c r="AW23" s="15" t="s">
        <v>542</v>
      </c>
      <c r="AX23" s="14" t="str">
        <f t="shared" si="1"/>
        <v>UK&amp;IBOOKINGS</v>
      </c>
      <c r="AY23" s="17" t="s">
        <v>733</v>
      </c>
      <c r="AZ23" s="101" t="str">
        <f>IF(ISERROR(VLOOKUP($H23,Lookup!$F:$G,2,FALSE)),0,VLOOKUP($H23,Lookup!$F:$G,2,FALSE))</f>
        <v>UK&amp;I</v>
      </c>
    </row>
    <row r="24" spans="1:52">
      <c r="A24" s="12" t="str">
        <f>IF(AZ24=0,VLOOKUP(R24,Lookup!$B:$C,2,0),'1st Yr Maint'!AZ24)</f>
        <v>UK&amp;I</v>
      </c>
      <c r="B24" s="12" t="str">
        <f>VLOOKUP(A24,Lookup!$C:$D,2,FALSE)</f>
        <v>UK&amp;I</v>
      </c>
      <c r="C24" s="15" t="s">
        <v>418</v>
      </c>
      <c r="D24" s="15" t="s">
        <v>459</v>
      </c>
      <c r="E24" s="15" t="s">
        <v>1099</v>
      </c>
      <c r="F24" s="15" t="s">
        <v>551</v>
      </c>
      <c r="G24" s="15" t="s">
        <v>644</v>
      </c>
      <c r="H24" s="15" t="s">
        <v>475</v>
      </c>
      <c r="I24" s="143" t="s">
        <v>581</v>
      </c>
      <c r="J24" s="15" t="s">
        <v>476</v>
      </c>
      <c r="K24" s="15" t="s">
        <v>582</v>
      </c>
      <c r="L24" s="15" t="s">
        <v>471</v>
      </c>
      <c r="M24" s="15" t="s">
        <v>583</v>
      </c>
      <c r="N24" s="103">
        <v>46889</v>
      </c>
      <c r="O24" s="15" t="s">
        <v>759</v>
      </c>
      <c r="P24" s="15" t="s">
        <v>760</v>
      </c>
      <c r="Q24" s="15" t="s">
        <v>760</v>
      </c>
      <c r="R24" s="15" t="s">
        <v>495</v>
      </c>
      <c r="S24" s="15" t="s">
        <v>495</v>
      </c>
      <c r="T24" s="15" t="s">
        <v>467</v>
      </c>
      <c r="U24" s="15" t="s">
        <v>468</v>
      </c>
      <c r="V24" s="15">
        <v>1850880</v>
      </c>
      <c r="X24" s="15">
        <v>30270634</v>
      </c>
      <c r="Y24" s="15" t="s">
        <v>761</v>
      </c>
      <c r="AB24" s="15" t="s">
        <v>762</v>
      </c>
      <c r="AC24" s="15">
        <v>217340207</v>
      </c>
      <c r="AD24" s="15">
        <v>1005582774</v>
      </c>
      <c r="AE24" s="15" t="s">
        <v>461</v>
      </c>
      <c r="AF24" s="15">
        <v>8</v>
      </c>
      <c r="AG24" s="15" t="s">
        <v>509</v>
      </c>
      <c r="AH24" s="15" t="s">
        <v>510</v>
      </c>
      <c r="AI24" s="15" t="s">
        <v>511</v>
      </c>
      <c r="AJ24" s="15" t="s">
        <v>642</v>
      </c>
      <c r="AL24" s="15" t="s">
        <v>512</v>
      </c>
      <c r="AM24" s="16">
        <v>41572</v>
      </c>
      <c r="AN24" s="16">
        <v>41572</v>
      </c>
      <c r="AO24" s="16">
        <v>41572</v>
      </c>
      <c r="AP24" s="201">
        <v>10</v>
      </c>
      <c r="AT24" s="102">
        <v>3630.1</v>
      </c>
      <c r="AU24" s="15" t="s">
        <v>424</v>
      </c>
      <c r="AV24" s="15" t="s">
        <v>462</v>
      </c>
      <c r="AW24" s="15" t="s">
        <v>486</v>
      </c>
      <c r="AX24" s="14" t="str">
        <f t="shared" si="1"/>
        <v>UK&amp;IBOOKINGS</v>
      </c>
      <c r="AY24" s="17" t="s">
        <v>733</v>
      </c>
      <c r="AZ24" s="101" t="str">
        <f>IF(ISERROR(VLOOKUP($H24,Lookup!$F:$G,2,FALSE)),0,VLOOKUP($H24,Lookup!$F:$G,2,FALSE))</f>
        <v>UK&amp;I</v>
      </c>
    </row>
    <row r="25" spans="1:52">
      <c r="A25" s="12" t="str">
        <f>IF(AZ25=0,VLOOKUP(R25,Lookup!$B:$C,2,0),'1st Yr Maint'!AZ25)</f>
        <v>UK&amp;I</v>
      </c>
      <c r="B25" s="12" t="str">
        <f>VLOOKUP(A25,Lookup!$C:$D,2,FALSE)</f>
        <v>UK&amp;I</v>
      </c>
      <c r="C25" s="15" t="s">
        <v>418</v>
      </c>
      <c r="D25" s="15" t="s">
        <v>459</v>
      </c>
      <c r="E25" s="15" t="s">
        <v>1099</v>
      </c>
      <c r="F25" s="15" t="s">
        <v>551</v>
      </c>
      <c r="G25" s="15" t="s">
        <v>644</v>
      </c>
      <c r="H25" s="15" t="s">
        <v>475</v>
      </c>
      <c r="I25" s="143" t="s">
        <v>581</v>
      </c>
      <c r="J25" s="15" t="s">
        <v>476</v>
      </c>
      <c r="K25" s="15" t="s">
        <v>582</v>
      </c>
      <c r="L25" s="15" t="s">
        <v>471</v>
      </c>
      <c r="M25" s="15" t="s">
        <v>577</v>
      </c>
      <c r="N25" s="103">
        <v>100878</v>
      </c>
      <c r="O25" s="15" t="s">
        <v>1198</v>
      </c>
      <c r="P25" s="15" t="s">
        <v>1199</v>
      </c>
      <c r="Q25" s="15" t="s">
        <v>1199</v>
      </c>
      <c r="R25" s="15" t="s">
        <v>495</v>
      </c>
      <c r="S25" s="15" t="s">
        <v>495</v>
      </c>
      <c r="T25" s="15" t="s">
        <v>467</v>
      </c>
      <c r="U25" s="15" t="s">
        <v>468</v>
      </c>
      <c r="V25" s="15">
        <v>3190104</v>
      </c>
      <c r="X25" s="15">
        <v>30297920</v>
      </c>
      <c r="Y25" s="15" t="s">
        <v>1200</v>
      </c>
      <c r="AB25" s="15" t="s">
        <v>1199</v>
      </c>
      <c r="AC25" s="15">
        <v>232602789</v>
      </c>
      <c r="AD25" s="15">
        <v>1005829759</v>
      </c>
      <c r="AE25" s="15" t="s">
        <v>461</v>
      </c>
      <c r="AF25" s="15">
        <v>1</v>
      </c>
      <c r="AG25" s="15" t="s">
        <v>509</v>
      </c>
      <c r="AH25" s="15" t="s">
        <v>510</v>
      </c>
      <c r="AI25" s="15" t="s">
        <v>514</v>
      </c>
      <c r="AL25" s="15" t="s">
        <v>391</v>
      </c>
      <c r="AM25" s="16">
        <v>41624</v>
      </c>
      <c r="AN25" s="16">
        <v>41624</v>
      </c>
      <c r="AO25" s="16">
        <v>41624</v>
      </c>
      <c r="AP25" s="201">
        <v>12</v>
      </c>
      <c r="AT25" s="102">
        <v>564.20000000000005</v>
      </c>
      <c r="AU25" s="15" t="s">
        <v>424</v>
      </c>
      <c r="AV25" s="15" t="s">
        <v>494</v>
      </c>
      <c r="AW25" s="15" t="s">
        <v>542</v>
      </c>
      <c r="AX25" s="14" t="str">
        <f t="shared" si="1"/>
        <v>UK&amp;IBOOKINGS</v>
      </c>
      <c r="AY25" s="17" t="s">
        <v>733</v>
      </c>
      <c r="AZ25" s="101" t="str">
        <f>IF(ISERROR(VLOOKUP($H25,Lookup!$F:$G,2,FALSE)),0,VLOOKUP($H25,Lookup!$F:$G,2,FALSE))</f>
        <v>UK&amp;I</v>
      </c>
    </row>
    <row r="26" spans="1:52">
      <c r="A26" s="12" t="str">
        <f>IF(AZ26=0,VLOOKUP(R26,Lookup!$B:$C,2,0),'1st Yr Maint'!AZ26)</f>
        <v>UK&amp;I</v>
      </c>
      <c r="B26" s="12" t="str">
        <f>VLOOKUP(A26,Lookup!$C:$D,2,FALSE)</f>
        <v>UK&amp;I</v>
      </c>
      <c r="C26" s="15" t="s">
        <v>418</v>
      </c>
      <c r="D26" s="15" t="s">
        <v>459</v>
      </c>
      <c r="E26" s="15" t="s">
        <v>1099</v>
      </c>
      <c r="F26" s="15" t="s">
        <v>551</v>
      </c>
      <c r="G26" s="15" t="s">
        <v>644</v>
      </c>
      <c r="H26" s="15" t="s">
        <v>475</v>
      </c>
      <c r="I26" s="143" t="s">
        <v>581</v>
      </c>
      <c r="J26" s="15" t="s">
        <v>476</v>
      </c>
      <c r="K26" s="15" t="s">
        <v>582</v>
      </c>
      <c r="L26" s="15" t="s">
        <v>471</v>
      </c>
      <c r="M26" s="15" t="s">
        <v>577</v>
      </c>
      <c r="N26" s="103">
        <v>100878</v>
      </c>
      <c r="O26" s="15" t="s">
        <v>698</v>
      </c>
      <c r="P26" s="15" t="s">
        <v>698</v>
      </c>
      <c r="Q26" s="15" t="s">
        <v>1527</v>
      </c>
      <c r="R26" s="15" t="s">
        <v>495</v>
      </c>
      <c r="S26" s="15" t="s">
        <v>495</v>
      </c>
      <c r="T26" s="15" t="s">
        <v>467</v>
      </c>
      <c r="U26" s="15" t="s">
        <v>468</v>
      </c>
      <c r="V26" s="15">
        <v>2222242</v>
      </c>
      <c r="X26" s="15">
        <v>30310429</v>
      </c>
      <c r="Y26" s="15" t="s">
        <v>1528</v>
      </c>
      <c r="AB26" s="15" t="s">
        <v>1529</v>
      </c>
      <c r="AC26" s="15">
        <v>424004315</v>
      </c>
      <c r="AD26" s="15">
        <v>1004987682</v>
      </c>
      <c r="AE26" s="15" t="s">
        <v>461</v>
      </c>
      <c r="AF26" s="15">
        <v>4</v>
      </c>
      <c r="AG26" s="15" t="s">
        <v>513</v>
      </c>
      <c r="AH26" s="15" t="s">
        <v>510</v>
      </c>
      <c r="AI26" s="15" t="s">
        <v>511</v>
      </c>
      <c r="AJ26" s="15" t="s">
        <v>642</v>
      </c>
      <c r="AL26" s="15" t="s">
        <v>512</v>
      </c>
      <c r="AM26" s="16">
        <v>41638</v>
      </c>
      <c r="AN26" s="16">
        <v>41638</v>
      </c>
      <c r="AO26" s="16">
        <v>41638</v>
      </c>
      <c r="AP26" s="201">
        <v>12</v>
      </c>
      <c r="AT26" s="102">
        <v>4887.16</v>
      </c>
      <c r="AU26" s="15" t="s">
        <v>424</v>
      </c>
      <c r="AV26" s="15" t="s">
        <v>494</v>
      </c>
      <c r="AW26" s="15" t="s">
        <v>542</v>
      </c>
      <c r="AX26" s="14" t="str">
        <f t="shared" si="1"/>
        <v>UK&amp;IBOOKINGS</v>
      </c>
      <c r="AY26" s="17" t="s">
        <v>733</v>
      </c>
      <c r="AZ26" s="101" t="str">
        <f>IF(ISERROR(VLOOKUP($H26,Lookup!$F:$G,2,FALSE)),0,VLOOKUP($H26,Lookup!$F:$G,2,FALSE))</f>
        <v>UK&amp;I</v>
      </c>
    </row>
    <row r="27" spans="1:52">
      <c r="A27" s="12" t="str">
        <f>IF(AZ27=0,VLOOKUP(R27,Lookup!$B:$C,2,0),'1st Yr Maint'!AZ27)</f>
        <v>UK&amp;I</v>
      </c>
      <c r="B27" s="12" t="str">
        <f>VLOOKUP(A27,Lookup!$C:$D,2,FALSE)</f>
        <v>UK&amp;I</v>
      </c>
      <c r="C27" s="15" t="s">
        <v>418</v>
      </c>
      <c r="D27" s="15" t="s">
        <v>459</v>
      </c>
      <c r="E27" s="15" t="s">
        <v>1099</v>
      </c>
      <c r="F27" s="15" t="s">
        <v>551</v>
      </c>
      <c r="G27" s="15" t="s">
        <v>644</v>
      </c>
      <c r="H27" s="15" t="s">
        <v>475</v>
      </c>
      <c r="I27" s="143" t="s">
        <v>581</v>
      </c>
      <c r="J27" s="15" t="s">
        <v>476</v>
      </c>
      <c r="K27" s="15" t="s">
        <v>582</v>
      </c>
      <c r="L27" s="15" t="s">
        <v>471</v>
      </c>
      <c r="M27" s="15" t="s">
        <v>607</v>
      </c>
      <c r="N27" s="103">
        <v>50322</v>
      </c>
      <c r="O27" s="15" t="s">
        <v>1195</v>
      </c>
      <c r="P27" s="15" t="s">
        <v>1195</v>
      </c>
      <c r="Q27" s="15" t="s">
        <v>1195</v>
      </c>
      <c r="R27" s="15" t="s">
        <v>495</v>
      </c>
      <c r="S27" s="15" t="s">
        <v>495</v>
      </c>
      <c r="T27" s="15" t="s">
        <v>467</v>
      </c>
      <c r="U27" s="15" t="s">
        <v>468</v>
      </c>
      <c r="V27" s="15">
        <v>3095726</v>
      </c>
      <c r="X27" s="15">
        <v>30298031</v>
      </c>
      <c r="Y27" s="15" t="s">
        <v>1196</v>
      </c>
      <c r="AB27" s="15" t="s">
        <v>1197</v>
      </c>
      <c r="AC27" s="15">
        <v>235206344</v>
      </c>
      <c r="AD27" s="15">
        <v>1005621980</v>
      </c>
      <c r="AE27" s="15" t="s">
        <v>461</v>
      </c>
      <c r="AF27" s="15">
        <v>2</v>
      </c>
      <c r="AG27" s="15" t="s">
        <v>509</v>
      </c>
      <c r="AH27" s="15" t="s">
        <v>510</v>
      </c>
      <c r="AI27" s="15" t="s">
        <v>514</v>
      </c>
      <c r="AL27" s="15" t="s">
        <v>391</v>
      </c>
      <c r="AM27" s="16">
        <v>41624</v>
      </c>
      <c r="AN27" s="16">
        <v>41624</v>
      </c>
      <c r="AO27" s="16">
        <v>41624</v>
      </c>
      <c r="AP27" s="201">
        <v>12</v>
      </c>
      <c r="AT27" s="102">
        <v>762.6</v>
      </c>
      <c r="AU27" s="15" t="s">
        <v>424</v>
      </c>
      <c r="AV27" s="15" t="s">
        <v>474</v>
      </c>
      <c r="AW27" s="15" t="s">
        <v>474</v>
      </c>
      <c r="AX27" s="14" t="str">
        <f t="shared" si="1"/>
        <v>UK&amp;IBOOKINGS</v>
      </c>
      <c r="AY27" s="17" t="s">
        <v>733</v>
      </c>
      <c r="AZ27" s="101" t="str">
        <f>IF(ISERROR(VLOOKUP($H27,Lookup!$F:$G,2,FALSE)),0,VLOOKUP($H27,Lookup!$F:$G,2,FALSE))</f>
        <v>UK&amp;I</v>
      </c>
    </row>
    <row r="28" spans="1:52">
      <c r="A28" s="12" t="str">
        <f>IF(AZ28=0,VLOOKUP(R28,Lookup!$B:$C,2,0),'1st Yr Maint'!AZ28)</f>
        <v>UK&amp;I</v>
      </c>
      <c r="B28" s="12" t="str">
        <f>VLOOKUP(A28,Lookup!$C:$D,2,FALSE)</f>
        <v>UK&amp;I</v>
      </c>
      <c r="C28" s="15" t="s">
        <v>418</v>
      </c>
      <c r="D28" s="15" t="s">
        <v>459</v>
      </c>
      <c r="E28" s="15" t="s">
        <v>1099</v>
      </c>
      <c r="F28" s="15" t="s">
        <v>551</v>
      </c>
      <c r="G28" s="15" t="s">
        <v>644</v>
      </c>
      <c r="H28" s="15" t="s">
        <v>983</v>
      </c>
      <c r="I28" s="143" t="s">
        <v>1318</v>
      </c>
      <c r="J28" s="15" t="s">
        <v>985</v>
      </c>
      <c r="K28" s="15" t="s">
        <v>1319</v>
      </c>
      <c r="L28" s="15" t="s">
        <v>654</v>
      </c>
      <c r="M28" s="15" t="s">
        <v>1320</v>
      </c>
      <c r="N28" s="103">
        <v>34183</v>
      </c>
      <c r="O28" s="15" t="s">
        <v>735</v>
      </c>
      <c r="P28" s="15" t="s">
        <v>1050</v>
      </c>
      <c r="Q28" s="15" t="s">
        <v>1050</v>
      </c>
      <c r="R28" s="15" t="s">
        <v>495</v>
      </c>
      <c r="S28" s="15" t="s">
        <v>495</v>
      </c>
      <c r="T28" s="15" t="s">
        <v>467</v>
      </c>
      <c r="U28" s="15" t="s">
        <v>468</v>
      </c>
      <c r="V28" s="15">
        <v>3143319</v>
      </c>
      <c r="X28" s="15">
        <v>30290902</v>
      </c>
      <c r="Y28" s="15" t="s">
        <v>1051</v>
      </c>
      <c r="AB28" s="15" t="s">
        <v>1050</v>
      </c>
      <c r="AC28" s="15">
        <v>217805240</v>
      </c>
      <c r="AD28" s="15">
        <v>1005689282</v>
      </c>
      <c r="AE28" s="15" t="s">
        <v>461</v>
      </c>
      <c r="AF28" s="15">
        <v>1</v>
      </c>
      <c r="AG28" s="15" t="s">
        <v>513</v>
      </c>
      <c r="AH28" s="15" t="s">
        <v>510</v>
      </c>
      <c r="AI28" s="15" t="s">
        <v>511</v>
      </c>
      <c r="AJ28" s="15" t="s">
        <v>642</v>
      </c>
      <c r="AK28" s="15" t="s">
        <v>658</v>
      </c>
      <c r="AL28" s="15" t="s">
        <v>512</v>
      </c>
      <c r="AM28" s="16">
        <v>41612</v>
      </c>
      <c r="AN28" s="16">
        <v>41628</v>
      </c>
      <c r="AO28" s="16">
        <v>41628</v>
      </c>
      <c r="AP28" s="201">
        <v>12</v>
      </c>
      <c r="AT28" s="102">
        <v>1379.5</v>
      </c>
      <c r="AU28" s="15" t="s">
        <v>424</v>
      </c>
      <c r="AV28" s="15" t="s">
        <v>494</v>
      </c>
      <c r="AW28" s="15" t="s">
        <v>542</v>
      </c>
      <c r="AX28" s="14" t="str">
        <f t="shared" si="1"/>
        <v>UK&amp;IBOOKINGS</v>
      </c>
      <c r="AY28" s="17" t="s">
        <v>733</v>
      </c>
      <c r="AZ28" s="101" t="str">
        <f>IF(ISERROR(VLOOKUP($H28,Lookup!$F:$G,2,FALSE)),0,VLOOKUP($H28,Lookup!$F:$G,2,FALSE))</f>
        <v>UK&amp;I</v>
      </c>
    </row>
    <row r="29" spans="1:52">
      <c r="A29" s="12" t="str">
        <f>IF(AZ29=0,VLOOKUP(R29,Lookup!$B:$C,2,0),'1st Yr Maint'!AZ29)</f>
        <v>UK&amp;I</v>
      </c>
      <c r="B29" s="12" t="str">
        <f>VLOOKUP(A29,Lookup!$C:$D,2,FALSE)</f>
        <v>UK&amp;I</v>
      </c>
      <c r="C29" s="15" t="s">
        <v>418</v>
      </c>
      <c r="D29" s="15" t="s">
        <v>459</v>
      </c>
      <c r="E29" s="15" t="s">
        <v>1099</v>
      </c>
      <c r="F29" s="15" t="s">
        <v>551</v>
      </c>
      <c r="G29" s="15" t="s">
        <v>644</v>
      </c>
      <c r="H29" s="15" t="s">
        <v>983</v>
      </c>
      <c r="I29" s="143" t="s">
        <v>1318</v>
      </c>
      <c r="J29" s="15" t="s">
        <v>985</v>
      </c>
      <c r="K29" s="15" t="s">
        <v>1319</v>
      </c>
      <c r="L29" s="15" t="s">
        <v>654</v>
      </c>
      <c r="M29" s="15" t="s">
        <v>1320</v>
      </c>
      <c r="N29" s="103">
        <v>34183</v>
      </c>
      <c r="O29" s="15" t="s">
        <v>735</v>
      </c>
      <c r="P29" s="15" t="s">
        <v>1050</v>
      </c>
      <c r="Q29" s="15" t="s">
        <v>1050</v>
      </c>
      <c r="R29" s="15" t="s">
        <v>495</v>
      </c>
      <c r="S29" s="15" t="s">
        <v>495</v>
      </c>
      <c r="T29" s="15" t="s">
        <v>467</v>
      </c>
      <c r="U29" s="15" t="s">
        <v>468</v>
      </c>
      <c r="V29" s="15">
        <v>3143319</v>
      </c>
      <c r="X29" s="15">
        <v>30290902</v>
      </c>
      <c r="Y29" s="15" t="s">
        <v>1051</v>
      </c>
      <c r="AB29" s="15" t="s">
        <v>1050</v>
      </c>
      <c r="AC29" s="15">
        <v>217805240</v>
      </c>
      <c r="AD29" s="15">
        <v>1005689282</v>
      </c>
      <c r="AE29" s="15" t="s">
        <v>461</v>
      </c>
      <c r="AF29" s="15">
        <v>-1</v>
      </c>
      <c r="AG29" s="15" t="s">
        <v>513</v>
      </c>
      <c r="AH29" s="15" t="s">
        <v>510</v>
      </c>
      <c r="AI29" s="15" t="s">
        <v>511</v>
      </c>
      <c r="AJ29" s="15" t="s">
        <v>642</v>
      </c>
      <c r="AK29" s="15" t="s">
        <v>658</v>
      </c>
      <c r="AL29" s="15" t="s">
        <v>512</v>
      </c>
      <c r="AM29" s="16">
        <v>41612</v>
      </c>
      <c r="AN29" s="16">
        <v>41639</v>
      </c>
      <c r="AO29" s="16">
        <v>41639</v>
      </c>
      <c r="AP29" s="201">
        <v>12</v>
      </c>
      <c r="AT29" s="102">
        <v>-1379.5</v>
      </c>
      <c r="AU29" s="15" t="s">
        <v>424</v>
      </c>
      <c r="AV29" s="15" t="s">
        <v>494</v>
      </c>
      <c r="AW29" s="15" t="s">
        <v>542</v>
      </c>
      <c r="AX29" s="14" t="str">
        <f t="shared" si="1"/>
        <v>UK&amp;IBOOKINGS</v>
      </c>
      <c r="AY29" s="17" t="s">
        <v>733</v>
      </c>
      <c r="AZ29" s="101" t="str">
        <f>IF(ISERROR(VLOOKUP($H29,Lookup!$F:$G,2,FALSE)),0,VLOOKUP($H29,Lookup!$F:$G,2,FALSE))</f>
        <v>UK&amp;I</v>
      </c>
    </row>
    <row r="30" spans="1:52">
      <c r="A30" s="12" t="str">
        <f>IF(AZ30=0,VLOOKUP(R30,Lookup!$B:$C,2,0),'1st Yr Maint'!AZ30)</f>
        <v>UK&amp;I</v>
      </c>
      <c r="B30" s="12" t="str">
        <f>VLOOKUP(A30,Lookup!$C:$D,2,FALSE)</f>
        <v>UK&amp;I</v>
      </c>
      <c r="C30" s="15" t="s">
        <v>418</v>
      </c>
      <c r="D30" s="15" t="s">
        <v>459</v>
      </c>
      <c r="E30" s="15" t="s">
        <v>1099</v>
      </c>
      <c r="F30" s="15" t="s">
        <v>551</v>
      </c>
      <c r="G30" s="15" t="s">
        <v>644</v>
      </c>
      <c r="H30" s="15" t="s">
        <v>983</v>
      </c>
      <c r="I30" s="143" t="s">
        <v>984</v>
      </c>
      <c r="J30" s="15" t="s">
        <v>985</v>
      </c>
      <c r="K30" s="15" t="s">
        <v>986</v>
      </c>
      <c r="L30" s="15" t="s">
        <v>654</v>
      </c>
      <c r="M30" s="15" t="s">
        <v>987</v>
      </c>
      <c r="N30" s="103">
        <v>103739</v>
      </c>
      <c r="O30" s="15" t="s">
        <v>988</v>
      </c>
      <c r="P30" s="15" t="s">
        <v>989</v>
      </c>
      <c r="Q30" s="15" t="s">
        <v>989</v>
      </c>
      <c r="R30" s="15" t="s">
        <v>495</v>
      </c>
      <c r="S30" s="15" t="s">
        <v>495</v>
      </c>
      <c r="T30" s="15" t="s">
        <v>467</v>
      </c>
      <c r="U30" s="15" t="s">
        <v>468</v>
      </c>
      <c r="V30" s="15">
        <v>3115674</v>
      </c>
      <c r="X30" s="15">
        <v>30287564</v>
      </c>
      <c r="Y30" s="15" t="s">
        <v>990</v>
      </c>
      <c r="AB30" s="15" t="s">
        <v>991</v>
      </c>
      <c r="AC30" s="15">
        <v>227473519</v>
      </c>
      <c r="AD30" s="15">
        <v>1005598976</v>
      </c>
      <c r="AE30" s="15" t="s">
        <v>461</v>
      </c>
      <c r="AF30" s="15">
        <v>8</v>
      </c>
      <c r="AG30" s="15" t="s">
        <v>513</v>
      </c>
      <c r="AH30" s="15" t="s">
        <v>510</v>
      </c>
      <c r="AI30" s="15" t="s">
        <v>511</v>
      </c>
      <c r="AJ30" s="15" t="s">
        <v>642</v>
      </c>
      <c r="AK30" s="15" t="s">
        <v>658</v>
      </c>
      <c r="AL30" s="15" t="s">
        <v>512</v>
      </c>
      <c r="AM30" s="16">
        <v>41606</v>
      </c>
      <c r="AN30" s="16">
        <v>41606</v>
      </c>
      <c r="AO30" s="16">
        <v>41606</v>
      </c>
      <c r="AP30" s="201">
        <v>11</v>
      </c>
      <c r="AT30" s="102">
        <v>2058.4</v>
      </c>
      <c r="AU30" s="15" t="s">
        <v>424</v>
      </c>
      <c r="AV30" s="15" t="s">
        <v>494</v>
      </c>
      <c r="AW30" s="15" t="s">
        <v>992</v>
      </c>
      <c r="AX30" s="14" t="str">
        <f t="shared" si="1"/>
        <v>UK&amp;IBOOKINGS</v>
      </c>
      <c r="AY30" s="17" t="s">
        <v>733</v>
      </c>
      <c r="AZ30" s="101" t="str">
        <f>IF(ISERROR(VLOOKUP($H30,Lookup!$F:$G,2,FALSE)),0,VLOOKUP($H30,Lookup!$F:$G,2,FALSE))</f>
        <v>UK&amp;I</v>
      </c>
    </row>
    <row r="31" spans="1:52">
      <c r="A31" s="12" t="str">
        <f>IF(AZ31=0,VLOOKUP(R31,Lookup!$B:$C,2,0),'1st Yr Maint'!AZ31)</f>
        <v>UK&amp;I</v>
      </c>
      <c r="B31" s="12" t="str">
        <f>VLOOKUP(A31,Lookup!$C:$D,2,FALSE)</f>
        <v>UK&amp;I</v>
      </c>
      <c r="C31" s="15" t="s">
        <v>418</v>
      </c>
      <c r="D31" s="15" t="s">
        <v>459</v>
      </c>
      <c r="E31" s="15" t="s">
        <v>1099</v>
      </c>
      <c r="F31" s="15" t="s">
        <v>551</v>
      </c>
      <c r="G31" s="15" t="s">
        <v>644</v>
      </c>
      <c r="H31" s="15" t="s">
        <v>983</v>
      </c>
      <c r="I31" s="143" t="s">
        <v>984</v>
      </c>
      <c r="J31" s="15" t="s">
        <v>985</v>
      </c>
      <c r="K31" s="15" t="s">
        <v>986</v>
      </c>
      <c r="L31" s="15" t="s">
        <v>654</v>
      </c>
      <c r="M31" s="15" t="s">
        <v>1130</v>
      </c>
      <c r="N31" s="103">
        <v>99335</v>
      </c>
      <c r="O31" s="15" t="s">
        <v>1131</v>
      </c>
      <c r="P31" s="15" t="s">
        <v>1132</v>
      </c>
      <c r="Q31" s="15" t="s">
        <v>1132</v>
      </c>
      <c r="R31" s="15" t="s">
        <v>495</v>
      </c>
      <c r="S31" s="15" t="s">
        <v>495</v>
      </c>
      <c r="T31" s="15" t="s">
        <v>467</v>
      </c>
      <c r="U31" s="15" t="s">
        <v>468</v>
      </c>
      <c r="X31" s="15">
        <v>30296806</v>
      </c>
      <c r="Y31" s="15" t="s">
        <v>1133</v>
      </c>
      <c r="AB31" s="15" t="s">
        <v>1134</v>
      </c>
      <c r="AC31" s="15">
        <v>217593494</v>
      </c>
      <c r="AD31" s="15">
        <v>1005741589</v>
      </c>
      <c r="AE31" s="15" t="s">
        <v>484</v>
      </c>
      <c r="AF31" s="15">
        <v>2</v>
      </c>
      <c r="AG31" s="15" t="s">
        <v>509</v>
      </c>
      <c r="AH31" s="15" t="s">
        <v>510</v>
      </c>
      <c r="AI31" s="15" t="s">
        <v>511</v>
      </c>
      <c r="AJ31" s="15" t="s">
        <v>642</v>
      </c>
      <c r="AK31" s="15" t="s">
        <v>657</v>
      </c>
      <c r="AL31" s="15" t="s">
        <v>512</v>
      </c>
      <c r="AM31" s="16">
        <v>41621</v>
      </c>
      <c r="AN31" s="16">
        <v>41621</v>
      </c>
      <c r="AO31" s="16">
        <v>41621</v>
      </c>
      <c r="AP31" s="201">
        <v>12</v>
      </c>
      <c r="AT31" s="102">
        <v>441.75</v>
      </c>
      <c r="AU31" s="15" t="s">
        <v>424</v>
      </c>
      <c r="AV31" s="15" t="s">
        <v>537</v>
      </c>
      <c r="AW31" s="15" t="s">
        <v>538</v>
      </c>
      <c r="AX31" s="14" t="str">
        <f t="shared" si="1"/>
        <v>UK&amp;IBOOKINGS</v>
      </c>
      <c r="AY31" s="17" t="s">
        <v>733</v>
      </c>
      <c r="AZ31" s="101" t="str">
        <f>IF(ISERROR(VLOOKUP($H31,Lookup!$F:$G,2,FALSE)),0,VLOOKUP($H31,Lookup!$F:$G,2,FALSE))</f>
        <v>UK&amp;I</v>
      </c>
    </row>
    <row r="32" spans="1:52">
      <c r="A32" s="12" t="str">
        <f>IF(AZ32=0,VLOOKUP(R32,Lookup!$B:$C,2,0),'1st Yr Maint'!AZ32)</f>
        <v>UK&amp;I</v>
      </c>
      <c r="B32" s="12" t="str">
        <f>VLOOKUP(A32,Lookup!$C:$D,2,FALSE)</f>
        <v>UK&amp;I</v>
      </c>
      <c r="C32" s="15" t="s">
        <v>418</v>
      </c>
      <c r="D32" s="15" t="s">
        <v>459</v>
      </c>
      <c r="E32" s="15" t="s">
        <v>1099</v>
      </c>
      <c r="F32" s="15" t="s">
        <v>551</v>
      </c>
      <c r="G32" s="15" t="s">
        <v>644</v>
      </c>
      <c r="H32" s="15" t="s">
        <v>983</v>
      </c>
      <c r="I32" s="143" t="s">
        <v>984</v>
      </c>
      <c r="J32" s="15" t="s">
        <v>985</v>
      </c>
      <c r="K32" s="15" t="s">
        <v>986</v>
      </c>
      <c r="L32" s="15" t="s">
        <v>654</v>
      </c>
      <c r="M32" s="15" t="s">
        <v>1130</v>
      </c>
      <c r="N32" s="103">
        <v>99335</v>
      </c>
      <c r="O32" s="15" t="s">
        <v>1131</v>
      </c>
      <c r="P32" s="15" t="s">
        <v>1132</v>
      </c>
      <c r="Q32" s="15" t="s">
        <v>1132</v>
      </c>
      <c r="R32" s="15" t="s">
        <v>495</v>
      </c>
      <c r="S32" s="15" t="s">
        <v>495</v>
      </c>
      <c r="T32" s="15" t="s">
        <v>467</v>
      </c>
      <c r="U32" s="15" t="s">
        <v>468</v>
      </c>
      <c r="X32" s="15">
        <v>30296806</v>
      </c>
      <c r="Y32" s="15" t="s">
        <v>1133</v>
      </c>
      <c r="AB32" s="15" t="s">
        <v>1134</v>
      </c>
      <c r="AC32" s="15">
        <v>217593494</v>
      </c>
      <c r="AD32" s="15">
        <v>1005741589</v>
      </c>
      <c r="AE32" s="15" t="s">
        <v>484</v>
      </c>
      <c r="AF32" s="15">
        <v>0</v>
      </c>
      <c r="AG32" s="15" t="s">
        <v>509</v>
      </c>
      <c r="AH32" s="15" t="s">
        <v>510</v>
      </c>
      <c r="AI32" s="15" t="s">
        <v>511</v>
      </c>
      <c r="AJ32" s="15" t="s">
        <v>642</v>
      </c>
      <c r="AK32" s="15" t="s">
        <v>657</v>
      </c>
      <c r="AL32" s="15" t="s">
        <v>512</v>
      </c>
      <c r="AM32" s="16">
        <v>41621</v>
      </c>
      <c r="AN32" s="16">
        <v>41631</v>
      </c>
      <c r="AO32" s="16">
        <v>41631</v>
      </c>
      <c r="AP32" s="201">
        <v>12</v>
      </c>
      <c r="AT32" s="102">
        <v>24448.2</v>
      </c>
      <c r="AU32" s="15" t="s">
        <v>424</v>
      </c>
      <c r="AV32" s="15" t="s">
        <v>537</v>
      </c>
      <c r="AW32" s="15" t="s">
        <v>538</v>
      </c>
      <c r="AX32" s="14" t="str">
        <f t="shared" si="1"/>
        <v>UK&amp;IBOOKINGS</v>
      </c>
      <c r="AY32" s="17" t="s">
        <v>733</v>
      </c>
      <c r="AZ32" s="101" t="str">
        <f>IF(ISERROR(VLOOKUP($H32,Lookup!$F:$G,2,FALSE)),0,VLOOKUP($H32,Lookup!$F:$G,2,FALSE))</f>
        <v>UK&amp;I</v>
      </c>
    </row>
    <row r="33" spans="1:52">
      <c r="A33" s="12" t="str">
        <f>IF(AZ33=0,VLOOKUP(R33,Lookup!$B:$C,2,0),'1st Yr Maint'!AZ33)</f>
        <v>EMED &amp; Africa</v>
      </c>
      <c r="B33" s="12" t="str">
        <f>VLOOKUP(A33,Lookup!$C:$D,2,FALSE)</f>
        <v>EMEA EAST</v>
      </c>
      <c r="C33" s="15" t="s">
        <v>418</v>
      </c>
      <c r="D33" s="15" t="s">
        <v>459</v>
      </c>
      <c r="E33" s="15" t="s">
        <v>1103</v>
      </c>
      <c r="F33" s="15" t="s">
        <v>551</v>
      </c>
      <c r="G33" s="15" t="s">
        <v>644</v>
      </c>
      <c r="H33" s="15" t="s">
        <v>1074</v>
      </c>
      <c r="I33" s="143" t="s">
        <v>1075</v>
      </c>
      <c r="K33" s="15" t="s">
        <v>1076</v>
      </c>
      <c r="L33" s="15" t="s">
        <v>669</v>
      </c>
      <c r="M33" s="15" t="s">
        <v>225</v>
      </c>
      <c r="N33" s="103" t="s">
        <v>225</v>
      </c>
      <c r="O33" s="15" t="s">
        <v>1522</v>
      </c>
      <c r="P33" s="15" t="s">
        <v>1522</v>
      </c>
      <c r="Q33" s="15" t="s">
        <v>1523</v>
      </c>
      <c r="R33" s="15" t="s">
        <v>1524</v>
      </c>
      <c r="S33" s="15" t="s">
        <v>1524</v>
      </c>
      <c r="T33" s="15" t="s">
        <v>467</v>
      </c>
      <c r="U33" s="15" t="s">
        <v>468</v>
      </c>
      <c r="V33" s="15">
        <v>2686362</v>
      </c>
      <c r="X33" s="15">
        <v>30310482</v>
      </c>
      <c r="Y33" s="15" t="s">
        <v>1525</v>
      </c>
      <c r="AB33" s="15" t="s">
        <v>1523</v>
      </c>
      <c r="AC33" s="15">
        <v>850485875</v>
      </c>
      <c r="AD33" s="15">
        <v>1005506300</v>
      </c>
      <c r="AE33" s="15" t="s">
        <v>461</v>
      </c>
      <c r="AF33" s="15">
        <v>1</v>
      </c>
      <c r="AG33" s="15" t="s">
        <v>509</v>
      </c>
      <c r="AH33" s="15" t="s">
        <v>510</v>
      </c>
      <c r="AI33" s="15" t="s">
        <v>511</v>
      </c>
      <c r="AJ33" s="15" t="s">
        <v>642</v>
      </c>
      <c r="AL33" s="15" t="s">
        <v>512</v>
      </c>
      <c r="AM33" s="16">
        <v>41638</v>
      </c>
      <c r="AN33" s="16">
        <v>41638</v>
      </c>
      <c r="AO33" s="16">
        <v>41638</v>
      </c>
      <c r="AP33" s="201">
        <v>12</v>
      </c>
      <c r="AT33" s="102">
        <v>2250</v>
      </c>
      <c r="AU33" s="15" t="s">
        <v>424</v>
      </c>
      <c r="AV33" s="15" t="s">
        <v>462</v>
      </c>
      <c r="AW33" s="15" t="s">
        <v>486</v>
      </c>
      <c r="AX33" s="14" t="str">
        <f t="shared" si="1"/>
        <v>EMED &amp; AfricaBOOKINGS</v>
      </c>
      <c r="AY33" s="17" t="s">
        <v>733</v>
      </c>
      <c r="AZ33" s="101">
        <f>IF(ISERROR(VLOOKUP($H33,Lookup!$F:$G,2,FALSE)),0,VLOOKUP($H33,Lookup!$F:$G,2,FALSE))</f>
        <v>0</v>
      </c>
    </row>
    <row r="34" spans="1:52">
      <c r="A34" s="12" t="str">
        <f>IF(AZ34=0,VLOOKUP(R34,Lookup!$B:$C,2,0),'1st Yr Maint'!AZ34)</f>
        <v>EMED &amp; Africa</v>
      </c>
      <c r="B34" s="12" t="str">
        <f>VLOOKUP(A34,Lookup!$C:$D,2,FALSE)</f>
        <v>EMEA EAST</v>
      </c>
      <c r="C34" s="15" t="s">
        <v>418</v>
      </c>
      <c r="D34" s="15" t="s">
        <v>459</v>
      </c>
      <c r="E34" s="15" t="s">
        <v>1103</v>
      </c>
      <c r="F34" s="15" t="s">
        <v>551</v>
      </c>
      <c r="G34" s="15" t="s">
        <v>644</v>
      </c>
      <c r="H34" s="15" t="s">
        <v>1074</v>
      </c>
      <c r="I34" s="143" t="s">
        <v>1075</v>
      </c>
      <c r="K34" s="15" t="s">
        <v>1076</v>
      </c>
      <c r="L34" s="15" t="s">
        <v>669</v>
      </c>
      <c r="M34" s="15" t="s">
        <v>225</v>
      </c>
      <c r="N34" s="103" t="s">
        <v>225</v>
      </c>
      <c r="O34" s="15" t="s">
        <v>1522</v>
      </c>
      <c r="P34" s="15" t="s">
        <v>1522</v>
      </c>
      <c r="Q34" s="15" t="s">
        <v>1523</v>
      </c>
      <c r="R34" s="15" t="s">
        <v>1524</v>
      </c>
      <c r="S34" s="15" t="s">
        <v>1524</v>
      </c>
      <c r="T34" s="15" t="s">
        <v>467</v>
      </c>
      <c r="U34" s="15" t="s">
        <v>468</v>
      </c>
      <c r="V34" s="15">
        <v>2686362</v>
      </c>
      <c r="X34" s="15">
        <v>30310482</v>
      </c>
      <c r="Y34" s="15" t="s">
        <v>1525</v>
      </c>
      <c r="AB34" s="15" t="s">
        <v>1523</v>
      </c>
      <c r="AC34" s="15">
        <v>850485875</v>
      </c>
      <c r="AD34" s="15">
        <v>1005506300</v>
      </c>
      <c r="AE34" s="15" t="s">
        <v>461</v>
      </c>
      <c r="AF34" s="15">
        <v>-1</v>
      </c>
      <c r="AG34" s="15" t="s">
        <v>509</v>
      </c>
      <c r="AH34" s="15" t="s">
        <v>510</v>
      </c>
      <c r="AI34" s="15" t="s">
        <v>511</v>
      </c>
      <c r="AJ34" s="15" t="s">
        <v>642</v>
      </c>
      <c r="AL34" s="15" t="s">
        <v>512</v>
      </c>
      <c r="AM34" s="16">
        <v>41638</v>
      </c>
      <c r="AN34" s="16">
        <v>41639</v>
      </c>
      <c r="AO34" s="16">
        <v>41638</v>
      </c>
      <c r="AP34" s="201">
        <v>12</v>
      </c>
      <c r="AT34" s="102">
        <v>-2250</v>
      </c>
      <c r="AU34" s="15" t="s">
        <v>424</v>
      </c>
      <c r="AV34" s="15" t="s">
        <v>462</v>
      </c>
      <c r="AW34" s="15" t="s">
        <v>486</v>
      </c>
      <c r="AX34" s="14" t="str">
        <f t="shared" si="1"/>
        <v>EMED &amp; AfricaBOOKINGS</v>
      </c>
      <c r="AY34" s="17" t="s">
        <v>733</v>
      </c>
      <c r="AZ34" s="101">
        <f>IF(ISERROR(VLOOKUP($H34,Lookup!$F:$G,2,FALSE)),0,VLOOKUP($H34,Lookup!$F:$G,2,FALSE))</f>
        <v>0</v>
      </c>
    </row>
    <row r="35" spans="1:52">
      <c r="A35" s="12" t="str">
        <f>IF(AZ35=0,VLOOKUP(R35,Lookup!$B:$C,2,0),'1st Yr Maint'!AZ35)</f>
        <v>Benelux</v>
      </c>
      <c r="B35" s="12" t="str">
        <f>VLOOKUP(A35,Lookup!$C:$D,2,FALSE)</f>
        <v>EMEA WEST</v>
      </c>
      <c r="C35" s="15" t="s">
        <v>418</v>
      </c>
      <c r="D35" s="15" t="s">
        <v>459</v>
      </c>
      <c r="E35" s="15" t="s">
        <v>1103</v>
      </c>
      <c r="F35" s="15" t="s">
        <v>551</v>
      </c>
      <c r="G35" s="15" t="s">
        <v>644</v>
      </c>
      <c r="H35" s="15" t="s">
        <v>568</v>
      </c>
      <c r="I35" s="143" t="s">
        <v>544</v>
      </c>
      <c r="J35" s="15" t="s">
        <v>476</v>
      </c>
      <c r="K35" s="15" t="s">
        <v>473</v>
      </c>
      <c r="L35" s="15" t="s">
        <v>471</v>
      </c>
      <c r="M35" s="15" t="s">
        <v>595</v>
      </c>
      <c r="N35" s="103">
        <v>110701</v>
      </c>
      <c r="O35" s="15" t="s">
        <v>1421</v>
      </c>
      <c r="P35" s="15" t="s">
        <v>1422</v>
      </c>
      <c r="Q35" s="15" t="s">
        <v>1422</v>
      </c>
      <c r="R35" s="15" t="s">
        <v>498</v>
      </c>
      <c r="S35" s="15" t="s">
        <v>498</v>
      </c>
      <c r="T35" s="15" t="s">
        <v>1423</v>
      </c>
      <c r="U35" s="15" t="s">
        <v>1424</v>
      </c>
      <c r="V35" s="15">
        <v>1674891</v>
      </c>
      <c r="X35" s="15">
        <v>30308135</v>
      </c>
      <c r="Y35" s="15" t="s">
        <v>1425</v>
      </c>
      <c r="AB35" s="15" t="s">
        <v>1526</v>
      </c>
      <c r="AC35" s="15">
        <v>8030137</v>
      </c>
      <c r="AD35" s="15">
        <v>1005852695</v>
      </c>
      <c r="AE35" s="15" t="s">
        <v>461</v>
      </c>
      <c r="AF35" s="15">
        <v>1</v>
      </c>
      <c r="AG35" s="15" t="s">
        <v>513</v>
      </c>
      <c r="AI35" s="15" t="s">
        <v>514</v>
      </c>
      <c r="AL35" s="15" t="s">
        <v>391</v>
      </c>
      <c r="AM35" s="16">
        <v>41635</v>
      </c>
      <c r="AN35" s="16">
        <v>41635</v>
      </c>
      <c r="AO35" s="16">
        <v>41635</v>
      </c>
      <c r="AP35" s="201">
        <v>12</v>
      </c>
      <c r="AT35" s="102">
        <v>62.4</v>
      </c>
      <c r="AU35" s="15" t="s">
        <v>424</v>
      </c>
      <c r="AV35" s="15" t="s">
        <v>462</v>
      </c>
      <c r="AW35" s="15" t="s">
        <v>652</v>
      </c>
      <c r="AX35" s="14" t="str">
        <f t="shared" si="1"/>
        <v>BeneluxBOOKINGS</v>
      </c>
      <c r="AY35" s="17" t="s">
        <v>733</v>
      </c>
      <c r="AZ35" s="101">
        <f>IF(ISERROR(VLOOKUP($H35,Lookup!$F:$G,2,FALSE)),0,VLOOKUP($H35,Lookup!$F:$G,2,FALSE))</f>
        <v>0</v>
      </c>
    </row>
    <row r="36" spans="1:52">
      <c r="A36" s="12" t="str">
        <f>IF(AZ36=0,VLOOKUP(R36,Lookup!$B:$C,2,0),'1st Yr Maint'!AZ36)</f>
        <v>Austria/EE</v>
      </c>
      <c r="B36" s="12" t="str">
        <f>VLOOKUP(A36,Lookup!$C:$D,2,FALSE)</f>
        <v>EMEA EAST</v>
      </c>
      <c r="C36" s="15" t="s">
        <v>418</v>
      </c>
      <c r="D36" s="15" t="s">
        <v>459</v>
      </c>
      <c r="E36" s="15" t="s">
        <v>1103</v>
      </c>
      <c r="F36" s="15" t="s">
        <v>551</v>
      </c>
      <c r="G36" s="15" t="s">
        <v>644</v>
      </c>
      <c r="H36" s="15" t="s">
        <v>593</v>
      </c>
      <c r="I36" s="143" t="s">
        <v>889</v>
      </c>
      <c r="J36" s="15" t="s">
        <v>567</v>
      </c>
      <c r="K36" s="15" t="s">
        <v>532</v>
      </c>
      <c r="L36" s="15" t="s">
        <v>464</v>
      </c>
      <c r="M36" s="15" t="s">
        <v>890</v>
      </c>
      <c r="N36" s="103">
        <v>83938</v>
      </c>
      <c r="O36" s="15" t="s">
        <v>891</v>
      </c>
      <c r="P36" s="15" t="s">
        <v>891</v>
      </c>
      <c r="Q36" s="15" t="s">
        <v>892</v>
      </c>
      <c r="R36" s="15" t="s">
        <v>893</v>
      </c>
      <c r="S36" s="15" t="s">
        <v>893</v>
      </c>
      <c r="T36" s="15" t="s">
        <v>467</v>
      </c>
      <c r="U36" s="15" t="s">
        <v>468</v>
      </c>
      <c r="V36" s="15">
        <v>3126232</v>
      </c>
      <c r="X36" s="15">
        <v>30279096</v>
      </c>
      <c r="Y36" s="15" t="s">
        <v>894</v>
      </c>
      <c r="AB36" s="15" t="s">
        <v>1321</v>
      </c>
      <c r="AC36" s="15">
        <v>499638559</v>
      </c>
      <c r="AD36" s="15">
        <v>1005705422</v>
      </c>
      <c r="AE36" s="15" t="s">
        <v>461</v>
      </c>
      <c r="AF36" s="15">
        <v>1</v>
      </c>
      <c r="AG36" s="15" t="s">
        <v>509</v>
      </c>
      <c r="AH36" s="15" t="s">
        <v>510</v>
      </c>
      <c r="AI36" s="15" t="s">
        <v>511</v>
      </c>
      <c r="AJ36" s="15" t="s">
        <v>642</v>
      </c>
      <c r="AK36" s="15" t="s">
        <v>895</v>
      </c>
      <c r="AL36" s="15" t="s">
        <v>512</v>
      </c>
      <c r="AM36" s="16">
        <v>41591</v>
      </c>
      <c r="AN36" s="16">
        <v>41591</v>
      </c>
      <c r="AO36" s="16">
        <v>41591</v>
      </c>
      <c r="AP36" s="201">
        <v>11</v>
      </c>
      <c r="AT36" s="102">
        <v>369.2</v>
      </c>
      <c r="AU36" s="15" t="s">
        <v>424</v>
      </c>
      <c r="AV36" s="15" t="s">
        <v>896</v>
      </c>
      <c r="AW36" s="15" t="s">
        <v>897</v>
      </c>
      <c r="AX36" s="14" t="str">
        <f t="shared" si="1"/>
        <v>Austria/EEBOOKINGS</v>
      </c>
      <c r="AY36" s="17" t="s">
        <v>733</v>
      </c>
      <c r="AZ36" s="101">
        <f>IF(ISERROR(VLOOKUP($H36,Lookup!$F:$G,2,FALSE)),0,VLOOKUP($H36,Lookup!$F:$G,2,FALSE))</f>
        <v>0</v>
      </c>
    </row>
    <row r="37" spans="1:52">
      <c r="A37" s="12" t="str">
        <f>IF(AZ37=0,VLOOKUP(R37,Lookup!$B:$C,2,0),'1st Yr Maint'!AZ37)</f>
        <v>Austria/EE</v>
      </c>
      <c r="B37" s="12" t="str">
        <f>VLOOKUP(A37,Lookup!$C:$D,2,FALSE)</f>
        <v>EMEA EAST</v>
      </c>
      <c r="C37" s="15" t="s">
        <v>418</v>
      </c>
      <c r="D37" s="15" t="s">
        <v>459</v>
      </c>
      <c r="E37" s="15" t="s">
        <v>1103</v>
      </c>
      <c r="F37" s="15" t="s">
        <v>551</v>
      </c>
      <c r="G37" s="15" t="s">
        <v>644</v>
      </c>
      <c r="H37" s="15" t="s">
        <v>593</v>
      </c>
      <c r="I37" s="143" t="s">
        <v>889</v>
      </c>
      <c r="J37" s="15" t="s">
        <v>567</v>
      </c>
      <c r="K37" s="15" t="s">
        <v>532</v>
      </c>
      <c r="L37" s="15" t="s">
        <v>464</v>
      </c>
      <c r="M37" s="15" t="s">
        <v>890</v>
      </c>
      <c r="N37" s="103">
        <v>83938</v>
      </c>
      <c r="O37" s="15" t="s">
        <v>993</v>
      </c>
      <c r="P37" s="15" t="s">
        <v>993</v>
      </c>
      <c r="Q37" s="15" t="s">
        <v>994</v>
      </c>
      <c r="R37" s="15" t="s">
        <v>995</v>
      </c>
      <c r="S37" s="15" t="s">
        <v>995</v>
      </c>
      <c r="T37" s="15" t="s">
        <v>467</v>
      </c>
      <c r="U37" s="15" t="s">
        <v>468</v>
      </c>
      <c r="V37" s="15">
        <v>3165074</v>
      </c>
      <c r="X37" s="15">
        <v>30285743</v>
      </c>
      <c r="Y37" s="15" t="s">
        <v>996</v>
      </c>
      <c r="AB37" s="15" t="s">
        <v>994</v>
      </c>
      <c r="AC37" s="15">
        <v>27792405</v>
      </c>
      <c r="AD37" s="15">
        <v>1005780691</v>
      </c>
      <c r="AE37" s="15" t="s">
        <v>461</v>
      </c>
      <c r="AF37" s="15">
        <v>5</v>
      </c>
      <c r="AG37" s="15" t="s">
        <v>509</v>
      </c>
      <c r="AH37" s="15" t="s">
        <v>510</v>
      </c>
      <c r="AI37" s="15" t="s">
        <v>511</v>
      </c>
      <c r="AJ37" s="15" t="s">
        <v>518</v>
      </c>
      <c r="AK37" s="15" t="s">
        <v>611</v>
      </c>
      <c r="AL37" s="15" t="s">
        <v>512</v>
      </c>
      <c r="AM37" s="16">
        <v>41604</v>
      </c>
      <c r="AN37" s="16">
        <v>41604</v>
      </c>
      <c r="AO37" s="16">
        <v>41604</v>
      </c>
      <c r="AP37" s="201">
        <v>11</v>
      </c>
      <c r="AT37" s="102">
        <v>546</v>
      </c>
      <c r="AU37" s="15" t="s">
        <v>424</v>
      </c>
      <c r="AV37" s="15" t="s">
        <v>462</v>
      </c>
      <c r="AW37" s="15" t="s">
        <v>486</v>
      </c>
      <c r="AX37" s="14" t="str">
        <f t="shared" si="1"/>
        <v>Austria/EEBOOKINGS</v>
      </c>
      <c r="AY37" s="17" t="s">
        <v>733</v>
      </c>
      <c r="AZ37" s="101">
        <f>IF(ISERROR(VLOOKUP($H37,Lookup!$F:$G,2,FALSE)),0,VLOOKUP($H37,Lookup!$F:$G,2,FALSE))</f>
        <v>0</v>
      </c>
    </row>
    <row r="38" spans="1:52">
      <c r="A38" s="12" t="str">
        <f>IF(AZ38=0,VLOOKUP(R38,Lookup!$B:$C,2,0),'1st Yr Maint'!AZ38)</f>
        <v>France</v>
      </c>
      <c r="B38" s="12" t="str">
        <f>VLOOKUP(A38,Lookup!$C:$D,2,FALSE)</f>
        <v>EMEA WEST</v>
      </c>
      <c r="C38" s="15" t="s">
        <v>418</v>
      </c>
      <c r="D38" s="15" t="s">
        <v>459</v>
      </c>
      <c r="E38" s="15" t="s">
        <v>1103</v>
      </c>
      <c r="F38" s="15" t="s">
        <v>551</v>
      </c>
      <c r="G38" s="15" t="s">
        <v>644</v>
      </c>
      <c r="H38" s="15" t="s">
        <v>477</v>
      </c>
      <c r="I38" s="143" t="s">
        <v>614</v>
      </c>
      <c r="J38" s="15" t="s">
        <v>566</v>
      </c>
      <c r="K38" s="15" t="s">
        <v>478</v>
      </c>
      <c r="L38" s="15" t="s">
        <v>460</v>
      </c>
      <c r="M38" s="15" t="s">
        <v>635</v>
      </c>
      <c r="N38" s="103">
        <v>52449</v>
      </c>
      <c r="O38" s="15" t="s">
        <v>753</v>
      </c>
      <c r="P38" s="15" t="s">
        <v>754</v>
      </c>
      <c r="Q38" s="15" t="s">
        <v>754</v>
      </c>
      <c r="R38" s="15" t="s">
        <v>267</v>
      </c>
      <c r="S38" s="15" t="s">
        <v>267</v>
      </c>
      <c r="T38" s="15" t="s">
        <v>467</v>
      </c>
      <c r="U38" s="15" t="s">
        <v>468</v>
      </c>
      <c r="V38" s="15">
        <v>2890420</v>
      </c>
      <c r="X38" s="15">
        <v>30268750</v>
      </c>
      <c r="Y38" s="15" t="s">
        <v>755</v>
      </c>
      <c r="AB38" s="15" t="s">
        <v>756</v>
      </c>
      <c r="AC38" s="15">
        <v>288997203</v>
      </c>
      <c r="AD38" s="15">
        <v>1005187044</v>
      </c>
      <c r="AE38" s="15" t="s">
        <v>461</v>
      </c>
      <c r="AF38" s="15">
        <v>1</v>
      </c>
      <c r="AG38" s="15" t="s">
        <v>513</v>
      </c>
      <c r="AH38" s="15" t="s">
        <v>510</v>
      </c>
      <c r="AI38" s="15" t="s">
        <v>514</v>
      </c>
      <c r="AL38" s="15" t="s">
        <v>391</v>
      </c>
      <c r="AM38" s="16">
        <v>41569</v>
      </c>
      <c r="AN38" s="16">
        <v>41569</v>
      </c>
      <c r="AO38" s="16">
        <v>41569</v>
      </c>
      <c r="AP38" s="201">
        <v>10</v>
      </c>
      <c r="AT38" s="102">
        <v>146.9</v>
      </c>
      <c r="AU38" s="15" t="s">
        <v>424</v>
      </c>
      <c r="AV38" s="15" t="s">
        <v>466</v>
      </c>
      <c r="AW38" s="15" t="s">
        <v>531</v>
      </c>
      <c r="AX38" s="14" t="str">
        <f t="shared" si="1"/>
        <v>FranceBOOKINGS</v>
      </c>
      <c r="AY38" s="17" t="s">
        <v>733</v>
      </c>
      <c r="AZ38" s="101" t="str">
        <f>IF(ISERROR(VLOOKUP($H38,Lookup!$F:$G,2,FALSE)),0,VLOOKUP($H38,Lookup!$F:$G,2,FALSE))</f>
        <v>France</v>
      </c>
    </row>
    <row r="39" spans="1:52">
      <c r="A39" s="12" t="str">
        <f>IF(AZ39=0,VLOOKUP(R39,Lookup!$B:$C,2,0),'1st Yr Maint'!AZ39)</f>
        <v>Italy</v>
      </c>
      <c r="B39" s="12" t="str">
        <f>VLOOKUP(A39,Lookup!$C:$D,2,FALSE)</f>
        <v>EMEA WEST</v>
      </c>
      <c r="C39" s="15" t="s">
        <v>418</v>
      </c>
      <c r="D39" s="15" t="s">
        <v>459</v>
      </c>
      <c r="E39" s="15" t="s">
        <v>1103</v>
      </c>
      <c r="F39" s="15" t="s">
        <v>551</v>
      </c>
      <c r="G39" s="15" t="s">
        <v>644</v>
      </c>
      <c r="H39" s="15" t="s">
        <v>480</v>
      </c>
      <c r="I39" s="143" t="s">
        <v>572</v>
      </c>
      <c r="J39" s="15" t="s">
        <v>566</v>
      </c>
      <c r="K39" s="15" t="s">
        <v>794</v>
      </c>
      <c r="L39" s="15" t="s">
        <v>460</v>
      </c>
      <c r="M39" s="15" t="s">
        <v>693</v>
      </c>
      <c r="N39" s="103">
        <v>117985</v>
      </c>
      <c r="O39" s="15" t="s">
        <v>795</v>
      </c>
      <c r="P39" s="15" t="s">
        <v>1052</v>
      </c>
      <c r="Q39" s="15" t="s">
        <v>1053</v>
      </c>
      <c r="R39" s="15" t="s">
        <v>97</v>
      </c>
      <c r="S39" s="15" t="s">
        <v>97</v>
      </c>
      <c r="T39" s="15" t="s">
        <v>467</v>
      </c>
      <c r="U39" s="15" t="s">
        <v>468</v>
      </c>
      <c r="V39" s="15">
        <v>1504597</v>
      </c>
      <c r="X39" s="15">
        <v>30290200</v>
      </c>
      <c r="Y39" s="15" t="s">
        <v>1054</v>
      </c>
      <c r="AB39" s="15" t="s">
        <v>1055</v>
      </c>
      <c r="AC39" s="15">
        <v>428406912</v>
      </c>
      <c r="AD39" s="15">
        <v>1005588891</v>
      </c>
      <c r="AE39" s="15" t="s">
        <v>461</v>
      </c>
      <c r="AF39" s="15">
        <v>1</v>
      </c>
      <c r="AG39" s="15" t="s">
        <v>513</v>
      </c>
      <c r="AH39" s="15" t="s">
        <v>510</v>
      </c>
      <c r="AI39" s="15" t="s">
        <v>511</v>
      </c>
      <c r="AJ39" s="15" t="s">
        <v>541</v>
      </c>
      <c r="AK39" s="15" t="s">
        <v>700</v>
      </c>
      <c r="AL39" s="15" t="s">
        <v>512</v>
      </c>
      <c r="AM39" s="16">
        <v>41612</v>
      </c>
      <c r="AN39" s="16">
        <v>41612</v>
      </c>
      <c r="AO39" s="16">
        <v>41612</v>
      </c>
      <c r="AP39" s="201">
        <v>12</v>
      </c>
      <c r="AT39" s="102">
        <v>8342.11</v>
      </c>
      <c r="AU39" s="15" t="s">
        <v>424</v>
      </c>
      <c r="AV39" s="15" t="s">
        <v>462</v>
      </c>
      <c r="AW39" s="15" t="s">
        <v>652</v>
      </c>
      <c r="AX39" s="14" t="str">
        <f t="shared" si="1"/>
        <v>ItalyBOOKINGS</v>
      </c>
      <c r="AY39" s="17" t="s">
        <v>733</v>
      </c>
      <c r="AZ39" s="101" t="str">
        <f>IF(ISERROR(VLOOKUP($H39,Lookup!$F:$G,2,FALSE)),0,VLOOKUP($H39,Lookup!$F:$G,2,FALSE))</f>
        <v>Italy</v>
      </c>
    </row>
    <row r="40" spans="1:52">
      <c r="A40" s="12" t="str">
        <f>IF(AZ40=0,VLOOKUP(R40,Lookup!$B:$C,2,0),'1st Yr Maint'!AZ40)</f>
        <v>Italy</v>
      </c>
      <c r="B40" s="12" t="str">
        <f>VLOOKUP(A40,Lookup!$C:$D,2,FALSE)</f>
        <v>EMEA WEST</v>
      </c>
      <c r="C40" s="15" t="s">
        <v>418</v>
      </c>
      <c r="D40" s="15" t="s">
        <v>459</v>
      </c>
      <c r="E40" s="15" t="s">
        <v>1103</v>
      </c>
      <c r="F40" s="15" t="s">
        <v>551</v>
      </c>
      <c r="G40" s="15" t="s">
        <v>644</v>
      </c>
      <c r="H40" s="15" t="s">
        <v>480</v>
      </c>
      <c r="I40" s="143" t="s">
        <v>572</v>
      </c>
      <c r="J40" s="15" t="s">
        <v>566</v>
      </c>
      <c r="K40" s="15" t="s">
        <v>794</v>
      </c>
      <c r="L40" s="15" t="s">
        <v>460</v>
      </c>
      <c r="M40" s="15" t="s">
        <v>693</v>
      </c>
      <c r="N40" s="103">
        <v>117985</v>
      </c>
      <c r="O40" s="15" t="s">
        <v>795</v>
      </c>
      <c r="P40" s="15" t="s">
        <v>795</v>
      </c>
      <c r="Q40" s="15" t="s">
        <v>795</v>
      </c>
      <c r="R40" s="15" t="s">
        <v>97</v>
      </c>
      <c r="S40" s="15" t="s">
        <v>97</v>
      </c>
      <c r="T40" s="15" t="s">
        <v>467</v>
      </c>
      <c r="U40" s="15" t="s">
        <v>468</v>
      </c>
      <c r="V40" s="15">
        <v>3056728</v>
      </c>
      <c r="X40" s="15">
        <v>30273442</v>
      </c>
      <c r="Y40" s="15" t="s">
        <v>796</v>
      </c>
      <c r="AB40" s="15" t="s">
        <v>795</v>
      </c>
      <c r="AC40" s="15">
        <v>428354471</v>
      </c>
      <c r="AD40" s="15">
        <v>1005547109</v>
      </c>
      <c r="AE40" s="15" t="s">
        <v>461</v>
      </c>
      <c r="AF40" s="15">
        <v>2</v>
      </c>
      <c r="AG40" s="15" t="s">
        <v>513</v>
      </c>
      <c r="AH40" s="15" t="s">
        <v>510</v>
      </c>
      <c r="AI40" s="15" t="s">
        <v>511</v>
      </c>
      <c r="AJ40" s="15" t="s">
        <v>541</v>
      </c>
      <c r="AK40" s="15" t="s">
        <v>700</v>
      </c>
      <c r="AL40" s="15" t="s">
        <v>512</v>
      </c>
      <c r="AM40" s="16">
        <v>41578</v>
      </c>
      <c r="AN40" s="16">
        <v>41578</v>
      </c>
      <c r="AO40" s="16">
        <v>41578</v>
      </c>
      <c r="AP40" s="201">
        <v>10</v>
      </c>
      <c r="AT40" s="102">
        <v>540.79999999999995</v>
      </c>
      <c r="AU40" s="15" t="s">
        <v>424</v>
      </c>
      <c r="AV40" s="15" t="s">
        <v>470</v>
      </c>
      <c r="AW40" s="15" t="s">
        <v>469</v>
      </c>
      <c r="AX40" s="14" t="str">
        <f t="shared" si="1"/>
        <v>ItalyBOOKINGS</v>
      </c>
      <c r="AY40" s="17" t="s">
        <v>733</v>
      </c>
      <c r="AZ40" s="101" t="str">
        <f>IF(ISERROR(VLOOKUP($H40,Lookup!$F:$G,2,FALSE)),0,VLOOKUP($H40,Lookup!$F:$G,2,FALSE))</f>
        <v>Italy</v>
      </c>
    </row>
    <row r="41" spans="1:52">
      <c r="A41" s="12" t="str">
        <f>IF(AZ41=0,VLOOKUP(R41,Lookup!$B:$C,2,0),'1st Yr Maint'!AZ41)</f>
        <v>South Africa</v>
      </c>
      <c r="B41" s="12" t="str">
        <f>VLOOKUP(A41,Lookup!$C:$D,2,FALSE)</f>
        <v>EMEA EAST</v>
      </c>
      <c r="C41" s="15" t="s">
        <v>418</v>
      </c>
      <c r="D41" s="15" t="s">
        <v>459</v>
      </c>
      <c r="E41" s="15" t="s">
        <v>1103</v>
      </c>
      <c r="F41" s="15" t="s">
        <v>551</v>
      </c>
      <c r="G41" s="15" t="s">
        <v>644</v>
      </c>
      <c r="H41" s="15" t="s">
        <v>647</v>
      </c>
      <c r="I41" s="143" t="s">
        <v>648</v>
      </c>
      <c r="J41" s="15" t="s">
        <v>476</v>
      </c>
      <c r="K41" s="15" t="s">
        <v>649</v>
      </c>
      <c r="L41" s="15" t="s">
        <v>471</v>
      </c>
      <c r="M41" s="15" t="s">
        <v>997</v>
      </c>
      <c r="N41" s="103">
        <v>117901</v>
      </c>
      <c r="O41" s="15" t="s">
        <v>998</v>
      </c>
      <c r="P41" s="15" t="s">
        <v>998</v>
      </c>
      <c r="Q41" s="15" t="s">
        <v>999</v>
      </c>
      <c r="R41" s="15" t="s">
        <v>382</v>
      </c>
      <c r="S41" s="15" t="s">
        <v>382</v>
      </c>
      <c r="T41" s="15" t="s">
        <v>467</v>
      </c>
      <c r="U41" s="15" t="s">
        <v>468</v>
      </c>
      <c r="V41" s="15">
        <v>3058810</v>
      </c>
      <c r="X41" s="15">
        <v>30284919</v>
      </c>
      <c r="Y41" s="15" t="s">
        <v>1000</v>
      </c>
      <c r="AB41" s="15" t="s">
        <v>999</v>
      </c>
      <c r="AC41" s="15">
        <v>652837677</v>
      </c>
      <c r="AD41" s="15">
        <v>1005551189</v>
      </c>
      <c r="AE41" s="15" t="s">
        <v>461</v>
      </c>
      <c r="AF41" s="15">
        <v>1</v>
      </c>
      <c r="AG41" s="15" t="s">
        <v>509</v>
      </c>
      <c r="AH41" s="15" t="s">
        <v>510</v>
      </c>
      <c r="AI41" s="15" t="s">
        <v>514</v>
      </c>
      <c r="AL41" s="15" t="s">
        <v>391</v>
      </c>
      <c r="AM41" s="16">
        <v>41603</v>
      </c>
      <c r="AN41" s="16">
        <v>41603</v>
      </c>
      <c r="AO41" s="16">
        <v>41603</v>
      </c>
      <c r="AP41" s="201">
        <v>11</v>
      </c>
      <c r="AT41" s="102">
        <v>741.34</v>
      </c>
      <c r="AU41" s="15" t="s">
        <v>424</v>
      </c>
      <c r="AV41" s="15" t="s">
        <v>921</v>
      </c>
      <c r="AW41" s="15" t="s">
        <v>922</v>
      </c>
      <c r="AX41" s="14" t="str">
        <f t="shared" si="1"/>
        <v>South AfricaBOOKINGS</v>
      </c>
      <c r="AY41" s="17" t="s">
        <v>733</v>
      </c>
      <c r="AZ41" s="101" t="str">
        <f>IF(ISERROR(VLOOKUP($H41,Lookup!$F:$G,2,FALSE)),0,VLOOKUP($H41,Lookup!$F:$G,2,FALSE))</f>
        <v>South Africa</v>
      </c>
    </row>
    <row r="42" spans="1:52">
      <c r="A42" s="12" t="str">
        <f>IF(AZ42=0,VLOOKUP(R42,Lookup!$B:$C,2,0),'1st Yr Maint'!AZ42)</f>
        <v>Middle East</v>
      </c>
      <c r="B42" s="12" t="str">
        <f>VLOOKUP(A42,Lookup!$C:$D,2,FALSE)</f>
        <v>EMEA EAST</v>
      </c>
      <c r="C42" s="15" t="s">
        <v>418</v>
      </c>
      <c r="D42" s="15" t="s">
        <v>459</v>
      </c>
      <c r="E42" s="15" t="s">
        <v>1103</v>
      </c>
      <c r="F42" s="15" t="s">
        <v>551</v>
      </c>
      <c r="G42" s="15" t="s">
        <v>644</v>
      </c>
      <c r="H42" s="15" t="s">
        <v>612</v>
      </c>
      <c r="I42" s="143" t="s">
        <v>668</v>
      </c>
      <c r="J42" s="15" t="s">
        <v>567</v>
      </c>
      <c r="K42" s="15" t="s">
        <v>613</v>
      </c>
      <c r="L42" s="15" t="s">
        <v>464</v>
      </c>
      <c r="M42" s="15" t="s">
        <v>1235</v>
      </c>
      <c r="N42" s="103">
        <v>140895</v>
      </c>
      <c r="O42" s="15" t="s">
        <v>1380</v>
      </c>
      <c r="P42" s="15" t="s">
        <v>1381</v>
      </c>
      <c r="Q42" s="15" t="s">
        <v>1381</v>
      </c>
      <c r="R42" s="15" t="s">
        <v>1238</v>
      </c>
      <c r="S42" s="15" t="s">
        <v>1238</v>
      </c>
      <c r="T42" s="15" t="s">
        <v>467</v>
      </c>
      <c r="U42" s="15" t="s">
        <v>468</v>
      </c>
      <c r="V42" s="15">
        <v>3207843</v>
      </c>
      <c r="X42" s="15">
        <v>30306611</v>
      </c>
      <c r="Y42" s="15" t="s">
        <v>1382</v>
      </c>
      <c r="AB42" s="15" t="s">
        <v>1381</v>
      </c>
      <c r="AC42" s="15">
        <v>28251294</v>
      </c>
      <c r="AD42" s="15">
        <v>1005860281</v>
      </c>
      <c r="AE42" s="15" t="s">
        <v>461</v>
      </c>
      <c r="AF42" s="15">
        <v>1</v>
      </c>
      <c r="AG42" s="15" t="s">
        <v>509</v>
      </c>
      <c r="AH42" s="15" t="s">
        <v>510</v>
      </c>
      <c r="AI42" s="15" t="s">
        <v>514</v>
      </c>
      <c r="AL42" s="15" t="s">
        <v>391</v>
      </c>
      <c r="AM42" s="16">
        <v>41634</v>
      </c>
      <c r="AN42" s="16">
        <v>41634</v>
      </c>
      <c r="AO42" s="16">
        <v>41634</v>
      </c>
      <c r="AP42" s="201">
        <v>12</v>
      </c>
      <c r="AT42" s="102">
        <v>260</v>
      </c>
      <c r="AU42" s="15" t="s">
        <v>424</v>
      </c>
      <c r="AV42" s="15" t="s">
        <v>474</v>
      </c>
      <c r="AW42" s="15" t="s">
        <v>474</v>
      </c>
      <c r="AX42" s="14" t="str">
        <f t="shared" si="1"/>
        <v>Middle EastBOOKINGS</v>
      </c>
      <c r="AY42" s="17" t="s">
        <v>733</v>
      </c>
      <c r="AZ42" s="101">
        <f>IF(ISERROR(VLOOKUP($H42,Lookup!$F:$G,2,FALSE)),0,VLOOKUP($H42,Lookup!$F:$G,2,FALSE))</f>
        <v>0</v>
      </c>
    </row>
    <row r="43" spans="1:52">
      <c r="A43" s="12" t="str">
        <f>IF(AZ43=0,VLOOKUP(R43,Lookup!$B:$C,2,0),'1st Yr Maint'!AZ43)</f>
        <v>Middle East</v>
      </c>
      <c r="B43" s="12" t="str">
        <f>VLOOKUP(A43,Lookup!$C:$D,2,FALSE)</f>
        <v>EMEA EAST</v>
      </c>
      <c r="C43" s="15" t="s">
        <v>418</v>
      </c>
      <c r="D43" s="15" t="s">
        <v>459</v>
      </c>
      <c r="E43" s="15" t="s">
        <v>1103</v>
      </c>
      <c r="F43" s="15" t="s">
        <v>551</v>
      </c>
      <c r="G43" s="15" t="s">
        <v>644</v>
      </c>
      <c r="H43" s="15" t="s">
        <v>612</v>
      </c>
      <c r="I43" s="143" t="s">
        <v>668</v>
      </c>
      <c r="J43" s="15" t="s">
        <v>567</v>
      </c>
      <c r="K43" s="15" t="s">
        <v>613</v>
      </c>
      <c r="L43" s="15" t="s">
        <v>464</v>
      </c>
      <c r="M43" s="15" t="s">
        <v>1235</v>
      </c>
      <c r="N43" s="103">
        <v>140895</v>
      </c>
      <c r="O43" s="15" t="s">
        <v>1380</v>
      </c>
      <c r="P43" s="15" t="s">
        <v>1383</v>
      </c>
      <c r="Q43" s="15" t="s">
        <v>1383</v>
      </c>
      <c r="R43" s="15" t="s">
        <v>1238</v>
      </c>
      <c r="S43" s="15" t="s">
        <v>1238</v>
      </c>
      <c r="T43" s="15" t="s">
        <v>467</v>
      </c>
      <c r="U43" s="15" t="s">
        <v>468</v>
      </c>
      <c r="V43" s="15">
        <v>3188001</v>
      </c>
      <c r="X43" s="15">
        <v>30304468</v>
      </c>
      <c r="Y43" s="15" t="s">
        <v>1384</v>
      </c>
      <c r="AB43" s="15" t="s">
        <v>1385</v>
      </c>
      <c r="AC43" s="15">
        <v>557748378</v>
      </c>
      <c r="AD43" s="15">
        <v>1005825179</v>
      </c>
      <c r="AE43" s="15" t="s">
        <v>461</v>
      </c>
      <c r="AF43" s="15">
        <v>1</v>
      </c>
      <c r="AG43" s="15" t="s">
        <v>509</v>
      </c>
      <c r="AH43" s="15" t="s">
        <v>510</v>
      </c>
      <c r="AI43" s="15" t="s">
        <v>514</v>
      </c>
      <c r="AL43" s="15" t="s">
        <v>391</v>
      </c>
      <c r="AM43" s="16">
        <v>41631</v>
      </c>
      <c r="AN43" s="16">
        <v>41631</v>
      </c>
      <c r="AO43" s="16">
        <v>41631</v>
      </c>
      <c r="AP43" s="201">
        <v>12</v>
      </c>
      <c r="AT43" s="102">
        <v>675</v>
      </c>
      <c r="AU43" s="15" t="s">
        <v>424</v>
      </c>
      <c r="AV43" s="15" t="s">
        <v>462</v>
      </c>
      <c r="AW43" s="15" t="s">
        <v>486</v>
      </c>
      <c r="AX43" s="14" t="str">
        <f t="shared" si="1"/>
        <v>Middle EastBOOKINGS</v>
      </c>
      <c r="AY43" s="17" t="s">
        <v>733</v>
      </c>
      <c r="AZ43" s="101">
        <f>IF(ISERROR(VLOOKUP($H43,Lookup!$F:$G,2,FALSE)),0,VLOOKUP($H43,Lookup!$F:$G,2,FALSE))</f>
        <v>0</v>
      </c>
    </row>
    <row r="44" spans="1:52">
      <c r="A44" s="12" t="str">
        <f>IF(AZ44=0,VLOOKUP(R44,Lookup!$B:$C,2,0),'1st Yr Maint'!AZ44)</f>
        <v>Middle East</v>
      </c>
      <c r="B44" s="12" t="str">
        <f>VLOOKUP(A44,Lookup!$C:$D,2,FALSE)</f>
        <v>EMEA EAST</v>
      </c>
      <c r="C44" s="15" t="s">
        <v>418</v>
      </c>
      <c r="D44" s="15" t="s">
        <v>459</v>
      </c>
      <c r="E44" s="15" t="s">
        <v>1103</v>
      </c>
      <c r="F44" s="15" t="s">
        <v>551</v>
      </c>
      <c r="G44" s="15" t="s">
        <v>644</v>
      </c>
      <c r="H44" s="15" t="s">
        <v>612</v>
      </c>
      <c r="I44" s="143" t="s">
        <v>668</v>
      </c>
      <c r="J44" s="15" t="s">
        <v>567</v>
      </c>
      <c r="K44" s="15" t="s">
        <v>613</v>
      </c>
      <c r="L44" s="15" t="s">
        <v>464</v>
      </c>
      <c r="M44" s="15" t="s">
        <v>687</v>
      </c>
      <c r="N44" s="103" t="s">
        <v>688</v>
      </c>
      <c r="O44" s="15" t="s">
        <v>716</v>
      </c>
      <c r="P44" s="15" t="s">
        <v>716</v>
      </c>
      <c r="Q44" s="15" t="s">
        <v>717</v>
      </c>
      <c r="R44" s="15" t="s">
        <v>679</v>
      </c>
      <c r="S44" s="15" t="s">
        <v>679</v>
      </c>
      <c r="T44" s="15" t="s">
        <v>467</v>
      </c>
      <c r="U44" s="15" t="s">
        <v>468</v>
      </c>
      <c r="V44" s="15">
        <v>3087467</v>
      </c>
      <c r="X44" s="15">
        <v>30261671</v>
      </c>
      <c r="Y44" s="15" t="s">
        <v>718</v>
      </c>
      <c r="AB44" s="15" t="s">
        <v>717</v>
      </c>
      <c r="AC44" s="15">
        <v>643748312</v>
      </c>
      <c r="AD44" s="15">
        <v>1005611795</v>
      </c>
      <c r="AE44" s="15" t="s">
        <v>461</v>
      </c>
      <c r="AF44" s="15">
        <v>1</v>
      </c>
      <c r="AG44" s="15" t="s">
        <v>513</v>
      </c>
      <c r="AH44" s="15" t="s">
        <v>510</v>
      </c>
      <c r="AI44" s="15" t="s">
        <v>511</v>
      </c>
      <c r="AJ44" s="15" t="s">
        <v>642</v>
      </c>
      <c r="AK44" s="15" t="s">
        <v>516</v>
      </c>
      <c r="AL44" s="15" t="s">
        <v>512</v>
      </c>
      <c r="AM44" s="16">
        <v>41550</v>
      </c>
      <c r="AN44" s="16">
        <v>41550</v>
      </c>
      <c r="AO44" s="16">
        <v>41550</v>
      </c>
      <c r="AP44" s="201">
        <v>10</v>
      </c>
      <c r="AT44" s="102">
        <v>759</v>
      </c>
      <c r="AU44" s="15" t="s">
        <v>424</v>
      </c>
      <c r="AV44" s="15" t="s">
        <v>462</v>
      </c>
      <c r="AW44" s="15" t="s">
        <v>652</v>
      </c>
      <c r="AX44" s="14" t="str">
        <f t="shared" si="1"/>
        <v>Middle EastBOOKINGS</v>
      </c>
      <c r="AY44" s="17" t="s">
        <v>733</v>
      </c>
      <c r="AZ44" s="101">
        <f>IF(ISERROR(VLOOKUP($H44,Lookup!$F:$G,2,FALSE)),0,VLOOKUP($H44,Lookup!$F:$G,2,FALSE))</f>
        <v>0</v>
      </c>
    </row>
    <row r="45" spans="1:52">
      <c r="A45" s="12" t="str">
        <f>IF(AZ45=0,VLOOKUP(R45,Lookup!$B:$C,2,0),'1st Yr Maint'!AZ45)</f>
        <v>Middle East</v>
      </c>
      <c r="B45" s="12" t="str">
        <f>VLOOKUP(A45,Lookup!$C:$D,2,FALSE)</f>
        <v>EMEA EAST</v>
      </c>
      <c r="C45" s="15" t="s">
        <v>418</v>
      </c>
      <c r="D45" s="15" t="s">
        <v>459</v>
      </c>
      <c r="E45" s="15" t="s">
        <v>1103</v>
      </c>
      <c r="F45" s="15" t="s">
        <v>551</v>
      </c>
      <c r="G45" s="15" t="s">
        <v>644</v>
      </c>
      <c r="H45" s="15" t="s">
        <v>612</v>
      </c>
      <c r="I45" s="143" t="s">
        <v>668</v>
      </c>
      <c r="J45" s="15" t="s">
        <v>567</v>
      </c>
      <c r="K45" s="15" t="s">
        <v>613</v>
      </c>
      <c r="L45" s="15" t="s">
        <v>464</v>
      </c>
      <c r="M45" s="15" t="s">
        <v>687</v>
      </c>
      <c r="N45" s="103" t="s">
        <v>688</v>
      </c>
      <c r="O45" s="15" t="s">
        <v>716</v>
      </c>
      <c r="P45" s="15" t="s">
        <v>716</v>
      </c>
      <c r="Q45" s="15" t="s">
        <v>717</v>
      </c>
      <c r="R45" s="15" t="s">
        <v>679</v>
      </c>
      <c r="S45" s="15" t="s">
        <v>679</v>
      </c>
      <c r="T45" s="15" t="s">
        <v>467</v>
      </c>
      <c r="U45" s="15" t="s">
        <v>468</v>
      </c>
      <c r="V45" s="15">
        <v>3087467</v>
      </c>
      <c r="X45" s="15">
        <v>30261671</v>
      </c>
      <c r="Y45" s="15" t="s">
        <v>718</v>
      </c>
      <c r="AB45" s="15" t="s">
        <v>717</v>
      </c>
      <c r="AC45" s="15">
        <v>643748312</v>
      </c>
      <c r="AD45" s="15">
        <v>1005611795</v>
      </c>
      <c r="AE45" s="15" t="s">
        <v>461</v>
      </c>
      <c r="AF45" s="15">
        <v>-1</v>
      </c>
      <c r="AG45" s="15" t="s">
        <v>513</v>
      </c>
      <c r="AH45" s="15" t="s">
        <v>510</v>
      </c>
      <c r="AI45" s="15" t="s">
        <v>511</v>
      </c>
      <c r="AJ45" s="15" t="s">
        <v>642</v>
      </c>
      <c r="AK45" s="15" t="s">
        <v>516</v>
      </c>
      <c r="AL45" s="15" t="s">
        <v>512</v>
      </c>
      <c r="AM45" s="16">
        <v>41550</v>
      </c>
      <c r="AN45" s="16">
        <v>41638</v>
      </c>
      <c r="AO45" s="16">
        <v>41638</v>
      </c>
      <c r="AP45" s="201">
        <v>12</v>
      </c>
      <c r="AT45" s="102">
        <v>-759</v>
      </c>
      <c r="AU45" s="15" t="s">
        <v>424</v>
      </c>
      <c r="AV45" s="15" t="s">
        <v>462</v>
      </c>
      <c r="AW45" s="15" t="s">
        <v>652</v>
      </c>
      <c r="AX45" s="14" t="str">
        <f t="shared" si="1"/>
        <v>Middle EastBOOKINGS</v>
      </c>
      <c r="AY45" s="17" t="s">
        <v>733</v>
      </c>
      <c r="AZ45" s="101">
        <f>IF(ISERROR(VLOOKUP($H45,Lookup!$F:$G,2,FALSE)),0,VLOOKUP($H45,Lookup!$F:$G,2,FALSE))</f>
        <v>0</v>
      </c>
    </row>
    <row r="46" spans="1:52">
      <c r="A46" s="12" t="str">
        <f>IF(AZ46=0,VLOOKUP(R46,Lookup!$B:$C,2,0),'1st Yr Maint'!AZ46)</f>
        <v>EMED &amp; Africa</v>
      </c>
      <c r="B46" s="12" t="str">
        <f>VLOOKUP(A46,Lookup!$C:$D,2,FALSE)</f>
        <v>EMEA EAST</v>
      </c>
      <c r="C46" s="15" t="s">
        <v>418</v>
      </c>
      <c r="D46" s="15" t="s">
        <v>459</v>
      </c>
      <c r="E46" s="15" t="s">
        <v>1103</v>
      </c>
      <c r="F46" s="15" t="s">
        <v>551</v>
      </c>
      <c r="G46" s="15" t="s">
        <v>644</v>
      </c>
      <c r="H46" s="15" t="s">
        <v>612</v>
      </c>
      <c r="I46" s="143" t="s">
        <v>930</v>
      </c>
      <c r="J46" s="15" t="s">
        <v>567</v>
      </c>
      <c r="K46" s="15" t="s">
        <v>613</v>
      </c>
      <c r="L46" s="15" t="s">
        <v>464</v>
      </c>
      <c r="M46" s="15" t="s">
        <v>1312</v>
      </c>
      <c r="N46" s="103">
        <v>120378</v>
      </c>
      <c r="O46" s="15" t="s">
        <v>1522</v>
      </c>
      <c r="P46" s="15" t="s">
        <v>1522</v>
      </c>
      <c r="Q46" s="15" t="s">
        <v>1523</v>
      </c>
      <c r="R46" s="15" t="s">
        <v>1524</v>
      </c>
      <c r="S46" s="15" t="s">
        <v>1524</v>
      </c>
      <c r="T46" s="15" t="s">
        <v>467</v>
      </c>
      <c r="U46" s="15" t="s">
        <v>468</v>
      </c>
      <c r="V46" s="15">
        <v>2686362</v>
      </c>
      <c r="X46" s="15">
        <v>30310482</v>
      </c>
      <c r="Y46" s="15" t="s">
        <v>1525</v>
      </c>
      <c r="AB46" s="15" t="s">
        <v>1523</v>
      </c>
      <c r="AC46" s="15">
        <v>850485875</v>
      </c>
      <c r="AD46" s="15">
        <v>1005506300</v>
      </c>
      <c r="AE46" s="15" t="s">
        <v>461</v>
      </c>
      <c r="AF46" s="15">
        <v>1</v>
      </c>
      <c r="AG46" s="15" t="s">
        <v>509</v>
      </c>
      <c r="AH46" s="15" t="s">
        <v>510</v>
      </c>
      <c r="AI46" s="15" t="s">
        <v>511</v>
      </c>
      <c r="AJ46" s="15" t="s">
        <v>642</v>
      </c>
      <c r="AL46" s="15" t="s">
        <v>512</v>
      </c>
      <c r="AM46" s="16">
        <v>41638</v>
      </c>
      <c r="AN46" s="16">
        <v>41639</v>
      </c>
      <c r="AO46" s="16">
        <v>41638</v>
      </c>
      <c r="AP46" s="201">
        <v>12</v>
      </c>
      <c r="AT46" s="102">
        <v>2250</v>
      </c>
      <c r="AU46" s="15" t="s">
        <v>424</v>
      </c>
      <c r="AV46" s="15" t="s">
        <v>462</v>
      </c>
      <c r="AW46" s="15" t="s">
        <v>486</v>
      </c>
      <c r="AX46" s="14" t="str">
        <f t="shared" si="1"/>
        <v>EMED &amp; AfricaBOOKINGS</v>
      </c>
      <c r="AY46" s="17" t="s">
        <v>733</v>
      </c>
      <c r="AZ46" s="101">
        <f>IF(ISERROR(VLOOKUP($H46,Lookup!$F:$G,2,FALSE)),0,VLOOKUP($H46,Lookup!$F:$G,2,FALSE))</f>
        <v>0</v>
      </c>
    </row>
    <row r="47" spans="1:52">
      <c r="A47" s="12" t="str">
        <f>IF(AZ47=0,VLOOKUP(R47,Lookup!$B:$C,2,0),'1st Yr Maint'!AZ47)</f>
        <v>Middle East</v>
      </c>
      <c r="B47" s="12" t="str">
        <f>VLOOKUP(A47,Lookup!$C:$D,2,FALSE)</f>
        <v>EMEA EAST</v>
      </c>
      <c r="C47" s="15" t="s">
        <v>418</v>
      </c>
      <c r="D47" s="15" t="s">
        <v>459</v>
      </c>
      <c r="E47" s="15" t="s">
        <v>1103</v>
      </c>
      <c r="F47" s="15" t="s">
        <v>551</v>
      </c>
      <c r="G47" s="15" t="s">
        <v>644</v>
      </c>
      <c r="H47" s="15" t="s">
        <v>612</v>
      </c>
      <c r="I47" s="143" t="s">
        <v>930</v>
      </c>
      <c r="J47" s="15" t="s">
        <v>567</v>
      </c>
      <c r="K47" s="15" t="s">
        <v>613</v>
      </c>
      <c r="L47" s="15" t="s">
        <v>464</v>
      </c>
      <c r="M47" s="15" t="s">
        <v>931</v>
      </c>
      <c r="N47" s="103">
        <v>67841</v>
      </c>
      <c r="O47" s="15" t="s">
        <v>716</v>
      </c>
      <c r="P47" s="15" t="s">
        <v>716</v>
      </c>
      <c r="Q47" s="15" t="s">
        <v>717</v>
      </c>
      <c r="R47" s="15" t="s">
        <v>679</v>
      </c>
      <c r="S47" s="15" t="s">
        <v>679</v>
      </c>
      <c r="T47" s="15" t="s">
        <v>467</v>
      </c>
      <c r="U47" s="15" t="s">
        <v>468</v>
      </c>
      <c r="V47" s="15">
        <v>3087467</v>
      </c>
      <c r="X47" s="15">
        <v>30261671</v>
      </c>
      <c r="Y47" s="15" t="s">
        <v>718</v>
      </c>
      <c r="AB47" s="15" t="s">
        <v>717</v>
      </c>
      <c r="AC47" s="15">
        <v>643748312</v>
      </c>
      <c r="AD47" s="15">
        <v>1005611795</v>
      </c>
      <c r="AE47" s="15" t="s">
        <v>461</v>
      </c>
      <c r="AF47" s="15">
        <v>1</v>
      </c>
      <c r="AG47" s="15" t="s">
        <v>513</v>
      </c>
      <c r="AH47" s="15" t="s">
        <v>510</v>
      </c>
      <c r="AI47" s="15" t="s">
        <v>511</v>
      </c>
      <c r="AJ47" s="15" t="s">
        <v>642</v>
      </c>
      <c r="AK47" s="15" t="s">
        <v>516</v>
      </c>
      <c r="AL47" s="15" t="s">
        <v>512</v>
      </c>
      <c r="AM47" s="16">
        <v>41550</v>
      </c>
      <c r="AN47" s="16">
        <v>41638</v>
      </c>
      <c r="AO47" s="16">
        <v>41638</v>
      </c>
      <c r="AP47" s="201">
        <v>12</v>
      </c>
      <c r="AT47" s="102">
        <v>759</v>
      </c>
      <c r="AU47" s="15" t="s">
        <v>424</v>
      </c>
      <c r="AV47" s="15" t="s">
        <v>462</v>
      </c>
      <c r="AW47" s="15" t="s">
        <v>652</v>
      </c>
      <c r="AX47" s="14" t="str">
        <f t="shared" si="1"/>
        <v>Middle EastBOOKINGS</v>
      </c>
      <c r="AY47" s="17" t="s">
        <v>733</v>
      </c>
      <c r="AZ47" s="101">
        <f>IF(ISERROR(VLOOKUP($H47,Lookup!$F:$G,2,FALSE)),0,VLOOKUP($H47,Lookup!$F:$G,2,FALSE))</f>
        <v>0</v>
      </c>
    </row>
    <row r="48" spans="1:52">
      <c r="A48" s="12" t="str">
        <f>IF(AZ48=0,VLOOKUP(R48,Lookup!$B:$C,2,0),'1st Yr Maint'!AZ48)</f>
        <v>Middle East</v>
      </c>
      <c r="B48" s="12" t="str">
        <f>VLOOKUP(A48,Lookup!$C:$D,2,FALSE)</f>
        <v>EMEA EAST</v>
      </c>
      <c r="C48" s="15" t="s">
        <v>418</v>
      </c>
      <c r="D48" s="15" t="s">
        <v>459</v>
      </c>
      <c r="E48" s="15" t="s">
        <v>1103</v>
      </c>
      <c r="F48" s="15" t="s">
        <v>551</v>
      </c>
      <c r="G48" s="15" t="s">
        <v>644</v>
      </c>
      <c r="H48" s="15" t="s">
        <v>612</v>
      </c>
      <c r="I48" s="143" t="s">
        <v>930</v>
      </c>
      <c r="J48" s="15" t="s">
        <v>567</v>
      </c>
      <c r="K48" s="15" t="s">
        <v>613</v>
      </c>
      <c r="L48" s="15" t="s">
        <v>464</v>
      </c>
      <c r="M48" s="15" t="s">
        <v>931</v>
      </c>
      <c r="N48" s="103">
        <v>67841</v>
      </c>
      <c r="O48" s="15" t="s">
        <v>716</v>
      </c>
      <c r="P48" s="15" t="s">
        <v>716</v>
      </c>
      <c r="Q48" s="15" t="s">
        <v>1515</v>
      </c>
      <c r="R48" s="15" t="s">
        <v>679</v>
      </c>
      <c r="S48" s="15" t="s">
        <v>679</v>
      </c>
      <c r="T48" s="15" t="s">
        <v>467</v>
      </c>
      <c r="U48" s="15" t="s">
        <v>468</v>
      </c>
      <c r="V48" s="15">
        <v>1421014</v>
      </c>
      <c r="X48" s="15">
        <v>30312371</v>
      </c>
      <c r="Y48" s="15" t="s">
        <v>1516</v>
      </c>
      <c r="AB48" s="15" t="s">
        <v>1517</v>
      </c>
      <c r="AC48" s="15">
        <v>644929481</v>
      </c>
      <c r="AD48" s="15">
        <v>1005596729</v>
      </c>
      <c r="AE48" s="15" t="s">
        <v>461</v>
      </c>
      <c r="AF48" s="15">
        <v>1</v>
      </c>
      <c r="AG48" s="15" t="s">
        <v>509</v>
      </c>
      <c r="AH48" s="15" t="s">
        <v>510</v>
      </c>
      <c r="AI48" s="15" t="s">
        <v>511</v>
      </c>
      <c r="AJ48" s="15" t="s">
        <v>642</v>
      </c>
      <c r="AK48" s="15" t="s">
        <v>516</v>
      </c>
      <c r="AL48" s="15" t="s">
        <v>512</v>
      </c>
      <c r="AM48" s="16">
        <v>41639</v>
      </c>
      <c r="AN48" s="16">
        <v>41639</v>
      </c>
      <c r="AO48" s="16">
        <v>41639</v>
      </c>
      <c r="AP48" s="201">
        <v>12</v>
      </c>
      <c r="AT48" s="102">
        <v>2903</v>
      </c>
      <c r="AU48" s="15" t="s">
        <v>424</v>
      </c>
      <c r="AV48" s="15" t="s">
        <v>466</v>
      </c>
      <c r="AW48" s="15" t="s">
        <v>465</v>
      </c>
      <c r="AX48" s="14" t="str">
        <f t="shared" si="1"/>
        <v>Middle EastBOOKINGS</v>
      </c>
      <c r="AY48" s="17" t="s">
        <v>733</v>
      </c>
      <c r="AZ48" s="101">
        <f>IF(ISERROR(VLOOKUP($H48,Lookup!$F:$G,2,FALSE)),0,VLOOKUP($H48,Lookup!$F:$G,2,FALSE))</f>
        <v>0</v>
      </c>
    </row>
    <row r="49" spans="1:52">
      <c r="A49" s="12" t="str">
        <f>IF(AZ49=0,VLOOKUP(R49,Lookup!$B:$C,2,0),'1st Yr Maint'!AZ49)</f>
        <v>EMED &amp; Africa</v>
      </c>
      <c r="B49" s="12" t="str">
        <f>VLOOKUP(A49,Lookup!$C:$D,2,FALSE)</f>
        <v>EMEA EAST</v>
      </c>
      <c r="C49" s="15" t="s">
        <v>418</v>
      </c>
      <c r="D49" s="15" t="s">
        <v>459</v>
      </c>
      <c r="E49" s="15" t="s">
        <v>1103</v>
      </c>
      <c r="F49" s="15" t="s">
        <v>551</v>
      </c>
      <c r="G49" s="15" t="s">
        <v>644</v>
      </c>
      <c r="H49" s="15" t="s">
        <v>612</v>
      </c>
      <c r="I49" s="143" t="s">
        <v>930</v>
      </c>
      <c r="J49" s="15" t="s">
        <v>567</v>
      </c>
      <c r="K49" s="15" t="s">
        <v>613</v>
      </c>
      <c r="L49" s="15" t="s">
        <v>464</v>
      </c>
      <c r="M49" s="15" t="s">
        <v>931</v>
      </c>
      <c r="N49" s="103">
        <v>67841</v>
      </c>
      <c r="O49" s="15" t="s">
        <v>1017</v>
      </c>
      <c r="P49" s="15" t="s">
        <v>1018</v>
      </c>
      <c r="Q49" s="15" t="s">
        <v>1019</v>
      </c>
      <c r="R49" s="15" t="s">
        <v>1020</v>
      </c>
      <c r="S49" s="15" t="s">
        <v>1020</v>
      </c>
      <c r="T49" s="15" t="s">
        <v>467</v>
      </c>
      <c r="U49" s="15" t="s">
        <v>468</v>
      </c>
      <c r="V49" s="15">
        <v>3151735</v>
      </c>
      <c r="X49" s="15">
        <v>30288505</v>
      </c>
      <c r="Y49" s="15" t="s">
        <v>1021</v>
      </c>
      <c r="AB49" s="15" t="s">
        <v>1019</v>
      </c>
      <c r="AC49" s="15">
        <v>565476434</v>
      </c>
      <c r="AD49" s="15">
        <v>1005747352</v>
      </c>
      <c r="AE49" s="15" t="s">
        <v>484</v>
      </c>
      <c r="AF49" s="15">
        <v>1</v>
      </c>
      <c r="AG49" s="15" t="s">
        <v>509</v>
      </c>
      <c r="AH49" s="15" t="s">
        <v>510</v>
      </c>
      <c r="AI49" s="15" t="s">
        <v>511</v>
      </c>
      <c r="AJ49" s="15" t="s">
        <v>517</v>
      </c>
      <c r="AK49" s="15" t="s">
        <v>887</v>
      </c>
      <c r="AL49" s="15" t="s">
        <v>512</v>
      </c>
      <c r="AM49" s="16">
        <v>41607</v>
      </c>
      <c r="AN49" s="16">
        <v>41607</v>
      </c>
      <c r="AO49" s="16">
        <v>41607</v>
      </c>
      <c r="AP49" s="201">
        <v>11</v>
      </c>
      <c r="AT49" s="102">
        <v>173</v>
      </c>
      <c r="AU49" s="15" t="s">
        <v>424</v>
      </c>
      <c r="AV49" s="15" t="s">
        <v>462</v>
      </c>
      <c r="AW49" s="15" t="s">
        <v>652</v>
      </c>
      <c r="AX49" s="14" t="str">
        <f t="shared" si="1"/>
        <v>EMED &amp; AfricaBOOKINGS</v>
      </c>
      <c r="AY49" s="17" t="s">
        <v>733</v>
      </c>
      <c r="AZ49" s="101">
        <f>IF(ISERROR(VLOOKUP($H49,Lookup!$F:$G,2,FALSE)),0,VLOOKUP($H49,Lookup!$F:$G,2,FALSE))</f>
        <v>0</v>
      </c>
    </row>
    <row r="50" spans="1:52">
      <c r="A50" s="12" t="str">
        <f>IF(AZ50=0,VLOOKUP(R50,Lookup!$B:$C,2,0),'1st Yr Maint'!AZ50)</f>
        <v>EMED &amp; Africa</v>
      </c>
      <c r="B50" s="12" t="str">
        <f>VLOOKUP(A50,Lookup!$C:$D,2,FALSE)</f>
        <v>EMEA EAST</v>
      </c>
      <c r="C50" s="15" t="s">
        <v>418</v>
      </c>
      <c r="D50" s="15" t="s">
        <v>459</v>
      </c>
      <c r="E50" s="15" t="s">
        <v>1103</v>
      </c>
      <c r="F50" s="15" t="s">
        <v>551</v>
      </c>
      <c r="G50" s="15" t="s">
        <v>644</v>
      </c>
      <c r="H50" s="15" t="s">
        <v>612</v>
      </c>
      <c r="I50" s="143" t="s">
        <v>930</v>
      </c>
      <c r="J50" s="15" t="s">
        <v>567</v>
      </c>
      <c r="K50" s="15" t="s">
        <v>613</v>
      </c>
      <c r="L50" s="15" t="s">
        <v>464</v>
      </c>
      <c r="M50" s="15" t="s">
        <v>931</v>
      </c>
      <c r="N50" s="103">
        <v>67841</v>
      </c>
      <c r="O50" s="15" t="s">
        <v>1533</v>
      </c>
      <c r="P50" s="15" t="s">
        <v>1533</v>
      </c>
      <c r="Q50" s="15" t="s">
        <v>1534</v>
      </c>
      <c r="R50" s="15" t="s">
        <v>1020</v>
      </c>
      <c r="S50" s="15" t="s">
        <v>1020</v>
      </c>
      <c r="T50" s="15" t="s">
        <v>467</v>
      </c>
      <c r="U50" s="15" t="s">
        <v>468</v>
      </c>
      <c r="V50" s="15">
        <v>3012696</v>
      </c>
      <c r="X50" s="15">
        <v>30312479</v>
      </c>
      <c r="Y50" s="15" t="s">
        <v>1535</v>
      </c>
      <c r="AB50" s="15" t="s">
        <v>1536</v>
      </c>
      <c r="AC50" s="15">
        <v>565520160</v>
      </c>
      <c r="AD50" s="15">
        <v>1005653776</v>
      </c>
      <c r="AE50" s="15" t="s">
        <v>461</v>
      </c>
      <c r="AF50" s="15">
        <v>1</v>
      </c>
      <c r="AG50" s="15" t="s">
        <v>509</v>
      </c>
      <c r="AH50" s="15" t="s">
        <v>510</v>
      </c>
      <c r="AI50" s="15" t="s">
        <v>511</v>
      </c>
      <c r="AJ50" s="15" t="s">
        <v>642</v>
      </c>
      <c r="AK50" s="15" t="s">
        <v>1064</v>
      </c>
      <c r="AL50" s="15" t="s">
        <v>512</v>
      </c>
      <c r="AM50" s="16">
        <v>41639</v>
      </c>
      <c r="AN50" s="16">
        <v>41639</v>
      </c>
      <c r="AO50" s="16">
        <v>41639</v>
      </c>
      <c r="AP50" s="201">
        <v>12</v>
      </c>
      <c r="AT50" s="102">
        <v>1150</v>
      </c>
      <c r="AU50" s="15" t="s">
        <v>424</v>
      </c>
      <c r="AV50" s="15" t="s">
        <v>653</v>
      </c>
      <c r="AW50" s="15" t="s">
        <v>665</v>
      </c>
      <c r="AX50" s="14" t="str">
        <f t="shared" si="1"/>
        <v>EMED &amp; AfricaBOOKINGS</v>
      </c>
      <c r="AY50" s="17" t="s">
        <v>733</v>
      </c>
      <c r="AZ50" s="101">
        <f>IF(ISERROR(VLOOKUP($H50,Lookup!$F:$G,2,FALSE)),0,VLOOKUP($H50,Lookup!$F:$G,2,FALSE))</f>
        <v>0</v>
      </c>
    </row>
    <row r="51" spans="1:52">
      <c r="A51" s="12" t="str">
        <f>IF(AZ51=0,VLOOKUP(R51,Lookup!$B:$C,2,0),'1st Yr Maint'!AZ51)</f>
        <v>UK&amp;I</v>
      </c>
      <c r="B51" s="12" t="str">
        <f>VLOOKUP(A51,Lookup!$C:$D,2,FALSE)</f>
        <v>UK&amp;I</v>
      </c>
      <c r="C51" s="15" t="s">
        <v>418</v>
      </c>
      <c r="D51" s="15" t="s">
        <v>459</v>
      </c>
      <c r="E51" s="15" t="s">
        <v>1103</v>
      </c>
      <c r="F51" s="15" t="s">
        <v>551</v>
      </c>
      <c r="G51" s="15" t="s">
        <v>644</v>
      </c>
      <c r="H51" s="15" t="s">
        <v>475</v>
      </c>
      <c r="I51" s="143" t="s">
        <v>581</v>
      </c>
      <c r="J51" s="15" t="s">
        <v>476</v>
      </c>
      <c r="K51" s="15" t="s">
        <v>582</v>
      </c>
      <c r="L51" s="15" t="s">
        <v>471</v>
      </c>
      <c r="M51" s="15" t="s">
        <v>623</v>
      </c>
      <c r="N51" s="103">
        <v>104254</v>
      </c>
      <c r="O51" s="15" t="s">
        <v>757</v>
      </c>
      <c r="P51" s="15" t="s">
        <v>757</v>
      </c>
      <c r="Q51" s="15" t="s">
        <v>757</v>
      </c>
      <c r="R51" s="15" t="s">
        <v>495</v>
      </c>
      <c r="S51" s="15" t="s">
        <v>495</v>
      </c>
      <c r="T51" s="15" t="s">
        <v>467</v>
      </c>
      <c r="U51" s="15" t="s">
        <v>468</v>
      </c>
      <c r="V51" s="15">
        <v>3120666</v>
      </c>
      <c r="X51" s="15">
        <v>30272490</v>
      </c>
      <c r="Y51" s="15" t="s">
        <v>758</v>
      </c>
      <c r="AB51" s="15" t="s">
        <v>707</v>
      </c>
      <c r="AC51" s="15">
        <v>288451024</v>
      </c>
      <c r="AD51" s="15">
        <v>1005011037</v>
      </c>
      <c r="AE51" s="15" t="s">
        <v>461</v>
      </c>
      <c r="AF51" s="15">
        <v>1</v>
      </c>
      <c r="AG51" s="15" t="s">
        <v>513</v>
      </c>
      <c r="AH51" s="15" t="s">
        <v>510</v>
      </c>
      <c r="AI51" s="15" t="s">
        <v>514</v>
      </c>
      <c r="AL51" s="15" t="s">
        <v>391</v>
      </c>
      <c r="AM51" s="16">
        <v>41577</v>
      </c>
      <c r="AN51" s="16">
        <v>41577</v>
      </c>
      <c r="AO51" s="16">
        <v>41577</v>
      </c>
      <c r="AP51" s="201">
        <v>10</v>
      </c>
      <c r="AT51" s="102">
        <v>691.36</v>
      </c>
      <c r="AU51" s="15" t="s">
        <v>424</v>
      </c>
      <c r="AV51" s="15" t="s">
        <v>462</v>
      </c>
      <c r="AW51" s="15" t="s">
        <v>652</v>
      </c>
      <c r="AX51" s="14" t="str">
        <f t="shared" si="1"/>
        <v>UK&amp;IBOOKINGS</v>
      </c>
      <c r="AY51" s="17" t="s">
        <v>733</v>
      </c>
      <c r="AZ51" s="101" t="str">
        <f>IF(ISERROR(VLOOKUP($H51,Lookup!$F:$G,2,FALSE)),0,VLOOKUP($H51,Lookup!$F:$G,2,FALSE))</f>
        <v>UK&amp;I</v>
      </c>
    </row>
    <row r="52" spans="1:52">
      <c r="A52" s="12" t="str">
        <f>IF(AZ52=0,VLOOKUP(R52,Lookup!$B:$C,2,0),'1st Yr Maint'!AZ52)</f>
        <v>UK&amp;I</v>
      </c>
      <c r="B52" s="12" t="str">
        <f>VLOOKUP(A52,Lookup!$C:$D,2,FALSE)</f>
        <v>UK&amp;I</v>
      </c>
      <c r="C52" s="15" t="s">
        <v>418</v>
      </c>
      <c r="D52" s="15" t="s">
        <v>459</v>
      </c>
      <c r="E52" s="15" t="s">
        <v>1103</v>
      </c>
      <c r="F52" s="15" t="s">
        <v>551</v>
      </c>
      <c r="G52" s="15" t="s">
        <v>644</v>
      </c>
      <c r="H52" s="15" t="s">
        <v>983</v>
      </c>
      <c r="I52" s="143" t="s">
        <v>984</v>
      </c>
      <c r="J52" s="15" t="s">
        <v>985</v>
      </c>
      <c r="K52" s="15" t="s">
        <v>986</v>
      </c>
      <c r="L52" s="15" t="s">
        <v>654</v>
      </c>
      <c r="M52" s="15" t="s">
        <v>987</v>
      </c>
      <c r="N52" s="103">
        <v>103739</v>
      </c>
      <c r="O52" s="15" t="s">
        <v>988</v>
      </c>
      <c r="P52" s="15" t="s">
        <v>989</v>
      </c>
      <c r="Q52" s="15" t="s">
        <v>989</v>
      </c>
      <c r="R52" s="15" t="s">
        <v>495</v>
      </c>
      <c r="S52" s="15" t="s">
        <v>495</v>
      </c>
      <c r="T52" s="15" t="s">
        <v>467</v>
      </c>
      <c r="U52" s="15" t="s">
        <v>468</v>
      </c>
      <c r="V52" s="15">
        <v>3115674</v>
      </c>
      <c r="X52" s="15">
        <v>30287564</v>
      </c>
      <c r="Y52" s="15" t="s">
        <v>990</v>
      </c>
      <c r="AB52" s="15" t="s">
        <v>991</v>
      </c>
      <c r="AC52" s="15">
        <v>227473519</v>
      </c>
      <c r="AD52" s="15">
        <v>1005598976</v>
      </c>
      <c r="AE52" s="15" t="s">
        <v>461</v>
      </c>
      <c r="AF52" s="15">
        <v>2</v>
      </c>
      <c r="AG52" s="15" t="s">
        <v>513</v>
      </c>
      <c r="AH52" s="15" t="s">
        <v>510</v>
      </c>
      <c r="AI52" s="15" t="s">
        <v>511</v>
      </c>
      <c r="AJ52" s="15" t="s">
        <v>642</v>
      </c>
      <c r="AK52" s="15" t="s">
        <v>658</v>
      </c>
      <c r="AL52" s="15" t="s">
        <v>512</v>
      </c>
      <c r="AM52" s="16">
        <v>41606</v>
      </c>
      <c r="AN52" s="16">
        <v>41606</v>
      </c>
      <c r="AO52" s="16">
        <v>41606</v>
      </c>
      <c r="AP52" s="201">
        <v>11</v>
      </c>
      <c r="AT52" s="102">
        <v>644.79999999999995</v>
      </c>
      <c r="AU52" s="15" t="s">
        <v>424</v>
      </c>
      <c r="AV52" s="15" t="s">
        <v>494</v>
      </c>
      <c r="AW52" s="15" t="s">
        <v>992</v>
      </c>
      <c r="AX52" s="14" t="str">
        <f t="shared" si="1"/>
        <v>UK&amp;IBOOKINGS</v>
      </c>
      <c r="AY52" s="17" t="s">
        <v>733</v>
      </c>
      <c r="AZ52" s="101" t="str">
        <f>IF(ISERROR(VLOOKUP($H52,Lookup!$F:$G,2,FALSE)),0,VLOOKUP($H52,Lookup!$F:$G,2,FALSE))</f>
        <v>UK&amp;I</v>
      </c>
    </row>
    <row r="53" spans="1:52">
      <c r="A53" s="12" t="str">
        <f>IF(AZ53=0,VLOOKUP(R53,Lookup!$B:$C,2,0),'1st Yr Maint'!AZ53)</f>
        <v>EMED &amp; Africa</v>
      </c>
      <c r="B53" s="12" t="str">
        <f>VLOOKUP(A53,Lookup!$C:$D,2,FALSE)</f>
        <v>EMEA EAST</v>
      </c>
      <c r="C53" s="15" t="s">
        <v>418</v>
      </c>
      <c r="D53" s="15" t="s">
        <v>459</v>
      </c>
      <c r="E53" s="15" t="s">
        <v>1104</v>
      </c>
      <c r="F53" s="15" t="s">
        <v>551</v>
      </c>
      <c r="G53" s="15" t="s">
        <v>644</v>
      </c>
      <c r="H53" s="15" t="s">
        <v>1074</v>
      </c>
      <c r="I53" s="143" t="s">
        <v>1075</v>
      </c>
      <c r="K53" s="15" t="s">
        <v>1076</v>
      </c>
      <c r="L53" s="15" t="s">
        <v>669</v>
      </c>
      <c r="M53" s="15" t="s">
        <v>225</v>
      </c>
      <c r="N53" s="103" t="s">
        <v>225</v>
      </c>
      <c r="O53" s="15" t="s">
        <v>1522</v>
      </c>
      <c r="P53" s="15" t="s">
        <v>1522</v>
      </c>
      <c r="Q53" s="15" t="s">
        <v>1523</v>
      </c>
      <c r="R53" s="15" t="s">
        <v>1524</v>
      </c>
      <c r="S53" s="15" t="s">
        <v>1524</v>
      </c>
      <c r="T53" s="15" t="s">
        <v>467</v>
      </c>
      <c r="U53" s="15" t="s">
        <v>468</v>
      </c>
      <c r="V53" s="15">
        <v>2686362</v>
      </c>
      <c r="X53" s="15">
        <v>30310482</v>
      </c>
      <c r="Y53" s="15" t="s">
        <v>1525</v>
      </c>
      <c r="AB53" s="15" t="s">
        <v>1523</v>
      </c>
      <c r="AC53" s="15">
        <v>850485875</v>
      </c>
      <c r="AD53" s="15">
        <v>1005506300</v>
      </c>
      <c r="AE53" s="15" t="s">
        <v>461</v>
      </c>
      <c r="AF53" s="15">
        <v>1</v>
      </c>
      <c r="AG53" s="15" t="s">
        <v>509</v>
      </c>
      <c r="AH53" s="15" t="s">
        <v>510</v>
      </c>
      <c r="AI53" s="15" t="s">
        <v>511</v>
      </c>
      <c r="AJ53" s="15" t="s">
        <v>642</v>
      </c>
      <c r="AL53" s="15" t="s">
        <v>512</v>
      </c>
      <c r="AM53" s="16">
        <v>41638</v>
      </c>
      <c r="AN53" s="16">
        <v>41638</v>
      </c>
      <c r="AO53" s="16">
        <v>41638</v>
      </c>
      <c r="AP53" s="201">
        <v>12</v>
      </c>
      <c r="AT53" s="102">
        <v>1733</v>
      </c>
      <c r="AU53" s="15" t="s">
        <v>424</v>
      </c>
      <c r="AV53" s="15" t="s">
        <v>462</v>
      </c>
      <c r="AW53" s="15" t="s">
        <v>486</v>
      </c>
      <c r="AX53" s="14" t="str">
        <f t="shared" si="1"/>
        <v>EMED &amp; AfricaBOOKINGS</v>
      </c>
      <c r="AY53" s="17" t="s">
        <v>733</v>
      </c>
      <c r="AZ53" s="101">
        <f>IF(ISERROR(VLOOKUP($H53,Lookup!$F:$G,2,FALSE)),0,VLOOKUP($H53,Lookup!$F:$G,2,FALSE))</f>
        <v>0</v>
      </c>
    </row>
    <row r="54" spans="1:52">
      <c r="A54" s="12" t="str">
        <f>IF(AZ54=0,VLOOKUP(R54,Lookup!$B:$C,2,0),'1st Yr Maint'!AZ54)</f>
        <v>EMED &amp; Africa</v>
      </c>
      <c r="B54" s="12" t="str">
        <f>VLOOKUP(A54,Lookup!$C:$D,2,FALSE)</f>
        <v>EMEA EAST</v>
      </c>
      <c r="C54" s="15" t="s">
        <v>418</v>
      </c>
      <c r="D54" s="15" t="s">
        <v>459</v>
      </c>
      <c r="E54" s="15" t="s">
        <v>1104</v>
      </c>
      <c r="F54" s="15" t="s">
        <v>551</v>
      </c>
      <c r="G54" s="15" t="s">
        <v>644</v>
      </c>
      <c r="H54" s="15" t="s">
        <v>1074</v>
      </c>
      <c r="I54" s="143" t="s">
        <v>1075</v>
      </c>
      <c r="K54" s="15" t="s">
        <v>1076</v>
      </c>
      <c r="L54" s="15" t="s">
        <v>669</v>
      </c>
      <c r="M54" s="15" t="s">
        <v>225</v>
      </c>
      <c r="N54" s="103" t="s">
        <v>225</v>
      </c>
      <c r="O54" s="15" t="s">
        <v>1522</v>
      </c>
      <c r="P54" s="15" t="s">
        <v>1522</v>
      </c>
      <c r="Q54" s="15" t="s">
        <v>1523</v>
      </c>
      <c r="R54" s="15" t="s">
        <v>1524</v>
      </c>
      <c r="S54" s="15" t="s">
        <v>1524</v>
      </c>
      <c r="T54" s="15" t="s">
        <v>467</v>
      </c>
      <c r="U54" s="15" t="s">
        <v>468</v>
      </c>
      <c r="V54" s="15">
        <v>2686362</v>
      </c>
      <c r="X54" s="15">
        <v>30310482</v>
      </c>
      <c r="Y54" s="15" t="s">
        <v>1525</v>
      </c>
      <c r="AB54" s="15" t="s">
        <v>1523</v>
      </c>
      <c r="AC54" s="15">
        <v>850485875</v>
      </c>
      <c r="AD54" s="15">
        <v>1005506300</v>
      </c>
      <c r="AE54" s="15" t="s">
        <v>461</v>
      </c>
      <c r="AF54" s="15">
        <v>-1</v>
      </c>
      <c r="AG54" s="15" t="s">
        <v>509</v>
      </c>
      <c r="AH54" s="15" t="s">
        <v>510</v>
      </c>
      <c r="AI54" s="15" t="s">
        <v>511</v>
      </c>
      <c r="AJ54" s="15" t="s">
        <v>642</v>
      </c>
      <c r="AL54" s="15" t="s">
        <v>512</v>
      </c>
      <c r="AM54" s="16">
        <v>41638</v>
      </c>
      <c r="AN54" s="16">
        <v>41639</v>
      </c>
      <c r="AO54" s="16">
        <v>41638</v>
      </c>
      <c r="AP54" s="201">
        <v>12</v>
      </c>
      <c r="AT54" s="102">
        <v>-1733</v>
      </c>
      <c r="AU54" s="15" t="s">
        <v>424</v>
      </c>
      <c r="AV54" s="15" t="s">
        <v>462</v>
      </c>
      <c r="AW54" s="15" t="s">
        <v>486</v>
      </c>
      <c r="AX54" s="14" t="str">
        <f t="shared" si="1"/>
        <v>EMED &amp; AfricaBOOKINGS</v>
      </c>
      <c r="AY54" s="17" t="s">
        <v>733</v>
      </c>
      <c r="AZ54" s="101">
        <f>IF(ISERROR(VLOOKUP($H54,Lookup!$F:$G,2,FALSE)),0,VLOOKUP($H54,Lookup!$F:$G,2,FALSE))</f>
        <v>0</v>
      </c>
    </row>
    <row r="55" spans="1:52">
      <c r="A55" s="12" t="str">
        <f>IF(AZ55=0,VLOOKUP(R55,Lookup!$B:$C,2,0),'1st Yr Maint'!AZ55)</f>
        <v>Other</v>
      </c>
      <c r="B55" s="12" t="str">
        <f>VLOOKUP(A55,Lookup!$C:$D,2,FALSE)</f>
        <v>OTHER</v>
      </c>
      <c r="C55" s="15" t="s">
        <v>418</v>
      </c>
      <c r="D55" s="15" t="s">
        <v>459</v>
      </c>
      <c r="E55" s="15" t="s">
        <v>1104</v>
      </c>
      <c r="F55" s="15" t="s">
        <v>551</v>
      </c>
      <c r="G55" s="15" t="s">
        <v>644</v>
      </c>
      <c r="H55" s="15" t="s">
        <v>628</v>
      </c>
      <c r="I55" s="143" t="s">
        <v>629</v>
      </c>
      <c r="J55" s="15" t="s">
        <v>630</v>
      </c>
      <c r="K55" s="15" t="s">
        <v>631</v>
      </c>
      <c r="L55" s="15" t="s">
        <v>632</v>
      </c>
      <c r="M55" s="15" t="s">
        <v>633</v>
      </c>
      <c r="N55" s="103" t="s">
        <v>634</v>
      </c>
      <c r="O55" s="15" t="s">
        <v>432</v>
      </c>
      <c r="P55" s="15" t="s">
        <v>840</v>
      </c>
      <c r="Q55" s="15" t="s">
        <v>840</v>
      </c>
      <c r="R55" s="15" t="s">
        <v>841</v>
      </c>
      <c r="S55" s="15" t="s">
        <v>841</v>
      </c>
      <c r="T55" s="15" t="s">
        <v>467</v>
      </c>
      <c r="U55" s="15" t="s">
        <v>468</v>
      </c>
      <c r="V55" s="15">
        <v>3138898</v>
      </c>
      <c r="X55" s="15">
        <v>30277030</v>
      </c>
      <c r="Y55" s="15" t="s">
        <v>842</v>
      </c>
      <c r="AB55" s="15" t="s">
        <v>898</v>
      </c>
      <c r="AC55" s="15">
        <v>525500034</v>
      </c>
      <c r="AD55" s="15">
        <v>1005729561</v>
      </c>
      <c r="AE55" s="15" t="s">
        <v>484</v>
      </c>
      <c r="AF55" s="15">
        <v>1</v>
      </c>
      <c r="AG55" s="15" t="s">
        <v>509</v>
      </c>
      <c r="AH55" s="15" t="s">
        <v>510</v>
      </c>
      <c r="AI55" s="15" t="s">
        <v>514</v>
      </c>
      <c r="AJ55" s="15" t="s">
        <v>517</v>
      </c>
      <c r="AK55" s="15" t="s">
        <v>515</v>
      </c>
      <c r="AL55" s="15" t="s">
        <v>512</v>
      </c>
      <c r="AM55" s="16">
        <v>41585</v>
      </c>
      <c r="AN55" s="16">
        <v>41585</v>
      </c>
      <c r="AO55" s="16">
        <v>41585</v>
      </c>
      <c r="AP55" s="201">
        <v>11</v>
      </c>
      <c r="AT55" s="102">
        <v>408.2</v>
      </c>
      <c r="AU55" s="15" t="s">
        <v>424</v>
      </c>
      <c r="AV55" s="15" t="s">
        <v>466</v>
      </c>
      <c r="AW55" s="15" t="s">
        <v>465</v>
      </c>
      <c r="AX55" s="14" t="str">
        <f t="shared" si="1"/>
        <v>OtherBOOKINGS</v>
      </c>
      <c r="AY55" s="17" t="s">
        <v>733</v>
      </c>
      <c r="AZ55" s="101" t="str">
        <f>IF(ISERROR(VLOOKUP($H55,Lookup!$F:$G,2,FALSE)),0,VLOOKUP($H55,Lookup!$F:$G,2,FALSE))</f>
        <v>Other</v>
      </c>
    </row>
    <row r="56" spans="1:52">
      <c r="A56" s="12" t="str">
        <f>IF(AZ56=0,VLOOKUP(R56,Lookup!$B:$C,2,0),'1st Yr Maint'!AZ56)</f>
        <v>Other</v>
      </c>
      <c r="B56" s="12" t="str">
        <f>VLOOKUP(A56,Lookup!$C:$D,2,FALSE)</f>
        <v>OTHER</v>
      </c>
      <c r="C56" s="15" t="s">
        <v>418</v>
      </c>
      <c r="D56" s="15" t="s">
        <v>459</v>
      </c>
      <c r="E56" s="15" t="s">
        <v>1104</v>
      </c>
      <c r="F56" s="15" t="s">
        <v>551</v>
      </c>
      <c r="G56" s="15" t="s">
        <v>644</v>
      </c>
      <c r="H56" s="15" t="s">
        <v>628</v>
      </c>
      <c r="I56" s="143" t="s">
        <v>629</v>
      </c>
      <c r="J56" s="15" t="s">
        <v>630</v>
      </c>
      <c r="K56" s="15" t="s">
        <v>631</v>
      </c>
      <c r="L56" s="15" t="s">
        <v>632</v>
      </c>
      <c r="M56" s="15" t="s">
        <v>633</v>
      </c>
      <c r="N56" s="103" t="s">
        <v>634</v>
      </c>
      <c r="O56" s="15" t="s">
        <v>843</v>
      </c>
      <c r="P56" s="15" t="s">
        <v>844</v>
      </c>
      <c r="Q56" s="15" t="s">
        <v>844</v>
      </c>
      <c r="R56" s="15" t="s">
        <v>498</v>
      </c>
      <c r="S56" s="15" t="s">
        <v>498</v>
      </c>
      <c r="T56" s="15" t="s">
        <v>467</v>
      </c>
      <c r="U56" s="15" t="s">
        <v>468</v>
      </c>
      <c r="V56" s="15">
        <v>1955359</v>
      </c>
      <c r="X56" s="15">
        <v>30276031</v>
      </c>
      <c r="Y56" s="15" t="s">
        <v>845</v>
      </c>
      <c r="AB56" s="15" t="s">
        <v>846</v>
      </c>
      <c r="AC56" s="15">
        <v>408098429</v>
      </c>
      <c r="AD56" s="15">
        <v>1005491455</v>
      </c>
      <c r="AE56" s="15" t="s">
        <v>484</v>
      </c>
      <c r="AF56" s="15">
        <v>1</v>
      </c>
      <c r="AG56" s="15" t="s">
        <v>509</v>
      </c>
      <c r="AH56" s="15" t="s">
        <v>510</v>
      </c>
      <c r="AI56" s="15" t="s">
        <v>511</v>
      </c>
      <c r="AJ56" s="15" t="s">
        <v>517</v>
      </c>
      <c r="AK56" s="15" t="s">
        <v>516</v>
      </c>
      <c r="AL56" s="15" t="s">
        <v>512</v>
      </c>
      <c r="AM56" s="16">
        <v>41584</v>
      </c>
      <c r="AN56" s="16">
        <v>41584</v>
      </c>
      <c r="AO56" s="16">
        <v>41584</v>
      </c>
      <c r="AP56" s="201">
        <v>11</v>
      </c>
      <c r="AT56" s="102">
        <v>45.5</v>
      </c>
      <c r="AU56" s="15" t="s">
        <v>424</v>
      </c>
      <c r="AV56" s="15" t="s">
        <v>466</v>
      </c>
      <c r="AW56" s="15" t="s">
        <v>531</v>
      </c>
      <c r="AX56" s="14" t="str">
        <f t="shared" si="1"/>
        <v>OtherBOOKINGS</v>
      </c>
      <c r="AY56" s="17" t="s">
        <v>733</v>
      </c>
      <c r="AZ56" s="101" t="str">
        <f>IF(ISERROR(VLOOKUP($H56,Lookup!$F:$G,2,FALSE)),0,VLOOKUP($H56,Lookup!$F:$G,2,FALSE))</f>
        <v>Other</v>
      </c>
    </row>
    <row r="57" spans="1:52">
      <c r="A57" s="12" t="str">
        <f>IF(AZ57=0,VLOOKUP(R57,Lookup!$B:$C,2,0),'1st Yr Maint'!AZ57)</f>
        <v>Other</v>
      </c>
      <c r="B57" s="12" t="str">
        <f>VLOOKUP(A57,Lookup!$C:$D,2,FALSE)</f>
        <v>OTHER</v>
      </c>
      <c r="C57" s="15" t="s">
        <v>418</v>
      </c>
      <c r="D57" s="15" t="s">
        <v>459</v>
      </c>
      <c r="E57" s="15" t="s">
        <v>1104</v>
      </c>
      <c r="F57" s="15" t="s">
        <v>551</v>
      </c>
      <c r="G57" s="15" t="s">
        <v>644</v>
      </c>
      <c r="H57" s="15" t="s">
        <v>628</v>
      </c>
      <c r="I57" s="143" t="s">
        <v>629</v>
      </c>
      <c r="J57" s="15" t="s">
        <v>630</v>
      </c>
      <c r="K57" s="15" t="s">
        <v>631</v>
      </c>
      <c r="L57" s="15" t="s">
        <v>632</v>
      </c>
      <c r="M57" s="15" t="s">
        <v>633</v>
      </c>
      <c r="N57" s="103" t="s">
        <v>634</v>
      </c>
      <c r="O57" s="15" t="s">
        <v>843</v>
      </c>
      <c r="P57" s="15" t="s">
        <v>844</v>
      </c>
      <c r="Q57" s="15" t="s">
        <v>844</v>
      </c>
      <c r="R57" s="15" t="s">
        <v>498</v>
      </c>
      <c r="S57" s="15" t="s">
        <v>498</v>
      </c>
      <c r="T57" s="15" t="s">
        <v>467</v>
      </c>
      <c r="U57" s="15" t="s">
        <v>468</v>
      </c>
      <c r="V57" s="15">
        <v>1955359</v>
      </c>
      <c r="X57" s="15">
        <v>30276031</v>
      </c>
      <c r="Y57" s="15" t="s">
        <v>845</v>
      </c>
      <c r="AB57" s="15" t="s">
        <v>846</v>
      </c>
      <c r="AC57" s="15">
        <v>408098429</v>
      </c>
      <c r="AD57" s="15">
        <v>1005491455</v>
      </c>
      <c r="AE57" s="15" t="s">
        <v>484</v>
      </c>
      <c r="AF57" s="15">
        <v>-1</v>
      </c>
      <c r="AG57" s="15" t="s">
        <v>509</v>
      </c>
      <c r="AH57" s="15" t="s">
        <v>510</v>
      </c>
      <c r="AI57" s="15" t="s">
        <v>511</v>
      </c>
      <c r="AJ57" s="15" t="s">
        <v>517</v>
      </c>
      <c r="AK57" s="15" t="s">
        <v>516</v>
      </c>
      <c r="AL57" s="15" t="s">
        <v>512</v>
      </c>
      <c r="AM57" s="16">
        <v>41584</v>
      </c>
      <c r="AN57" s="16">
        <v>41585</v>
      </c>
      <c r="AO57" s="16">
        <v>41585</v>
      </c>
      <c r="AP57" s="201">
        <v>11</v>
      </c>
      <c r="AT57" s="102">
        <v>-45.5</v>
      </c>
      <c r="AU57" s="15" t="s">
        <v>424</v>
      </c>
      <c r="AV57" s="15" t="s">
        <v>466</v>
      </c>
      <c r="AW57" s="15" t="s">
        <v>531</v>
      </c>
      <c r="AX57" s="14" t="str">
        <f t="shared" si="1"/>
        <v>OtherBOOKINGS</v>
      </c>
      <c r="AY57" s="17" t="s">
        <v>733</v>
      </c>
      <c r="AZ57" s="101" t="str">
        <f>IF(ISERROR(VLOOKUP($H57,Lookup!$F:$G,2,FALSE)),0,VLOOKUP($H57,Lookup!$F:$G,2,FALSE))</f>
        <v>Other</v>
      </c>
    </row>
    <row r="58" spans="1:52">
      <c r="A58" s="12" t="str">
        <f>IF(AZ58=0,VLOOKUP(R58,Lookup!$B:$C,2,0),'1st Yr Maint'!AZ58)</f>
        <v>France</v>
      </c>
      <c r="B58" s="12" t="str">
        <f>VLOOKUP(A58,Lookup!$C:$D,2,FALSE)</f>
        <v>EMEA WEST</v>
      </c>
      <c r="C58" s="15" t="s">
        <v>418</v>
      </c>
      <c r="D58" s="15" t="s">
        <v>459</v>
      </c>
      <c r="E58" s="15" t="s">
        <v>1104</v>
      </c>
      <c r="F58" s="15" t="s">
        <v>551</v>
      </c>
      <c r="G58" s="15" t="s">
        <v>644</v>
      </c>
      <c r="H58" s="15" t="s">
        <v>1045</v>
      </c>
      <c r="I58" s="143" t="s">
        <v>1046</v>
      </c>
      <c r="J58" s="15" t="s">
        <v>1047</v>
      </c>
      <c r="K58" s="15" t="s">
        <v>1048</v>
      </c>
      <c r="L58" s="15" t="s">
        <v>970</v>
      </c>
      <c r="M58" s="15" t="s">
        <v>225</v>
      </c>
      <c r="N58" s="103" t="s">
        <v>225</v>
      </c>
      <c r="O58" s="15" t="s">
        <v>1455</v>
      </c>
      <c r="P58" s="15" t="s">
        <v>1455</v>
      </c>
      <c r="Q58" s="15" t="s">
        <v>1455</v>
      </c>
      <c r="R58" s="15" t="s">
        <v>267</v>
      </c>
      <c r="S58" s="15" t="s">
        <v>267</v>
      </c>
      <c r="T58" s="15" t="s">
        <v>467</v>
      </c>
      <c r="U58" s="15" t="s">
        <v>468</v>
      </c>
      <c r="V58" s="15">
        <v>3208887</v>
      </c>
      <c r="X58" s="15">
        <v>30308282</v>
      </c>
      <c r="Y58" s="15" t="s">
        <v>1456</v>
      </c>
      <c r="AB58" s="15" t="s">
        <v>1455</v>
      </c>
      <c r="AC58" s="15">
        <v>261507500</v>
      </c>
      <c r="AD58" s="15">
        <v>1005864691</v>
      </c>
      <c r="AE58" s="15" t="s">
        <v>461</v>
      </c>
      <c r="AF58" s="15">
        <v>1</v>
      </c>
      <c r="AG58" s="15" t="s">
        <v>509</v>
      </c>
      <c r="AH58" s="15" t="s">
        <v>510</v>
      </c>
      <c r="AI58" s="15" t="s">
        <v>514</v>
      </c>
      <c r="AL58" s="15" t="s">
        <v>391</v>
      </c>
      <c r="AM58" s="16">
        <v>41635</v>
      </c>
      <c r="AN58" s="16">
        <v>41635</v>
      </c>
      <c r="AO58" s="16">
        <v>41635</v>
      </c>
      <c r="AP58" s="201">
        <v>12</v>
      </c>
      <c r="AT58" s="102">
        <v>269.10000000000002</v>
      </c>
      <c r="AU58" s="15" t="s">
        <v>424</v>
      </c>
      <c r="AV58" s="15" t="s">
        <v>466</v>
      </c>
      <c r="AW58" s="15" t="s">
        <v>465</v>
      </c>
      <c r="AX58" s="14" t="str">
        <f t="shared" si="1"/>
        <v>FranceBOOKINGS</v>
      </c>
      <c r="AY58" s="17" t="s">
        <v>733</v>
      </c>
      <c r="AZ58" s="101" t="str">
        <f>IF(ISERROR(VLOOKUP($H58,Lookup!$F:$G,2,FALSE)),0,VLOOKUP($H58,Lookup!$F:$G,2,FALSE))</f>
        <v>France</v>
      </c>
    </row>
    <row r="59" spans="1:52">
      <c r="A59" s="12" t="str">
        <f>IF(AZ59=0,VLOOKUP(R59,Lookup!$B:$C,2,0),'1st Yr Maint'!AZ59)</f>
        <v>France</v>
      </c>
      <c r="B59" s="12" t="str">
        <f>VLOOKUP(A59,Lookup!$C:$D,2,FALSE)</f>
        <v>EMEA WEST</v>
      </c>
      <c r="C59" s="15" t="s">
        <v>418</v>
      </c>
      <c r="D59" s="15" t="s">
        <v>459</v>
      </c>
      <c r="E59" s="15" t="s">
        <v>1104</v>
      </c>
      <c r="F59" s="15" t="s">
        <v>551</v>
      </c>
      <c r="G59" s="15" t="s">
        <v>644</v>
      </c>
      <c r="H59" s="15" t="s">
        <v>1045</v>
      </c>
      <c r="I59" s="143" t="s">
        <v>1046</v>
      </c>
      <c r="J59" s="15" t="s">
        <v>1047</v>
      </c>
      <c r="K59" s="15" t="s">
        <v>1048</v>
      </c>
      <c r="L59" s="15" t="s">
        <v>970</v>
      </c>
      <c r="M59" s="15" t="s">
        <v>225</v>
      </c>
      <c r="N59" s="103" t="s">
        <v>225</v>
      </c>
      <c r="O59" s="15" t="s">
        <v>1455</v>
      </c>
      <c r="P59" s="15" t="s">
        <v>1455</v>
      </c>
      <c r="Q59" s="15" t="s">
        <v>1455</v>
      </c>
      <c r="R59" s="15" t="s">
        <v>267</v>
      </c>
      <c r="S59" s="15" t="s">
        <v>267</v>
      </c>
      <c r="T59" s="15" t="s">
        <v>467</v>
      </c>
      <c r="U59" s="15" t="s">
        <v>468</v>
      </c>
      <c r="V59" s="15">
        <v>3208887</v>
      </c>
      <c r="X59" s="15">
        <v>30308282</v>
      </c>
      <c r="Y59" s="15" t="s">
        <v>1456</v>
      </c>
      <c r="AB59" s="15" t="s">
        <v>1455</v>
      </c>
      <c r="AC59" s="15">
        <v>261507500</v>
      </c>
      <c r="AD59" s="15">
        <v>1005864691</v>
      </c>
      <c r="AE59" s="15" t="s">
        <v>461</v>
      </c>
      <c r="AF59" s="15">
        <v>-1</v>
      </c>
      <c r="AG59" s="15" t="s">
        <v>509</v>
      </c>
      <c r="AH59" s="15" t="s">
        <v>510</v>
      </c>
      <c r="AI59" s="15" t="s">
        <v>514</v>
      </c>
      <c r="AL59" s="15" t="s">
        <v>391</v>
      </c>
      <c r="AM59" s="16">
        <v>41635</v>
      </c>
      <c r="AN59" s="16">
        <v>41636</v>
      </c>
      <c r="AO59" s="16">
        <v>41635</v>
      </c>
      <c r="AP59" s="201">
        <v>12</v>
      </c>
      <c r="AT59" s="102">
        <v>-269.10000000000002</v>
      </c>
      <c r="AU59" s="15" t="s">
        <v>424</v>
      </c>
      <c r="AV59" s="15" t="s">
        <v>466</v>
      </c>
      <c r="AW59" s="15" t="s">
        <v>465</v>
      </c>
      <c r="AX59" s="14" t="str">
        <f t="shared" si="1"/>
        <v>FranceBOOKINGS</v>
      </c>
      <c r="AY59" s="17" t="s">
        <v>733</v>
      </c>
      <c r="AZ59" s="101" t="str">
        <f>IF(ISERROR(VLOOKUP($H59,Lookup!$F:$G,2,FALSE)),0,VLOOKUP($H59,Lookup!$F:$G,2,FALSE))</f>
        <v>France</v>
      </c>
    </row>
    <row r="60" spans="1:52">
      <c r="A60" s="12" t="str">
        <f>IF(AZ60=0,VLOOKUP(R60,Lookup!$B:$C,2,0),'1st Yr Maint'!AZ60)</f>
        <v>Austria/EE</v>
      </c>
      <c r="B60" s="12" t="str">
        <f>VLOOKUP(A60,Lookup!$C:$D,2,FALSE)</f>
        <v>EMEA EAST</v>
      </c>
      <c r="C60" s="15" t="s">
        <v>418</v>
      </c>
      <c r="D60" s="15" t="s">
        <v>459</v>
      </c>
      <c r="E60" s="15" t="s">
        <v>1104</v>
      </c>
      <c r="F60" s="15" t="s">
        <v>551</v>
      </c>
      <c r="G60" s="15" t="s">
        <v>644</v>
      </c>
      <c r="H60" s="15" t="s">
        <v>1457</v>
      </c>
      <c r="I60" s="143" t="s">
        <v>1458</v>
      </c>
      <c r="K60" s="15" t="s">
        <v>532</v>
      </c>
      <c r="L60" s="15" t="s">
        <v>464</v>
      </c>
      <c r="M60" s="15" t="s">
        <v>650</v>
      </c>
      <c r="N60" s="103">
        <v>138246</v>
      </c>
      <c r="O60" s="15" t="s">
        <v>1459</v>
      </c>
      <c r="P60" s="15" t="s">
        <v>1459</v>
      </c>
      <c r="Q60" s="15" t="s">
        <v>1460</v>
      </c>
      <c r="R60" s="15" t="s">
        <v>561</v>
      </c>
      <c r="S60" s="15" t="s">
        <v>561</v>
      </c>
      <c r="T60" s="15" t="s">
        <v>467</v>
      </c>
      <c r="U60" s="15" t="s">
        <v>468</v>
      </c>
      <c r="V60" s="15">
        <v>3080740</v>
      </c>
      <c r="X60" s="15">
        <v>30308440</v>
      </c>
      <c r="Y60" s="15" t="s">
        <v>1461</v>
      </c>
      <c r="AB60" s="15" t="s">
        <v>1462</v>
      </c>
      <c r="AC60" s="15">
        <v>422192466</v>
      </c>
      <c r="AD60" s="15">
        <v>1005534756</v>
      </c>
      <c r="AE60" s="15" t="s">
        <v>461</v>
      </c>
      <c r="AF60" s="15">
        <v>1</v>
      </c>
      <c r="AG60" s="15" t="s">
        <v>509</v>
      </c>
      <c r="AH60" s="15" t="s">
        <v>510</v>
      </c>
      <c r="AI60" s="15" t="s">
        <v>514</v>
      </c>
      <c r="AL60" s="15" t="s">
        <v>391</v>
      </c>
      <c r="AM60" s="16">
        <v>41635</v>
      </c>
      <c r="AN60" s="16">
        <v>41635</v>
      </c>
      <c r="AO60" s="16">
        <v>41635</v>
      </c>
      <c r="AP60" s="201">
        <v>12</v>
      </c>
      <c r="AT60" s="102">
        <v>2024.1</v>
      </c>
      <c r="AU60" s="15" t="s">
        <v>424</v>
      </c>
      <c r="AV60" s="15" t="s">
        <v>470</v>
      </c>
      <c r="AW60" s="15" t="s">
        <v>469</v>
      </c>
      <c r="AX60" s="14" t="str">
        <f t="shared" si="1"/>
        <v>Austria/EEBOOKINGS</v>
      </c>
      <c r="AY60" s="17" t="s">
        <v>733</v>
      </c>
      <c r="AZ60" s="101" t="str">
        <f>IF(ISERROR(VLOOKUP($H60,Lookup!$F:$G,2,FALSE)),0,VLOOKUP($H60,Lookup!$F:$G,2,FALSE))</f>
        <v>Austria/EE</v>
      </c>
    </row>
    <row r="61" spans="1:52">
      <c r="A61" s="12" t="str">
        <f>IF(AZ61=0,VLOOKUP(R61,Lookup!$B:$C,2,0),'1st Yr Maint'!AZ61)</f>
        <v>Benelux</v>
      </c>
      <c r="B61" s="12" t="str">
        <f>VLOOKUP(A61,Lookup!$C:$D,2,FALSE)</f>
        <v>EMEA WEST</v>
      </c>
      <c r="C61" s="15" t="s">
        <v>418</v>
      </c>
      <c r="D61" s="15" t="s">
        <v>459</v>
      </c>
      <c r="E61" s="15" t="s">
        <v>1104</v>
      </c>
      <c r="F61" s="15" t="s">
        <v>551</v>
      </c>
      <c r="G61" s="15" t="s">
        <v>644</v>
      </c>
      <c r="H61" s="15" t="s">
        <v>568</v>
      </c>
      <c r="I61" s="143" t="s">
        <v>472</v>
      </c>
      <c r="J61" s="15" t="s">
        <v>476</v>
      </c>
      <c r="K61" s="15" t="s">
        <v>473</v>
      </c>
      <c r="L61" s="15" t="s">
        <v>471</v>
      </c>
      <c r="M61" s="15" t="s">
        <v>584</v>
      </c>
      <c r="N61" s="103">
        <v>15449</v>
      </c>
      <c r="O61" s="15" t="s">
        <v>763</v>
      </c>
      <c r="P61" s="15" t="s">
        <v>764</v>
      </c>
      <c r="Q61" s="15" t="s">
        <v>764</v>
      </c>
      <c r="R61" s="15" t="s">
        <v>562</v>
      </c>
      <c r="S61" s="15" t="s">
        <v>562</v>
      </c>
      <c r="T61" s="15" t="s">
        <v>467</v>
      </c>
      <c r="U61" s="15" t="s">
        <v>468</v>
      </c>
      <c r="V61" s="15">
        <v>3124294</v>
      </c>
      <c r="X61" s="15">
        <v>30271307</v>
      </c>
      <c r="Y61" s="15" t="s">
        <v>765</v>
      </c>
      <c r="AB61" s="15" t="s">
        <v>764</v>
      </c>
      <c r="AC61" s="15">
        <v>19050217</v>
      </c>
      <c r="AD61" s="15">
        <v>1005693693</v>
      </c>
      <c r="AE61" s="15" t="s">
        <v>461</v>
      </c>
      <c r="AF61" s="15">
        <v>1</v>
      </c>
      <c r="AG61" s="15" t="s">
        <v>513</v>
      </c>
      <c r="AH61" s="15" t="s">
        <v>510</v>
      </c>
      <c r="AI61" s="15" t="s">
        <v>514</v>
      </c>
      <c r="AL61" s="15" t="s">
        <v>391</v>
      </c>
      <c r="AM61" s="16">
        <v>41575</v>
      </c>
      <c r="AN61" s="16">
        <v>41575</v>
      </c>
      <c r="AO61" s="16">
        <v>41575</v>
      </c>
      <c r="AP61" s="201">
        <v>10</v>
      </c>
      <c r="AT61" s="102">
        <v>1582.1</v>
      </c>
      <c r="AU61" s="15" t="s">
        <v>424</v>
      </c>
      <c r="AV61" s="15" t="s">
        <v>474</v>
      </c>
      <c r="AW61" s="15" t="s">
        <v>474</v>
      </c>
      <c r="AX61" s="14" t="str">
        <f t="shared" si="1"/>
        <v>BeneluxBOOKINGS</v>
      </c>
      <c r="AY61" s="17" t="s">
        <v>733</v>
      </c>
      <c r="AZ61" s="101">
        <f>IF(ISERROR(VLOOKUP($H61,Lookup!$F:$G,2,FALSE)),0,VLOOKUP($H61,Lookup!$F:$G,2,FALSE))</f>
        <v>0</v>
      </c>
    </row>
    <row r="62" spans="1:52">
      <c r="A62" s="12" t="str">
        <f>IF(AZ62=0,VLOOKUP(R62,Lookup!$B:$C,2,0),'1st Yr Maint'!AZ62)</f>
        <v>Benelux</v>
      </c>
      <c r="B62" s="12" t="str">
        <f>VLOOKUP(A62,Lookup!$C:$D,2,FALSE)</f>
        <v>EMEA WEST</v>
      </c>
      <c r="C62" s="15" t="s">
        <v>418</v>
      </c>
      <c r="D62" s="15" t="s">
        <v>459</v>
      </c>
      <c r="E62" s="15" t="s">
        <v>1104</v>
      </c>
      <c r="F62" s="15" t="s">
        <v>551</v>
      </c>
      <c r="G62" s="15" t="s">
        <v>644</v>
      </c>
      <c r="H62" s="15" t="s">
        <v>568</v>
      </c>
      <c r="I62" s="143" t="s">
        <v>544</v>
      </c>
      <c r="J62" s="15" t="s">
        <v>476</v>
      </c>
      <c r="K62" s="15" t="s">
        <v>473</v>
      </c>
      <c r="L62" s="15" t="s">
        <v>471</v>
      </c>
      <c r="M62" s="15" t="s">
        <v>659</v>
      </c>
      <c r="N62" s="103">
        <v>86817</v>
      </c>
      <c r="O62" s="15" t="s">
        <v>843</v>
      </c>
      <c r="P62" s="15" t="s">
        <v>844</v>
      </c>
      <c r="Q62" s="15" t="s">
        <v>844</v>
      </c>
      <c r="R62" s="15" t="s">
        <v>498</v>
      </c>
      <c r="S62" s="15" t="s">
        <v>498</v>
      </c>
      <c r="T62" s="15" t="s">
        <v>467</v>
      </c>
      <c r="U62" s="15" t="s">
        <v>468</v>
      </c>
      <c r="V62" s="15">
        <v>1955359</v>
      </c>
      <c r="X62" s="15">
        <v>30276031</v>
      </c>
      <c r="Y62" s="15" t="s">
        <v>845</v>
      </c>
      <c r="AB62" s="15" t="s">
        <v>846</v>
      </c>
      <c r="AC62" s="15">
        <v>408098429</v>
      </c>
      <c r="AD62" s="15">
        <v>1005491455</v>
      </c>
      <c r="AE62" s="15" t="s">
        <v>484</v>
      </c>
      <c r="AF62" s="15">
        <v>1</v>
      </c>
      <c r="AG62" s="15" t="s">
        <v>509</v>
      </c>
      <c r="AH62" s="15" t="s">
        <v>510</v>
      </c>
      <c r="AI62" s="15" t="s">
        <v>511</v>
      </c>
      <c r="AJ62" s="15" t="s">
        <v>517</v>
      </c>
      <c r="AK62" s="15" t="s">
        <v>516</v>
      </c>
      <c r="AL62" s="15" t="s">
        <v>512</v>
      </c>
      <c r="AM62" s="16">
        <v>41584</v>
      </c>
      <c r="AN62" s="16">
        <v>41585</v>
      </c>
      <c r="AO62" s="16">
        <v>41585</v>
      </c>
      <c r="AP62" s="201">
        <v>11</v>
      </c>
      <c r="AT62" s="102">
        <v>45.5</v>
      </c>
      <c r="AU62" s="15" t="s">
        <v>424</v>
      </c>
      <c r="AV62" s="15" t="s">
        <v>466</v>
      </c>
      <c r="AW62" s="15" t="s">
        <v>531</v>
      </c>
      <c r="AX62" s="14" t="str">
        <f t="shared" si="1"/>
        <v>BeneluxBOOKINGS</v>
      </c>
      <c r="AY62" s="17" t="s">
        <v>733</v>
      </c>
      <c r="AZ62" s="101">
        <f>IF(ISERROR(VLOOKUP($H62,Lookup!$F:$G,2,FALSE)),0,VLOOKUP($H62,Lookup!$F:$G,2,FALSE))</f>
        <v>0</v>
      </c>
    </row>
    <row r="63" spans="1:52">
      <c r="A63" s="12" t="str">
        <f>IF(AZ63=0,VLOOKUP(R63,Lookup!$B:$C,2,0),'1st Yr Maint'!AZ63)</f>
        <v>Benelux</v>
      </c>
      <c r="B63" s="12" t="str">
        <f>VLOOKUP(A63,Lookup!$C:$D,2,FALSE)</f>
        <v>EMEA WEST</v>
      </c>
      <c r="C63" s="15" t="s">
        <v>418</v>
      </c>
      <c r="D63" s="15" t="s">
        <v>459</v>
      </c>
      <c r="E63" s="15" t="s">
        <v>1104</v>
      </c>
      <c r="F63" s="15" t="s">
        <v>551</v>
      </c>
      <c r="G63" s="15" t="s">
        <v>644</v>
      </c>
      <c r="H63" s="15" t="s">
        <v>568</v>
      </c>
      <c r="I63" s="143" t="s">
        <v>544</v>
      </c>
      <c r="J63" s="15" t="s">
        <v>476</v>
      </c>
      <c r="K63" s="15" t="s">
        <v>473</v>
      </c>
      <c r="L63" s="15" t="s">
        <v>471</v>
      </c>
      <c r="M63" s="15" t="s">
        <v>595</v>
      </c>
      <c r="N63" s="103">
        <v>110701</v>
      </c>
      <c r="O63" s="15" t="s">
        <v>1421</v>
      </c>
      <c r="P63" s="15" t="s">
        <v>1422</v>
      </c>
      <c r="Q63" s="15" t="s">
        <v>1422</v>
      </c>
      <c r="R63" s="15" t="s">
        <v>498</v>
      </c>
      <c r="S63" s="15" t="s">
        <v>498</v>
      </c>
      <c r="T63" s="15" t="s">
        <v>1423</v>
      </c>
      <c r="U63" s="15" t="s">
        <v>1424</v>
      </c>
      <c r="V63" s="15">
        <v>1674891</v>
      </c>
      <c r="X63" s="15">
        <v>30308135</v>
      </c>
      <c r="Y63" s="15" t="s">
        <v>1425</v>
      </c>
      <c r="AB63" s="15" t="s">
        <v>1526</v>
      </c>
      <c r="AC63" s="15">
        <v>8030137</v>
      </c>
      <c r="AD63" s="15">
        <v>1005852695</v>
      </c>
      <c r="AE63" s="15" t="s">
        <v>461</v>
      </c>
      <c r="AF63" s="15">
        <v>4</v>
      </c>
      <c r="AG63" s="15" t="s">
        <v>513</v>
      </c>
      <c r="AI63" s="15" t="s">
        <v>514</v>
      </c>
      <c r="AL63" s="15" t="s">
        <v>391</v>
      </c>
      <c r="AM63" s="16">
        <v>41635</v>
      </c>
      <c r="AN63" s="16">
        <v>41635</v>
      </c>
      <c r="AO63" s="16">
        <v>41635</v>
      </c>
      <c r="AP63" s="201">
        <v>12</v>
      </c>
      <c r="AT63" s="102">
        <v>937.3</v>
      </c>
      <c r="AU63" s="15" t="s">
        <v>424</v>
      </c>
      <c r="AV63" s="15" t="s">
        <v>462</v>
      </c>
      <c r="AW63" s="15" t="s">
        <v>652</v>
      </c>
      <c r="AX63" s="14" t="str">
        <f t="shared" si="1"/>
        <v>BeneluxBOOKINGS</v>
      </c>
      <c r="AY63" s="17" t="s">
        <v>733</v>
      </c>
      <c r="AZ63" s="101">
        <f>IF(ISERROR(VLOOKUP($H63,Lookup!$F:$G,2,FALSE)),0,VLOOKUP($H63,Lookup!$F:$G,2,FALSE))</f>
        <v>0</v>
      </c>
    </row>
    <row r="64" spans="1:52">
      <c r="A64" s="12" t="str">
        <f>IF(AZ64=0,VLOOKUP(R64,Lookup!$B:$C,2,0),'1st Yr Maint'!AZ64)</f>
        <v>Austria/EE</v>
      </c>
      <c r="B64" s="12" t="str">
        <f>VLOOKUP(A64,Lookup!$C:$D,2,FALSE)</f>
        <v>EMEA EAST</v>
      </c>
      <c r="C64" s="15" t="s">
        <v>418</v>
      </c>
      <c r="D64" s="15" t="s">
        <v>459</v>
      </c>
      <c r="E64" s="15" t="s">
        <v>1104</v>
      </c>
      <c r="F64" s="15" t="s">
        <v>551</v>
      </c>
      <c r="G64" s="15" t="s">
        <v>644</v>
      </c>
      <c r="H64" s="15" t="s">
        <v>593</v>
      </c>
      <c r="I64" s="143" t="s">
        <v>889</v>
      </c>
      <c r="J64" s="15" t="s">
        <v>567</v>
      </c>
      <c r="K64" s="15" t="s">
        <v>532</v>
      </c>
      <c r="L64" s="15" t="s">
        <v>464</v>
      </c>
      <c r="M64" s="15" t="s">
        <v>890</v>
      </c>
      <c r="N64" s="103">
        <v>83938</v>
      </c>
      <c r="O64" s="15" t="s">
        <v>993</v>
      </c>
      <c r="P64" s="15" t="s">
        <v>993</v>
      </c>
      <c r="Q64" s="15" t="s">
        <v>994</v>
      </c>
      <c r="R64" s="15" t="s">
        <v>995</v>
      </c>
      <c r="S64" s="15" t="s">
        <v>995</v>
      </c>
      <c r="T64" s="15" t="s">
        <v>467</v>
      </c>
      <c r="U64" s="15" t="s">
        <v>468</v>
      </c>
      <c r="V64" s="15">
        <v>3165074</v>
      </c>
      <c r="X64" s="15">
        <v>30285743</v>
      </c>
      <c r="Y64" s="15" t="s">
        <v>996</v>
      </c>
      <c r="AB64" s="15" t="s">
        <v>994</v>
      </c>
      <c r="AC64" s="15">
        <v>27792405</v>
      </c>
      <c r="AD64" s="15">
        <v>1005780691</v>
      </c>
      <c r="AE64" s="15" t="s">
        <v>461</v>
      </c>
      <c r="AF64" s="15">
        <v>5</v>
      </c>
      <c r="AG64" s="15" t="s">
        <v>509</v>
      </c>
      <c r="AH64" s="15" t="s">
        <v>510</v>
      </c>
      <c r="AI64" s="15" t="s">
        <v>511</v>
      </c>
      <c r="AJ64" s="15" t="s">
        <v>518</v>
      </c>
      <c r="AK64" s="15" t="s">
        <v>611</v>
      </c>
      <c r="AL64" s="15" t="s">
        <v>512</v>
      </c>
      <c r="AM64" s="16">
        <v>41604</v>
      </c>
      <c r="AN64" s="16">
        <v>41604</v>
      </c>
      <c r="AO64" s="16">
        <v>41604</v>
      </c>
      <c r="AP64" s="201">
        <v>11</v>
      </c>
      <c r="AT64" s="102">
        <v>3610.1</v>
      </c>
      <c r="AU64" s="15" t="s">
        <v>424</v>
      </c>
      <c r="AV64" s="15" t="s">
        <v>462</v>
      </c>
      <c r="AW64" s="15" t="s">
        <v>486</v>
      </c>
      <c r="AX64" s="14" t="str">
        <f t="shared" si="1"/>
        <v>Austria/EEBOOKINGS</v>
      </c>
      <c r="AY64" s="17" t="s">
        <v>733</v>
      </c>
      <c r="AZ64" s="101">
        <f>IF(ISERROR(VLOOKUP($H64,Lookup!$F:$G,2,FALSE)),0,VLOOKUP($H64,Lookup!$F:$G,2,FALSE))</f>
        <v>0</v>
      </c>
    </row>
    <row r="65" spans="1:52">
      <c r="A65" s="12" t="str">
        <f>IF(AZ65=0,VLOOKUP(R65,Lookup!$B:$C,2,0),'1st Yr Maint'!AZ65)</f>
        <v>Austria/EE</v>
      </c>
      <c r="B65" s="12" t="str">
        <f>VLOOKUP(A65,Lookup!$C:$D,2,FALSE)</f>
        <v>EMEA EAST</v>
      </c>
      <c r="C65" s="15" t="s">
        <v>418</v>
      </c>
      <c r="D65" s="15" t="s">
        <v>459</v>
      </c>
      <c r="E65" s="15" t="s">
        <v>1104</v>
      </c>
      <c r="F65" s="15" t="s">
        <v>551</v>
      </c>
      <c r="G65" s="15" t="s">
        <v>644</v>
      </c>
      <c r="H65" s="15" t="s">
        <v>593</v>
      </c>
      <c r="I65" s="143" t="s">
        <v>1578</v>
      </c>
      <c r="J65" s="15" t="s">
        <v>567</v>
      </c>
      <c r="K65" s="15" t="s">
        <v>1579</v>
      </c>
      <c r="L65" s="15" t="s">
        <v>464</v>
      </c>
      <c r="M65" s="15" t="s">
        <v>1580</v>
      </c>
      <c r="N65" s="103" t="s">
        <v>1581</v>
      </c>
      <c r="O65" s="15" t="s">
        <v>719</v>
      </c>
      <c r="P65" s="15" t="s">
        <v>719</v>
      </c>
      <c r="Q65" s="15" t="s">
        <v>720</v>
      </c>
      <c r="R65" s="15" t="s">
        <v>565</v>
      </c>
      <c r="S65" s="15" t="s">
        <v>565</v>
      </c>
      <c r="T65" s="15" t="s">
        <v>467</v>
      </c>
      <c r="U65" s="15" t="s">
        <v>468</v>
      </c>
      <c r="V65" s="15">
        <v>3102754</v>
      </c>
      <c r="X65" s="15">
        <v>30265508</v>
      </c>
      <c r="Y65" s="15" t="s">
        <v>721</v>
      </c>
      <c r="AB65" s="15" t="s">
        <v>722</v>
      </c>
      <c r="AC65" s="15">
        <v>645226598</v>
      </c>
      <c r="AD65" s="15">
        <v>1005643740</v>
      </c>
      <c r="AE65" s="15" t="s">
        <v>461</v>
      </c>
      <c r="AF65" s="15">
        <v>1</v>
      </c>
      <c r="AG65" s="15" t="s">
        <v>509</v>
      </c>
      <c r="AH65" s="15" t="s">
        <v>510</v>
      </c>
      <c r="AI65" s="15" t="s">
        <v>511</v>
      </c>
      <c r="AJ65" s="15" t="s">
        <v>541</v>
      </c>
      <c r="AK65" s="15" t="s">
        <v>639</v>
      </c>
      <c r="AL65" s="15" t="s">
        <v>512</v>
      </c>
      <c r="AM65" s="16">
        <v>41558</v>
      </c>
      <c r="AN65" s="16">
        <v>41639</v>
      </c>
      <c r="AO65" s="16">
        <v>41639</v>
      </c>
      <c r="AP65" s="201">
        <v>12</v>
      </c>
      <c r="AT65" s="102">
        <v>3146.24</v>
      </c>
      <c r="AU65" s="15" t="s">
        <v>424</v>
      </c>
      <c r="AV65" s="15" t="s">
        <v>462</v>
      </c>
      <c r="AW65" s="15" t="s">
        <v>652</v>
      </c>
      <c r="AX65" s="14" t="str">
        <f t="shared" si="1"/>
        <v>Austria/EEBOOKINGS</v>
      </c>
      <c r="AY65" s="17" t="s">
        <v>733</v>
      </c>
      <c r="AZ65" s="101">
        <f>IF(ISERROR(VLOOKUP($H65,Lookup!$F:$G,2,FALSE)),0,VLOOKUP($H65,Lookup!$F:$G,2,FALSE))</f>
        <v>0</v>
      </c>
    </row>
    <row r="66" spans="1:52">
      <c r="A66" s="12" t="str">
        <f>IF(AZ66=0,VLOOKUP(R66,Lookup!$B:$C,2,0),'1st Yr Maint'!AZ66)</f>
        <v>France</v>
      </c>
      <c r="B66" s="12" t="str">
        <f>VLOOKUP(A66,Lookup!$C:$D,2,FALSE)</f>
        <v>EMEA WEST</v>
      </c>
      <c r="C66" s="15" t="s">
        <v>418</v>
      </c>
      <c r="D66" s="15" t="s">
        <v>459</v>
      </c>
      <c r="E66" s="15" t="s">
        <v>1104</v>
      </c>
      <c r="F66" s="15" t="s">
        <v>551</v>
      </c>
      <c r="G66" s="15" t="s">
        <v>644</v>
      </c>
      <c r="H66" s="15" t="s">
        <v>477</v>
      </c>
      <c r="I66" s="143" t="s">
        <v>614</v>
      </c>
      <c r="J66" s="15" t="s">
        <v>566</v>
      </c>
      <c r="K66" s="15" t="s">
        <v>478</v>
      </c>
      <c r="L66" s="15" t="s">
        <v>460</v>
      </c>
      <c r="M66" s="15" t="s">
        <v>1463</v>
      </c>
      <c r="N66" s="103">
        <v>126772</v>
      </c>
      <c r="O66" s="15" t="s">
        <v>1455</v>
      </c>
      <c r="P66" s="15" t="s">
        <v>1455</v>
      </c>
      <c r="Q66" s="15" t="s">
        <v>1455</v>
      </c>
      <c r="R66" s="15" t="s">
        <v>267</v>
      </c>
      <c r="S66" s="15" t="s">
        <v>267</v>
      </c>
      <c r="T66" s="15" t="s">
        <v>467</v>
      </c>
      <c r="U66" s="15" t="s">
        <v>468</v>
      </c>
      <c r="V66" s="15">
        <v>3208887</v>
      </c>
      <c r="X66" s="15">
        <v>30308282</v>
      </c>
      <c r="Y66" s="15" t="s">
        <v>1456</v>
      </c>
      <c r="AB66" s="15" t="s">
        <v>1455</v>
      </c>
      <c r="AC66" s="15">
        <v>261507500</v>
      </c>
      <c r="AD66" s="15">
        <v>1005864691</v>
      </c>
      <c r="AE66" s="15" t="s">
        <v>461</v>
      </c>
      <c r="AF66" s="15">
        <v>1</v>
      </c>
      <c r="AG66" s="15" t="s">
        <v>509</v>
      </c>
      <c r="AH66" s="15" t="s">
        <v>510</v>
      </c>
      <c r="AI66" s="15" t="s">
        <v>514</v>
      </c>
      <c r="AL66" s="15" t="s">
        <v>391</v>
      </c>
      <c r="AM66" s="16">
        <v>41635</v>
      </c>
      <c r="AN66" s="16">
        <v>41636</v>
      </c>
      <c r="AO66" s="16">
        <v>41635</v>
      </c>
      <c r="AP66" s="201">
        <v>12</v>
      </c>
      <c r="AT66" s="102">
        <v>269.10000000000002</v>
      </c>
      <c r="AU66" s="15" t="s">
        <v>424</v>
      </c>
      <c r="AV66" s="15" t="s">
        <v>466</v>
      </c>
      <c r="AW66" s="15" t="s">
        <v>465</v>
      </c>
      <c r="AX66" s="14" t="str">
        <f t="shared" si="1"/>
        <v>FranceBOOKINGS</v>
      </c>
      <c r="AY66" s="17" t="s">
        <v>733</v>
      </c>
      <c r="AZ66" s="101" t="str">
        <f>IF(ISERROR(VLOOKUP($H66,Lookup!$F:$G,2,FALSE)),0,VLOOKUP($H66,Lookup!$F:$G,2,FALSE))</f>
        <v>France</v>
      </c>
    </row>
    <row r="67" spans="1:52">
      <c r="A67" s="12" t="str">
        <f>IF(AZ67=0,VLOOKUP(R67,Lookup!$B:$C,2,0),'1st Yr Maint'!AZ67)</f>
        <v>France</v>
      </c>
      <c r="B67" s="12" t="str">
        <f>VLOOKUP(A67,Lookup!$C:$D,2,FALSE)</f>
        <v>EMEA WEST</v>
      </c>
      <c r="C67" s="15" t="s">
        <v>418</v>
      </c>
      <c r="D67" s="15" t="s">
        <v>459</v>
      </c>
      <c r="E67" s="15" t="s">
        <v>1104</v>
      </c>
      <c r="F67" s="15" t="s">
        <v>551</v>
      </c>
      <c r="G67" s="15" t="s">
        <v>644</v>
      </c>
      <c r="H67" s="15" t="s">
        <v>477</v>
      </c>
      <c r="I67" s="143" t="s">
        <v>614</v>
      </c>
      <c r="J67" s="15" t="s">
        <v>566</v>
      </c>
      <c r="K67" s="15" t="s">
        <v>478</v>
      </c>
      <c r="L67" s="15" t="s">
        <v>460</v>
      </c>
      <c r="M67" s="15" t="s">
        <v>661</v>
      </c>
      <c r="N67" s="103">
        <v>118217</v>
      </c>
      <c r="O67" s="15" t="s">
        <v>705</v>
      </c>
      <c r="P67" s="15" t="s">
        <v>706</v>
      </c>
      <c r="Q67" s="15" t="s">
        <v>706</v>
      </c>
      <c r="R67" s="15" t="s">
        <v>267</v>
      </c>
      <c r="S67" s="15" t="s">
        <v>267</v>
      </c>
      <c r="T67" s="15" t="s">
        <v>467</v>
      </c>
      <c r="U67" s="15" t="s">
        <v>468</v>
      </c>
      <c r="V67" s="15">
        <v>2930570</v>
      </c>
      <c r="W67" s="15" t="s">
        <v>616</v>
      </c>
      <c r="X67" s="15">
        <v>30262778</v>
      </c>
      <c r="Y67" s="15" t="s">
        <v>723</v>
      </c>
      <c r="Z67" s="19" t="s">
        <v>617</v>
      </c>
      <c r="AA67" s="19" t="s">
        <v>616</v>
      </c>
      <c r="AB67" s="15" t="s">
        <v>707</v>
      </c>
      <c r="AC67" s="15">
        <v>288451024</v>
      </c>
      <c r="AD67" s="15">
        <v>1005491374</v>
      </c>
      <c r="AE67" s="15" t="s">
        <v>461</v>
      </c>
      <c r="AF67" s="15">
        <v>0</v>
      </c>
      <c r="AG67" s="15" t="s">
        <v>513</v>
      </c>
      <c r="AH67" s="15" t="s">
        <v>510</v>
      </c>
      <c r="AI67" s="15" t="s">
        <v>514</v>
      </c>
      <c r="AL67" s="15" t="s">
        <v>391</v>
      </c>
      <c r="AM67" s="16">
        <v>41554</v>
      </c>
      <c r="AN67" s="16">
        <v>41554</v>
      </c>
      <c r="AO67" s="16">
        <v>41554</v>
      </c>
      <c r="AP67" s="201">
        <v>10</v>
      </c>
      <c r="AT67" s="102">
        <v>-2226.9</v>
      </c>
      <c r="AU67" s="15" t="s">
        <v>424</v>
      </c>
      <c r="AV67" s="15" t="s">
        <v>462</v>
      </c>
      <c r="AW67" s="15" t="s">
        <v>652</v>
      </c>
      <c r="AX67" s="14" t="str">
        <f t="shared" si="1"/>
        <v>FranceBOOKINGS</v>
      </c>
      <c r="AY67" s="17" t="s">
        <v>733</v>
      </c>
      <c r="AZ67" s="101" t="str">
        <f>IF(ISERROR(VLOOKUP($H67,Lookup!$F:$G,2,FALSE)),0,VLOOKUP($H67,Lookup!$F:$G,2,FALSE))</f>
        <v>France</v>
      </c>
    </row>
    <row r="68" spans="1:52">
      <c r="A68" s="12" t="str">
        <f>IF(AZ68=0,VLOOKUP(R68,Lookup!$B:$C,2,0),'1st Yr Maint'!AZ68)</f>
        <v>France</v>
      </c>
      <c r="B68" s="12" t="str">
        <f>VLOOKUP(A68,Lookup!$C:$D,2,FALSE)</f>
        <v>EMEA WEST</v>
      </c>
      <c r="C68" s="15" t="s">
        <v>418</v>
      </c>
      <c r="D68" s="15" t="s">
        <v>459</v>
      </c>
      <c r="E68" s="15" t="s">
        <v>1104</v>
      </c>
      <c r="F68" s="15" t="s">
        <v>551</v>
      </c>
      <c r="G68" s="15" t="s">
        <v>644</v>
      </c>
      <c r="H68" s="15" t="s">
        <v>477</v>
      </c>
      <c r="I68" s="143" t="s">
        <v>614</v>
      </c>
      <c r="J68" s="15" t="s">
        <v>566</v>
      </c>
      <c r="K68" s="15" t="s">
        <v>478</v>
      </c>
      <c r="L68" s="15" t="s">
        <v>460</v>
      </c>
      <c r="M68" s="15" t="s">
        <v>661</v>
      </c>
      <c r="N68" s="103">
        <v>118217</v>
      </c>
      <c r="O68" s="15" t="s">
        <v>705</v>
      </c>
      <c r="P68" s="15" t="s">
        <v>706</v>
      </c>
      <c r="Q68" s="15" t="s">
        <v>706</v>
      </c>
      <c r="R68" s="15" t="s">
        <v>267</v>
      </c>
      <c r="S68" s="15" t="s">
        <v>267</v>
      </c>
      <c r="T68" s="15" t="s">
        <v>467</v>
      </c>
      <c r="U68" s="15" t="s">
        <v>468</v>
      </c>
      <c r="V68" s="15">
        <v>2930570</v>
      </c>
      <c r="X68" s="15">
        <v>30262778</v>
      </c>
      <c r="Y68" s="15" t="s">
        <v>723</v>
      </c>
      <c r="AB68" s="15" t="s">
        <v>707</v>
      </c>
      <c r="AC68" s="15">
        <v>288451024</v>
      </c>
      <c r="AD68" s="15">
        <v>1005491374</v>
      </c>
      <c r="AE68" s="15" t="s">
        <v>461</v>
      </c>
      <c r="AF68" s="15">
        <v>2</v>
      </c>
      <c r="AG68" s="15" t="s">
        <v>513</v>
      </c>
      <c r="AH68" s="15" t="s">
        <v>510</v>
      </c>
      <c r="AI68" s="15" t="s">
        <v>514</v>
      </c>
      <c r="AL68" s="15" t="s">
        <v>391</v>
      </c>
      <c r="AM68" s="16">
        <v>41554</v>
      </c>
      <c r="AN68" s="16">
        <v>41554</v>
      </c>
      <c r="AO68" s="16">
        <v>41554</v>
      </c>
      <c r="AP68" s="201">
        <v>10</v>
      </c>
      <c r="AT68" s="102">
        <v>2225.6</v>
      </c>
      <c r="AU68" s="15" t="s">
        <v>424</v>
      </c>
      <c r="AV68" s="15" t="s">
        <v>462</v>
      </c>
      <c r="AW68" s="15" t="s">
        <v>652</v>
      </c>
      <c r="AX68" s="14" t="str">
        <f t="shared" si="1"/>
        <v>FranceBOOKINGS</v>
      </c>
      <c r="AY68" s="17" t="s">
        <v>733</v>
      </c>
      <c r="AZ68" s="101" t="str">
        <f>IF(ISERROR(VLOOKUP($H68,Lookup!$F:$G,2,FALSE)),0,VLOOKUP($H68,Lookup!$F:$G,2,FALSE))</f>
        <v>France</v>
      </c>
    </row>
    <row r="69" spans="1:52">
      <c r="A69" s="12" t="str">
        <f>IF(AZ69=0,VLOOKUP(R69,Lookup!$B:$C,2,0),'1st Yr Maint'!AZ69)</f>
        <v>France</v>
      </c>
      <c r="B69" s="12" t="str">
        <f>VLOOKUP(A69,Lookup!$C:$D,2,FALSE)</f>
        <v>EMEA WEST</v>
      </c>
      <c r="C69" s="15" t="s">
        <v>418</v>
      </c>
      <c r="D69" s="15" t="s">
        <v>459</v>
      </c>
      <c r="E69" s="15" t="s">
        <v>1104</v>
      </c>
      <c r="F69" s="15" t="s">
        <v>551</v>
      </c>
      <c r="G69" s="15" t="s">
        <v>644</v>
      </c>
      <c r="H69" s="15" t="s">
        <v>477</v>
      </c>
      <c r="I69" s="143" t="s">
        <v>614</v>
      </c>
      <c r="J69" s="15" t="s">
        <v>566</v>
      </c>
      <c r="K69" s="15" t="s">
        <v>478</v>
      </c>
      <c r="L69" s="15" t="s">
        <v>460</v>
      </c>
      <c r="M69" s="15" t="s">
        <v>490</v>
      </c>
      <c r="N69" s="103">
        <v>110504</v>
      </c>
      <c r="O69" s="15" t="s">
        <v>1246</v>
      </c>
      <c r="P69" s="15" t="s">
        <v>1246</v>
      </c>
      <c r="Q69" s="15" t="s">
        <v>1246</v>
      </c>
      <c r="R69" s="15" t="s">
        <v>267</v>
      </c>
      <c r="S69" s="15" t="s">
        <v>267</v>
      </c>
      <c r="T69" s="15" t="s">
        <v>467</v>
      </c>
      <c r="U69" s="15" t="s">
        <v>468</v>
      </c>
      <c r="V69" s="15">
        <v>2955991</v>
      </c>
      <c r="X69" s="15">
        <v>30300827</v>
      </c>
      <c r="Y69" s="15" t="s">
        <v>1247</v>
      </c>
      <c r="AB69" s="15" t="s">
        <v>1246</v>
      </c>
      <c r="AC69" s="15">
        <v>279612589</v>
      </c>
      <c r="AD69" s="15">
        <v>1005757863</v>
      </c>
      <c r="AE69" s="15" t="s">
        <v>461</v>
      </c>
      <c r="AF69" s="15">
        <v>2</v>
      </c>
      <c r="AG69" s="15" t="s">
        <v>513</v>
      </c>
      <c r="AH69" s="15" t="s">
        <v>510</v>
      </c>
      <c r="AI69" s="15" t="s">
        <v>514</v>
      </c>
      <c r="AL69" s="15" t="s">
        <v>391</v>
      </c>
      <c r="AM69" s="16">
        <v>41627</v>
      </c>
      <c r="AN69" s="16">
        <v>41627</v>
      </c>
      <c r="AO69" s="16">
        <v>41627</v>
      </c>
      <c r="AP69" s="201">
        <v>12</v>
      </c>
      <c r="AT69" s="102">
        <v>884</v>
      </c>
      <c r="AU69" s="15" t="s">
        <v>424</v>
      </c>
      <c r="AV69" s="15" t="s">
        <v>466</v>
      </c>
      <c r="AW69" s="15" t="s">
        <v>465</v>
      </c>
      <c r="AX69" s="14" t="str">
        <f t="shared" si="1"/>
        <v>FranceBOOKINGS</v>
      </c>
      <c r="AY69" s="17" t="s">
        <v>733</v>
      </c>
      <c r="AZ69" s="101" t="str">
        <f>IF(ISERROR(VLOOKUP($H69,Lookup!$F:$G,2,FALSE)),0,VLOOKUP($H69,Lookup!$F:$G,2,FALSE))</f>
        <v>France</v>
      </c>
    </row>
    <row r="70" spans="1:52">
      <c r="A70" s="12" t="str">
        <f>IF(AZ70=0,VLOOKUP(R70,Lookup!$B:$C,2,0),'1st Yr Maint'!AZ70)</f>
        <v>France</v>
      </c>
      <c r="B70" s="12" t="str">
        <f>VLOOKUP(A70,Lookup!$C:$D,2,FALSE)</f>
        <v>EMEA WEST</v>
      </c>
      <c r="C70" s="15" t="s">
        <v>418</v>
      </c>
      <c r="D70" s="15" t="s">
        <v>459</v>
      </c>
      <c r="E70" s="15" t="s">
        <v>1104</v>
      </c>
      <c r="F70" s="15" t="s">
        <v>551</v>
      </c>
      <c r="G70" s="15" t="s">
        <v>644</v>
      </c>
      <c r="H70" s="15" t="s">
        <v>477</v>
      </c>
      <c r="I70" s="143" t="s">
        <v>614</v>
      </c>
      <c r="J70" s="15" t="s">
        <v>566</v>
      </c>
      <c r="K70" s="15" t="s">
        <v>478</v>
      </c>
      <c r="L70" s="15" t="s">
        <v>460</v>
      </c>
      <c r="M70" s="15" t="s">
        <v>490</v>
      </c>
      <c r="N70" s="103">
        <v>110504</v>
      </c>
      <c r="O70" s="15" t="s">
        <v>1587</v>
      </c>
      <c r="P70" s="15" t="s">
        <v>1587</v>
      </c>
      <c r="Q70" s="15" t="s">
        <v>1588</v>
      </c>
      <c r="R70" s="15" t="s">
        <v>95</v>
      </c>
      <c r="S70" s="15" t="s">
        <v>95</v>
      </c>
      <c r="T70" s="15" t="s">
        <v>467</v>
      </c>
      <c r="U70" s="15" t="s">
        <v>468</v>
      </c>
      <c r="V70" s="15">
        <v>3204297</v>
      </c>
      <c r="X70" s="15">
        <v>30313256</v>
      </c>
      <c r="Y70" s="15" t="s">
        <v>1589</v>
      </c>
      <c r="AB70" s="15" t="s">
        <v>1590</v>
      </c>
      <c r="AC70" s="15">
        <v>275274462</v>
      </c>
      <c r="AD70" s="15">
        <v>1005858658</v>
      </c>
      <c r="AE70" s="15" t="s">
        <v>461</v>
      </c>
      <c r="AF70" s="15">
        <v>1</v>
      </c>
      <c r="AG70" s="15" t="s">
        <v>513</v>
      </c>
      <c r="AH70" s="15" t="s">
        <v>510</v>
      </c>
      <c r="AI70" s="15" t="s">
        <v>514</v>
      </c>
      <c r="AL70" s="15" t="s">
        <v>391</v>
      </c>
      <c r="AM70" s="16">
        <v>41641</v>
      </c>
      <c r="AN70" s="16">
        <v>41639</v>
      </c>
      <c r="AO70" s="16">
        <v>41639</v>
      </c>
      <c r="AP70" s="201">
        <v>12</v>
      </c>
      <c r="AT70" s="102">
        <v>354.9</v>
      </c>
      <c r="AU70" s="15" t="s">
        <v>424</v>
      </c>
      <c r="AV70" s="15" t="s">
        <v>488</v>
      </c>
      <c r="AW70" s="15" t="s">
        <v>1591</v>
      </c>
      <c r="AX70" s="14" t="str">
        <f t="shared" si="1"/>
        <v>FranceBOOKINGS</v>
      </c>
      <c r="AY70" s="17" t="s">
        <v>733</v>
      </c>
      <c r="AZ70" s="101" t="str">
        <f>IF(ISERROR(VLOOKUP($H70,Lookup!$F:$G,2,FALSE)),0,VLOOKUP($H70,Lookup!$F:$G,2,FALSE))</f>
        <v>France</v>
      </c>
    </row>
    <row r="71" spans="1:52">
      <c r="A71" s="12" t="str">
        <f>IF(AZ71=0,VLOOKUP(R71,Lookup!$B:$C,2,0),'1st Yr Maint'!AZ71)</f>
        <v>Germany</v>
      </c>
      <c r="B71" s="12" t="str">
        <f>VLOOKUP(A71,Lookup!$C:$D,2,FALSE)</f>
        <v>Germany</v>
      </c>
      <c r="C71" s="15" t="s">
        <v>418</v>
      </c>
      <c r="D71" s="15" t="s">
        <v>459</v>
      </c>
      <c r="E71" s="15" t="s">
        <v>1104</v>
      </c>
      <c r="F71" s="15" t="s">
        <v>551</v>
      </c>
      <c r="G71" s="15" t="s">
        <v>644</v>
      </c>
      <c r="H71" s="15" t="s">
        <v>533</v>
      </c>
      <c r="I71" s="143" t="s">
        <v>534</v>
      </c>
      <c r="J71" s="15" t="s">
        <v>566</v>
      </c>
      <c r="K71" s="15" t="s">
        <v>545</v>
      </c>
      <c r="L71" s="15" t="s">
        <v>460</v>
      </c>
      <c r="M71" s="15" t="s">
        <v>547</v>
      </c>
      <c r="N71" s="103">
        <v>68840</v>
      </c>
      <c r="O71" s="15" t="s">
        <v>1248</v>
      </c>
      <c r="P71" s="15" t="s">
        <v>1249</v>
      </c>
      <c r="Q71" s="15" t="s">
        <v>1249</v>
      </c>
      <c r="R71" s="15" t="s">
        <v>95</v>
      </c>
      <c r="S71" s="15" t="s">
        <v>95</v>
      </c>
      <c r="T71" s="15" t="s">
        <v>467</v>
      </c>
      <c r="U71" s="15" t="s">
        <v>468</v>
      </c>
      <c r="V71" s="15">
        <v>3028804</v>
      </c>
      <c r="X71" s="15">
        <v>30300750</v>
      </c>
      <c r="Y71" s="15" t="s">
        <v>1250</v>
      </c>
      <c r="AB71" s="15" t="s">
        <v>1249</v>
      </c>
      <c r="AC71" s="15">
        <v>325739811</v>
      </c>
      <c r="AD71" s="15">
        <v>1005484622</v>
      </c>
      <c r="AE71" s="15" t="s">
        <v>461</v>
      </c>
      <c r="AF71" s="15">
        <v>2</v>
      </c>
      <c r="AG71" s="15" t="s">
        <v>509</v>
      </c>
      <c r="AH71" s="15" t="s">
        <v>510</v>
      </c>
      <c r="AI71" s="15" t="s">
        <v>514</v>
      </c>
      <c r="AL71" s="15" t="s">
        <v>391</v>
      </c>
      <c r="AM71" s="16">
        <v>41627</v>
      </c>
      <c r="AN71" s="16">
        <v>41627</v>
      </c>
      <c r="AO71" s="16">
        <v>41627</v>
      </c>
      <c r="AP71" s="201">
        <v>12</v>
      </c>
      <c r="AT71" s="102">
        <v>6466.21</v>
      </c>
      <c r="AU71" s="15" t="s">
        <v>424</v>
      </c>
      <c r="AV71" s="15" t="s">
        <v>1140</v>
      </c>
      <c r="AW71" s="15" t="s">
        <v>1141</v>
      </c>
      <c r="AX71" s="14" t="str">
        <f t="shared" si="1"/>
        <v>GermanyBOOKINGS</v>
      </c>
      <c r="AY71" s="17" t="s">
        <v>733</v>
      </c>
      <c r="AZ71" s="101" t="str">
        <f>IF(ISERROR(VLOOKUP($H71,Lookup!$F:$G,2,FALSE)),0,VLOOKUP($H71,Lookup!$F:$G,2,FALSE))</f>
        <v>Germany</v>
      </c>
    </row>
    <row r="72" spans="1:52">
      <c r="A72" s="12" t="str">
        <f>IF(AZ72=0,VLOOKUP(R72,Lookup!$B:$C,2,0),'1st Yr Maint'!AZ72)</f>
        <v>Germany</v>
      </c>
      <c r="B72" s="12" t="str">
        <f>VLOOKUP(A72,Lookup!$C:$D,2,FALSE)</f>
        <v>Germany</v>
      </c>
      <c r="C72" s="15" t="s">
        <v>418</v>
      </c>
      <c r="D72" s="15" t="s">
        <v>459</v>
      </c>
      <c r="E72" s="15" t="s">
        <v>1104</v>
      </c>
      <c r="F72" s="15" t="s">
        <v>551</v>
      </c>
      <c r="G72" s="15" t="s">
        <v>644</v>
      </c>
      <c r="H72" s="15" t="s">
        <v>533</v>
      </c>
      <c r="I72" s="143" t="s">
        <v>534</v>
      </c>
      <c r="J72" s="15" t="s">
        <v>566</v>
      </c>
      <c r="K72" s="15" t="s">
        <v>545</v>
      </c>
      <c r="L72" s="15" t="s">
        <v>460</v>
      </c>
      <c r="M72" s="15" t="s">
        <v>547</v>
      </c>
      <c r="N72" s="103">
        <v>68840</v>
      </c>
      <c r="O72" s="15" t="s">
        <v>1243</v>
      </c>
      <c r="P72" s="15" t="s">
        <v>1243</v>
      </c>
      <c r="Q72" s="15" t="s">
        <v>1243</v>
      </c>
      <c r="R72" s="15" t="s">
        <v>95</v>
      </c>
      <c r="S72" s="15" t="s">
        <v>95</v>
      </c>
      <c r="T72" s="15" t="s">
        <v>467</v>
      </c>
      <c r="U72" s="15" t="s">
        <v>468</v>
      </c>
      <c r="V72" s="15">
        <v>3031427</v>
      </c>
      <c r="X72" s="15">
        <v>30299882</v>
      </c>
      <c r="Y72" s="15" t="s">
        <v>1244</v>
      </c>
      <c r="AB72" s="15" t="s">
        <v>1243</v>
      </c>
      <c r="AC72" s="15">
        <v>327106639</v>
      </c>
      <c r="AD72" s="15">
        <v>1005491248</v>
      </c>
      <c r="AE72" s="15" t="s">
        <v>461</v>
      </c>
      <c r="AF72" s="15">
        <v>2</v>
      </c>
      <c r="AG72" s="15" t="s">
        <v>513</v>
      </c>
      <c r="AH72" s="15" t="s">
        <v>510</v>
      </c>
      <c r="AI72" s="15" t="s">
        <v>514</v>
      </c>
      <c r="AL72" s="15" t="s">
        <v>391</v>
      </c>
      <c r="AM72" s="16">
        <v>41626</v>
      </c>
      <c r="AN72" s="16">
        <v>41626</v>
      </c>
      <c r="AO72" s="16">
        <v>41626</v>
      </c>
      <c r="AP72" s="201">
        <v>12</v>
      </c>
      <c r="AT72" s="102">
        <v>21977.82</v>
      </c>
      <c r="AU72" s="15" t="s">
        <v>424</v>
      </c>
      <c r="AV72" s="15" t="s">
        <v>462</v>
      </c>
      <c r="AW72" s="15" t="s">
        <v>1245</v>
      </c>
      <c r="AX72" s="14" t="str">
        <f t="shared" si="1"/>
        <v>GermanyBOOKINGS</v>
      </c>
      <c r="AY72" s="17" t="s">
        <v>733</v>
      </c>
      <c r="AZ72" s="101" t="str">
        <f>IF(ISERROR(VLOOKUP($H72,Lookup!$F:$G,2,FALSE)),0,VLOOKUP($H72,Lookup!$F:$G,2,FALSE))</f>
        <v>Germany</v>
      </c>
    </row>
    <row r="73" spans="1:52">
      <c r="A73" s="12" t="str">
        <f>IF(AZ73=0,VLOOKUP(R73,Lookup!$B:$C,2,0),'1st Yr Maint'!AZ73)</f>
        <v>Germany</v>
      </c>
      <c r="B73" s="12" t="str">
        <f>VLOOKUP(A73,Lookup!$C:$D,2,FALSE)</f>
        <v>Germany</v>
      </c>
      <c r="C73" s="15" t="s">
        <v>418</v>
      </c>
      <c r="D73" s="15" t="s">
        <v>459</v>
      </c>
      <c r="E73" s="15" t="s">
        <v>1104</v>
      </c>
      <c r="F73" s="15" t="s">
        <v>551</v>
      </c>
      <c r="G73" s="15" t="s">
        <v>644</v>
      </c>
      <c r="H73" s="15" t="s">
        <v>533</v>
      </c>
      <c r="I73" s="143" t="s">
        <v>624</v>
      </c>
      <c r="J73" s="15" t="s">
        <v>566</v>
      </c>
      <c r="K73" s="15" t="s">
        <v>625</v>
      </c>
      <c r="L73" s="15" t="s">
        <v>460</v>
      </c>
      <c r="M73" s="15" t="s">
        <v>626</v>
      </c>
      <c r="N73" s="103" t="s">
        <v>627</v>
      </c>
      <c r="O73" s="15" t="s">
        <v>719</v>
      </c>
      <c r="P73" s="15" t="s">
        <v>719</v>
      </c>
      <c r="Q73" s="15" t="s">
        <v>720</v>
      </c>
      <c r="R73" s="15" t="s">
        <v>565</v>
      </c>
      <c r="S73" s="15" t="s">
        <v>565</v>
      </c>
      <c r="T73" s="15" t="s">
        <v>467</v>
      </c>
      <c r="U73" s="15" t="s">
        <v>468</v>
      </c>
      <c r="V73" s="15">
        <v>3102754</v>
      </c>
      <c r="X73" s="15">
        <v>30265508</v>
      </c>
      <c r="Y73" s="15" t="s">
        <v>721</v>
      </c>
      <c r="AB73" s="15" t="s">
        <v>722</v>
      </c>
      <c r="AC73" s="15">
        <v>645226598</v>
      </c>
      <c r="AD73" s="15">
        <v>1005643740</v>
      </c>
      <c r="AE73" s="15" t="s">
        <v>461</v>
      </c>
      <c r="AF73" s="15">
        <v>1</v>
      </c>
      <c r="AG73" s="15" t="s">
        <v>509</v>
      </c>
      <c r="AH73" s="15" t="s">
        <v>510</v>
      </c>
      <c r="AI73" s="15" t="s">
        <v>511</v>
      </c>
      <c r="AJ73" s="15" t="s">
        <v>541</v>
      </c>
      <c r="AK73" s="15" t="s">
        <v>639</v>
      </c>
      <c r="AL73" s="15" t="s">
        <v>512</v>
      </c>
      <c r="AM73" s="16">
        <v>41558</v>
      </c>
      <c r="AN73" s="16">
        <v>41558</v>
      </c>
      <c r="AO73" s="16">
        <v>41558</v>
      </c>
      <c r="AP73" s="201">
        <v>10</v>
      </c>
      <c r="AT73" s="102">
        <v>3146.24</v>
      </c>
      <c r="AU73" s="15" t="s">
        <v>424</v>
      </c>
      <c r="AV73" s="15" t="s">
        <v>462</v>
      </c>
      <c r="AW73" s="15" t="s">
        <v>652</v>
      </c>
      <c r="AX73" s="14" t="str">
        <f t="shared" si="1"/>
        <v>GermanyBOOKINGS</v>
      </c>
      <c r="AY73" s="17" t="s">
        <v>733</v>
      </c>
      <c r="AZ73" s="101" t="str">
        <f>IF(ISERROR(VLOOKUP($H73,Lookup!$F:$G,2,FALSE)),0,VLOOKUP($H73,Lookup!$F:$G,2,FALSE))</f>
        <v>Germany</v>
      </c>
    </row>
    <row r="74" spans="1:52">
      <c r="A74" s="12" t="str">
        <f>IF(AZ74=0,VLOOKUP(R74,Lookup!$B:$C,2,0),'1st Yr Maint'!AZ74)</f>
        <v>Germany</v>
      </c>
      <c r="B74" s="12" t="str">
        <f>VLOOKUP(A74,Lookup!$C:$D,2,FALSE)</f>
        <v>Germany</v>
      </c>
      <c r="C74" s="15" t="s">
        <v>418</v>
      </c>
      <c r="D74" s="15" t="s">
        <v>459</v>
      </c>
      <c r="E74" s="15" t="s">
        <v>1104</v>
      </c>
      <c r="F74" s="15" t="s">
        <v>551</v>
      </c>
      <c r="G74" s="15" t="s">
        <v>644</v>
      </c>
      <c r="H74" s="15" t="s">
        <v>533</v>
      </c>
      <c r="I74" s="143" t="s">
        <v>624</v>
      </c>
      <c r="J74" s="15" t="s">
        <v>566</v>
      </c>
      <c r="K74" s="15" t="s">
        <v>625</v>
      </c>
      <c r="L74" s="15" t="s">
        <v>460</v>
      </c>
      <c r="M74" s="15" t="s">
        <v>626</v>
      </c>
      <c r="N74" s="103" t="s">
        <v>627</v>
      </c>
      <c r="O74" s="15" t="s">
        <v>719</v>
      </c>
      <c r="P74" s="15" t="s">
        <v>719</v>
      </c>
      <c r="Q74" s="15" t="s">
        <v>720</v>
      </c>
      <c r="R74" s="15" t="s">
        <v>565</v>
      </c>
      <c r="S74" s="15" t="s">
        <v>565</v>
      </c>
      <c r="T74" s="15" t="s">
        <v>467</v>
      </c>
      <c r="U74" s="15" t="s">
        <v>468</v>
      </c>
      <c r="V74" s="15">
        <v>3102754</v>
      </c>
      <c r="X74" s="15">
        <v>30265508</v>
      </c>
      <c r="Y74" s="15" t="s">
        <v>721</v>
      </c>
      <c r="AB74" s="15" t="s">
        <v>722</v>
      </c>
      <c r="AC74" s="15">
        <v>645226598</v>
      </c>
      <c r="AD74" s="15">
        <v>1005643740</v>
      </c>
      <c r="AE74" s="15" t="s">
        <v>461</v>
      </c>
      <c r="AF74" s="15">
        <v>-1</v>
      </c>
      <c r="AG74" s="15" t="s">
        <v>509</v>
      </c>
      <c r="AH74" s="15" t="s">
        <v>510</v>
      </c>
      <c r="AI74" s="15" t="s">
        <v>511</v>
      </c>
      <c r="AJ74" s="15" t="s">
        <v>541</v>
      </c>
      <c r="AK74" s="15" t="s">
        <v>639</v>
      </c>
      <c r="AL74" s="15" t="s">
        <v>512</v>
      </c>
      <c r="AM74" s="16">
        <v>41558</v>
      </c>
      <c r="AN74" s="16">
        <v>41639</v>
      </c>
      <c r="AO74" s="16">
        <v>41639</v>
      </c>
      <c r="AP74" s="201">
        <v>12</v>
      </c>
      <c r="AT74" s="102">
        <v>-3146.24</v>
      </c>
      <c r="AU74" s="15" t="s">
        <v>424</v>
      </c>
      <c r="AV74" s="15" t="s">
        <v>462</v>
      </c>
      <c r="AW74" s="15" t="s">
        <v>652</v>
      </c>
      <c r="AX74" s="14" t="str">
        <f t="shared" si="1"/>
        <v>GermanyBOOKINGS</v>
      </c>
      <c r="AY74" s="17" t="s">
        <v>733</v>
      </c>
      <c r="AZ74" s="101" t="str">
        <f>IF(ISERROR(VLOOKUP($H74,Lookup!$F:$G,2,FALSE)),0,VLOOKUP($H74,Lookup!$F:$G,2,FALSE))</f>
        <v>Germany</v>
      </c>
    </row>
    <row r="75" spans="1:52">
      <c r="A75" s="12" t="str">
        <f>IF(AZ75=0,VLOOKUP(R75,Lookup!$B:$C,2,0),'1st Yr Maint'!AZ75)</f>
        <v>Germany</v>
      </c>
      <c r="B75" s="12" t="str">
        <f>VLOOKUP(A75,Lookup!$C:$D,2,FALSE)</f>
        <v>Germany</v>
      </c>
      <c r="C75" s="15" t="s">
        <v>418</v>
      </c>
      <c r="D75" s="15" t="s">
        <v>459</v>
      </c>
      <c r="E75" s="15" t="s">
        <v>1104</v>
      </c>
      <c r="F75" s="15" t="s">
        <v>551</v>
      </c>
      <c r="G75" s="15" t="s">
        <v>644</v>
      </c>
      <c r="H75" s="15" t="s">
        <v>533</v>
      </c>
      <c r="I75" s="143" t="s">
        <v>546</v>
      </c>
      <c r="J75" s="15" t="s">
        <v>566</v>
      </c>
      <c r="L75" s="15" t="s">
        <v>460</v>
      </c>
      <c r="M75" s="15" t="s">
        <v>547</v>
      </c>
      <c r="N75" s="103">
        <v>68840</v>
      </c>
      <c r="O75" s="15" t="s">
        <v>899</v>
      </c>
      <c r="P75" s="15" t="s">
        <v>899</v>
      </c>
      <c r="Q75" s="15" t="s">
        <v>900</v>
      </c>
      <c r="R75" s="15" t="s">
        <v>95</v>
      </c>
      <c r="S75" s="15" t="s">
        <v>95</v>
      </c>
      <c r="T75" s="15" t="s">
        <v>496</v>
      </c>
      <c r="U75" s="15" t="s">
        <v>497</v>
      </c>
      <c r="V75" s="15">
        <v>2708110</v>
      </c>
      <c r="X75" s="15">
        <v>50104784</v>
      </c>
      <c r="Y75" s="15" t="s">
        <v>901</v>
      </c>
      <c r="AB75" s="15" t="s">
        <v>900</v>
      </c>
      <c r="AC75" s="15">
        <v>315797431</v>
      </c>
      <c r="AD75" s="15">
        <v>1005010115</v>
      </c>
      <c r="AE75" s="15" t="s">
        <v>461</v>
      </c>
      <c r="AF75" s="15">
        <v>-4</v>
      </c>
      <c r="AG75" s="15" t="s">
        <v>509</v>
      </c>
      <c r="AH75" s="15" t="s">
        <v>550</v>
      </c>
      <c r="AI75" s="15" t="s">
        <v>511</v>
      </c>
      <c r="AJ75" s="15" t="s">
        <v>662</v>
      </c>
      <c r="AL75" s="15" t="s">
        <v>512</v>
      </c>
      <c r="AM75" s="16">
        <v>41590</v>
      </c>
      <c r="AN75" s="16">
        <v>41590</v>
      </c>
      <c r="AO75" s="16">
        <v>41590</v>
      </c>
      <c r="AP75" s="201">
        <v>11</v>
      </c>
      <c r="AT75" s="102">
        <v>-24321.74</v>
      </c>
      <c r="AU75" s="15" t="s">
        <v>424</v>
      </c>
      <c r="AV75" s="15" t="s">
        <v>462</v>
      </c>
      <c r="AW75" s="15" t="s">
        <v>839</v>
      </c>
      <c r="AX75" s="14" t="str">
        <f t="shared" si="1"/>
        <v>GermanyBOOKINGS</v>
      </c>
      <c r="AY75" s="17" t="s">
        <v>733</v>
      </c>
      <c r="AZ75" s="101" t="str">
        <f>IF(ISERROR(VLOOKUP($H75,Lookup!$F:$G,2,FALSE)),0,VLOOKUP($H75,Lookup!$F:$G,2,FALSE))</f>
        <v>Germany</v>
      </c>
    </row>
    <row r="76" spans="1:52">
      <c r="A76" s="12" t="str">
        <f>IF(AZ76=0,VLOOKUP(R76,Lookup!$B:$C,2,0),'1st Yr Maint'!AZ76)</f>
        <v>Germany</v>
      </c>
      <c r="B76" s="12" t="str">
        <f>VLOOKUP(A76,Lookup!$C:$D,2,FALSE)</f>
        <v>Germany</v>
      </c>
      <c r="C76" s="15" t="s">
        <v>418</v>
      </c>
      <c r="D76" s="15" t="s">
        <v>459</v>
      </c>
      <c r="E76" s="15" t="s">
        <v>1104</v>
      </c>
      <c r="F76" s="15" t="s">
        <v>551</v>
      </c>
      <c r="G76" s="15" t="s">
        <v>644</v>
      </c>
      <c r="H76" s="15" t="s">
        <v>533</v>
      </c>
      <c r="I76" s="143" t="s">
        <v>546</v>
      </c>
      <c r="J76" s="15" t="s">
        <v>566</v>
      </c>
      <c r="L76" s="15" t="s">
        <v>460</v>
      </c>
      <c r="M76" s="15" t="s">
        <v>547</v>
      </c>
      <c r="N76" s="103">
        <v>68840</v>
      </c>
      <c r="O76" s="15" t="s">
        <v>899</v>
      </c>
      <c r="P76" s="15" t="s">
        <v>899</v>
      </c>
      <c r="Q76" s="15" t="s">
        <v>900</v>
      </c>
      <c r="R76" s="15" t="s">
        <v>95</v>
      </c>
      <c r="S76" s="15" t="s">
        <v>95</v>
      </c>
      <c r="T76" s="15" t="s">
        <v>499</v>
      </c>
      <c r="U76" s="15" t="s">
        <v>500</v>
      </c>
      <c r="V76" s="15">
        <v>2708110</v>
      </c>
      <c r="X76" s="15">
        <v>70078988</v>
      </c>
      <c r="Y76" s="15" t="s">
        <v>901</v>
      </c>
      <c r="AB76" s="15" t="s">
        <v>900</v>
      </c>
      <c r="AC76" s="15">
        <v>315797431</v>
      </c>
      <c r="AD76" s="15">
        <v>1005010115</v>
      </c>
      <c r="AE76" s="15" t="s">
        <v>461</v>
      </c>
      <c r="AF76" s="15">
        <v>4</v>
      </c>
      <c r="AG76" s="15" t="s">
        <v>509</v>
      </c>
      <c r="AH76" s="15" t="s">
        <v>554</v>
      </c>
      <c r="AI76" s="15" t="s">
        <v>511</v>
      </c>
      <c r="AJ76" s="15" t="s">
        <v>662</v>
      </c>
      <c r="AL76" s="15" t="s">
        <v>512</v>
      </c>
      <c r="AM76" s="16">
        <v>41590</v>
      </c>
      <c r="AN76" s="16">
        <v>41590</v>
      </c>
      <c r="AO76" s="16">
        <v>41590</v>
      </c>
      <c r="AP76" s="201">
        <v>11</v>
      </c>
      <c r="AT76" s="102">
        <v>17410.900000000001</v>
      </c>
      <c r="AU76" s="15" t="s">
        <v>424</v>
      </c>
      <c r="AV76" s="15" t="s">
        <v>462</v>
      </c>
      <c r="AW76" s="15" t="s">
        <v>839</v>
      </c>
      <c r="AX76" s="14" t="str">
        <f t="shared" si="1"/>
        <v>GermanyBOOKINGS</v>
      </c>
      <c r="AY76" s="17" t="s">
        <v>733</v>
      </c>
      <c r="AZ76" s="101" t="str">
        <f>IF(ISERROR(VLOOKUP($H76,Lookup!$F:$G,2,FALSE)),0,VLOOKUP($H76,Lookup!$F:$G,2,FALSE))</f>
        <v>Germany</v>
      </c>
    </row>
    <row r="77" spans="1:52">
      <c r="A77" s="12" t="str">
        <f>IF(AZ77=0,VLOOKUP(R77,Lookup!$B:$C,2,0),'1st Yr Maint'!AZ77)</f>
        <v>Germany</v>
      </c>
      <c r="B77" s="12" t="str">
        <f>VLOOKUP(A77,Lookup!$C:$D,2,FALSE)</f>
        <v>Germany</v>
      </c>
      <c r="C77" s="15" t="s">
        <v>418</v>
      </c>
      <c r="D77" s="15" t="s">
        <v>459</v>
      </c>
      <c r="E77" s="15" t="s">
        <v>1104</v>
      </c>
      <c r="F77" s="15" t="s">
        <v>551</v>
      </c>
      <c r="G77" s="15" t="s">
        <v>644</v>
      </c>
      <c r="H77" s="15" t="s">
        <v>533</v>
      </c>
      <c r="I77" s="143" t="s">
        <v>546</v>
      </c>
      <c r="J77" s="15" t="s">
        <v>566</v>
      </c>
      <c r="L77" s="15" t="s">
        <v>460</v>
      </c>
      <c r="M77" s="15" t="s">
        <v>547</v>
      </c>
      <c r="N77" s="103">
        <v>68840</v>
      </c>
      <c r="O77" s="15" t="s">
        <v>902</v>
      </c>
      <c r="P77" s="15" t="s">
        <v>902</v>
      </c>
      <c r="Q77" s="15" t="s">
        <v>903</v>
      </c>
      <c r="R77" s="15" t="s">
        <v>95</v>
      </c>
      <c r="S77" s="15" t="s">
        <v>95</v>
      </c>
      <c r="T77" s="15" t="s">
        <v>467</v>
      </c>
      <c r="U77" s="15" t="s">
        <v>468</v>
      </c>
      <c r="V77" s="15">
        <v>3146129</v>
      </c>
      <c r="X77" s="15">
        <v>30280337</v>
      </c>
      <c r="Y77" s="15" t="s">
        <v>904</v>
      </c>
      <c r="AB77" s="15" t="s">
        <v>905</v>
      </c>
      <c r="AC77" s="15">
        <v>343292306</v>
      </c>
      <c r="AD77" s="15">
        <v>1005736588</v>
      </c>
      <c r="AE77" s="15" t="s">
        <v>461</v>
      </c>
      <c r="AF77" s="15">
        <v>1</v>
      </c>
      <c r="AG77" s="15" t="s">
        <v>509</v>
      </c>
      <c r="AH77" s="15" t="s">
        <v>510</v>
      </c>
      <c r="AI77" s="15" t="s">
        <v>511</v>
      </c>
      <c r="AJ77" s="15" t="s">
        <v>906</v>
      </c>
      <c r="AK77" s="15" t="s">
        <v>700</v>
      </c>
      <c r="AL77" s="15" t="s">
        <v>512</v>
      </c>
      <c r="AM77" s="16">
        <v>41593</v>
      </c>
      <c r="AN77" s="16">
        <v>41593</v>
      </c>
      <c r="AO77" s="16">
        <v>41593</v>
      </c>
      <c r="AP77" s="201">
        <v>11</v>
      </c>
      <c r="AT77" s="102">
        <v>513.83000000000004</v>
      </c>
      <c r="AU77" s="15" t="s">
        <v>424</v>
      </c>
      <c r="AV77" s="15" t="s">
        <v>466</v>
      </c>
      <c r="AW77" s="15" t="s">
        <v>465</v>
      </c>
      <c r="AX77" s="14" t="str">
        <f t="shared" ref="AX77:AX140" si="2">A77&amp;AU77</f>
        <v>GermanyBOOKINGS</v>
      </c>
      <c r="AY77" s="17" t="s">
        <v>733</v>
      </c>
      <c r="AZ77" s="101" t="str">
        <f>IF(ISERROR(VLOOKUP($H77,Lookup!$F:$G,2,FALSE)),0,VLOOKUP($H77,Lookup!$F:$G,2,FALSE))</f>
        <v>Germany</v>
      </c>
    </row>
    <row r="78" spans="1:52">
      <c r="A78" s="12" t="str">
        <f>IF(AZ78=0,VLOOKUP(R78,Lookup!$B:$C,2,0),'1st Yr Maint'!AZ78)</f>
        <v>Iberia</v>
      </c>
      <c r="B78" s="12" t="str">
        <f>VLOOKUP(A78,Lookup!$C:$D,2,FALSE)</f>
        <v>EMEA WEST</v>
      </c>
      <c r="C78" s="15" t="s">
        <v>418</v>
      </c>
      <c r="D78" s="15" t="s">
        <v>459</v>
      </c>
      <c r="E78" s="15" t="s">
        <v>1104</v>
      </c>
      <c r="F78" s="15" t="s">
        <v>551</v>
      </c>
      <c r="G78" s="15" t="s">
        <v>644</v>
      </c>
      <c r="H78" s="15" t="s">
        <v>569</v>
      </c>
      <c r="I78" s="143" t="s">
        <v>1056</v>
      </c>
      <c r="J78" s="15" t="s">
        <v>566</v>
      </c>
      <c r="K78" s="15" t="s">
        <v>539</v>
      </c>
      <c r="L78" s="15" t="s">
        <v>460</v>
      </c>
      <c r="M78" s="15" t="s">
        <v>641</v>
      </c>
      <c r="N78" s="103">
        <v>85030</v>
      </c>
      <c r="O78" s="15" t="s">
        <v>1057</v>
      </c>
      <c r="P78" s="15" t="s">
        <v>1058</v>
      </c>
      <c r="Q78" s="15" t="s">
        <v>1059</v>
      </c>
      <c r="R78" s="15" t="s">
        <v>1060</v>
      </c>
      <c r="S78" s="15" t="s">
        <v>1060</v>
      </c>
      <c r="T78" s="15" t="s">
        <v>467</v>
      </c>
      <c r="U78" s="15" t="s">
        <v>468</v>
      </c>
      <c r="V78" s="15">
        <v>3129804</v>
      </c>
      <c r="X78" s="15">
        <v>30289623</v>
      </c>
      <c r="Y78" s="15" t="s">
        <v>1061</v>
      </c>
      <c r="AB78" s="15" t="s">
        <v>1062</v>
      </c>
      <c r="AC78" s="15">
        <v>455223156</v>
      </c>
      <c r="AE78" s="15" t="s">
        <v>461</v>
      </c>
      <c r="AF78" s="15">
        <v>1</v>
      </c>
      <c r="AG78" s="15" t="s">
        <v>509</v>
      </c>
      <c r="AH78" s="15" t="s">
        <v>510</v>
      </c>
      <c r="AI78" s="15" t="s">
        <v>511</v>
      </c>
      <c r="AJ78" s="15" t="s">
        <v>1063</v>
      </c>
      <c r="AK78" s="15" t="s">
        <v>1064</v>
      </c>
      <c r="AL78" s="15" t="s">
        <v>512</v>
      </c>
      <c r="AM78" s="16">
        <v>41611</v>
      </c>
      <c r="AN78" s="16">
        <v>41610</v>
      </c>
      <c r="AO78" s="16">
        <v>41611</v>
      </c>
      <c r="AP78" s="201">
        <v>12</v>
      </c>
      <c r="AT78" s="102">
        <v>221</v>
      </c>
      <c r="AU78" s="15" t="s">
        <v>424</v>
      </c>
      <c r="AV78" s="15" t="s">
        <v>494</v>
      </c>
      <c r="AW78" s="15" t="s">
        <v>542</v>
      </c>
      <c r="AX78" s="14" t="str">
        <f t="shared" si="2"/>
        <v>IberiaBOOKINGS</v>
      </c>
      <c r="AY78" s="17" t="s">
        <v>733</v>
      </c>
      <c r="AZ78" s="101">
        <f>IF(ISERROR(VLOOKUP($H78,Lookup!$F:$G,2,FALSE)),0,VLOOKUP($H78,Lookup!$F:$G,2,FALSE))</f>
        <v>0</v>
      </c>
    </row>
    <row r="79" spans="1:52">
      <c r="A79" s="12" t="str">
        <f>IF(AZ79=0,VLOOKUP(R79,Lookup!$B:$C,2,0),'1st Yr Maint'!AZ79)</f>
        <v>Iberia</v>
      </c>
      <c r="B79" s="12" t="str">
        <f>VLOOKUP(A79,Lookup!$C:$D,2,FALSE)</f>
        <v>EMEA WEST</v>
      </c>
      <c r="C79" s="15" t="s">
        <v>418</v>
      </c>
      <c r="D79" s="15" t="s">
        <v>459</v>
      </c>
      <c r="E79" s="15" t="s">
        <v>1104</v>
      </c>
      <c r="F79" s="15" t="s">
        <v>551</v>
      </c>
      <c r="G79" s="15" t="s">
        <v>644</v>
      </c>
      <c r="H79" s="15" t="s">
        <v>569</v>
      </c>
      <c r="I79" s="143" t="s">
        <v>640</v>
      </c>
      <c r="J79" s="15" t="s">
        <v>566</v>
      </c>
      <c r="K79" s="15" t="s">
        <v>539</v>
      </c>
      <c r="L79" s="15" t="s">
        <v>460</v>
      </c>
      <c r="M79" s="15" t="s">
        <v>1173</v>
      </c>
      <c r="N79" s="103">
        <v>966987</v>
      </c>
      <c r="O79" s="15" t="s">
        <v>1592</v>
      </c>
      <c r="P79" s="15" t="s">
        <v>1592</v>
      </c>
      <c r="Q79" s="15" t="s">
        <v>1592</v>
      </c>
      <c r="R79" s="15" t="s">
        <v>540</v>
      </c>
      <c r="S79" s="15" t="s">
        <v>540</v>
      </c>
      <c r="T79" s="15" t="s">
        <v>467</v>
      </c>
      <c r="U79" s="15" t="s">
        <v>468</v>
      </c>
      <c r="V79" s="15">
        <v>3186010</v>
      </c>
      <c r="X79" s="15">
        <v>30313281</v>
      </c>
      <c r="Y79" s="15" t="s">
        <v>1593</v>
      </c>
      <c r="AB79" s="15" t="s">
        <v>1594</v>
      </c>
      <c r="AC79" s="15">
        <v>467438081</v>
      </c>
      <c r="AD79" s="15">
        <v>1005689835</v>
      </c>
      <c r="AE79" s="15" t="s">
        <v>461</v>
      </c>
      <c r="AF79" s="15">
        <v>2</v>
      </c>
      <c r="AG79" s="15" t="s">
        <v>513</v>
      </c>
      <c r="AH79" s="15" t="s">
        <v>510</v>
      </c>
      <c r="AI79" s="15" t="s">
        <v>514</v>
      </c>
      <c r="AL79" s="15" t="s">
        <v>391</v>
      </c>
      <c r="AM79" s="16">
        <v>41639</v>
      </c>
      <c r="AN79" s="16">
        <v>41639</v>
      </c>
      <c r="AO79" s="16">
        <v>41639</v>
      </c>
      <c r="AP79" s="201">
        <v>12</v>
      </c>
      <c r="AT79" s="102">
        <v>21816.62</v>
      </c>
      <c r="AU79" s="15" t="s">
        <v>424</v>
      </c>
      <c r="AV79" s="15" t="s">
        <v>921</v>
      </c>
      <c r="AW79" s="15" t="s">
        <v>922</v>
      </c>
      <c r="AX79" s="14" t="str">
        <f t="shared" si="2"/>
        <v>IberiaBOOKINGS</v>
      </c>
      <c r="AY79" s="17" t="s">
        <v>733</v>
      </c>
      <c r="AZ79" s="101">
        <f>IF(ISERROR(VLOOKUP($H79,Lookup!$F:$G,2,FALSE)),0,VLOOKUP($H79,Lookup!$F:$G,2,FALSE))</f>
        <v>0</v>
      </c>
    </row>
    <row r="80" spans="1:52">
      <c r="A80" s="12" t="str">
        <f>IF(AZ80=0,VLOOKUP(R80,Lookup!$B:$C,2,0),'1st Yr Maint'!AZ80)</f>
        <v>Italy</v>
      </c>
      <c r="B80" s="12" t="str">
        <f>VLOOKUP(A80,Lookup!$C:$D,2,FALSE)</f>
        <v>EMEA WEST</v>
      </c>
      <c r="C80" s="15" t="s">
        <v>418</v>
      </c>
      <c r="D80" s="15" t="s">
        <v>459</v>
      </c>
      <c r="E80" s="15" t="s">
        <v>1104</v>
      </c>
      <c r="F80" s="15" t="s">
        <v>551</v>
      </c>
      <c r="G80" s="15" t="s">
        <v>644</v>
      </c>
      <c r="H80" s="15" t="s">
        <v>480</v>
      </c>
      <c r="I80" s="143" t="s">
        <v>572</v>
      </c>
      <c r="J80" s="15" t="s">
        <v>566</v>
      </c>
      <c r="K80" s="15" t="s">
        <v>794</v>
      </c>
      <c r="L80" s="15" t="s">
        <v>460</v>
      </c>
      <c r="M80" s="15" t="s">
        <v>693</v>
      </c>
      <c r="N80" s="103">
        <v>117985</v>
      </c>
      <c r="O80" s="15" t="s">
        <v>795</v>
      </c>
      <c r="P80" s="15" t="s">
        <v>795</v>
      </c>
      <c r="Q80" s="15" t="s">
        <v>795</v>
      </c>
      <c r="R80" s="15" t="s">
        <v>97</v>
      </c>
      <c r="S80" s="15" t="s">
        <v>97</v>
      </c>
      <c r="T80" s="15" t="s">
        <v>467</v>
      </c>
      <c r="U80" s="15" t="s">
        <v>468</v>
      </c>
      <c r="V80" s="15">
        <v>3056728</v>
      </c>
      <c r="X80" s="15">
        <v>30273442</v>
      </c>
      <c r="Y80" s="15" t="s">
        <v>796</v>
      </c>
      <c r="AB80" s="15" t="s">
        <v>795</v>
      </c>
      <c r="AC80" s="15">
        <v>428354471</v>
      </c>
      <c r="AD80" s="15">
        <v>1005547109</v>
      </c>
      <c r="AE80" s="15" t="s">
        <v>461</v>
      </c>
      <c r="AF80" s="15">
        <v>6</v>
      </c>
      <c r="AG80" s="15" t="s">
        <v>513</v>
      </c>
      <c r="AH80" s="15" t="s">
        <v>510</v>
      </c>
      <c r="AI80" s="15" t="s">
        <v>511</v>
      </c>
      <c r="AJ80" s="15" t="s">
        <v>541</v>
      </c>
      <c r="AK80" s="15" t="s">
        <v>700</v>
      </c>
      <c r="AL80" s="15" t="s">
        <v>512</v>
      </c>
      <c r="AM80" s="16">
        <v>41578</v>
      </c>
      <c r="AN80" s="16">
        <v>41578</v>
      </c>
      <c r="AO80" s="16">
        <v>41578</v>
      </c>
      <c r="AP80" s="201">
        <v>10</v>
      </c>
      <c r="AT80" s="102">
        <v>16237.02</v>
      </c>
      <c r="AU80" s="15" t="s">
        <v>424</v>
      </c>
      <c r="AV80" s="15" t="s">
        <v>470</v>
      </c>
      <c r="AW80" s="15" t="s">
        <v>469</v>
      </c>
      <c r="AX80" s="14" t="str">
        <f t="shared" si="2"/>
        <v>ItalyBOOKINGS</v>
      </c>
      <c r="AY80" s="17" t="s">
        <v>733</v>
      </c>
      <c r="AZ80" s="101" t="str">
        <f>IF(ISERROR(VLOOKUP($H80,Lookup!$F:$G,2,FALSE)),0,VLOOKUP($H80,Lookup!$F:$G,2,FALSE))</f>
        <v>Italy</v>
      </c>
    </row>
    <row r="81" spans="1:52">
      <c r="A81" s="12" t="str">
        <f>IF(AZ81=0,VLOOKUP(R81,Lookup!$B:$C,2,0),'1st Yr Maint'!AZ81)</f>
        <v>Nordics</v>
      </c>
      <c r="B81" s="12" t="str">
        <f>VLOOKUP(A81,Lookup!$C:$D,2,FALSE)</f>
        <v>EMEA WEST</v>
      </c>
      <c r="C81" s="15" t="s">
        <v>418</v>
      </c>
      <c r="D81" s="15" t="s">
        <v>459</v>
      </c>
      <c r="E81" s="15" t="s">
        <v>1104</v>
      </c>
      <c r="F81" s="15" t="s">
        <v>551</v>
      </c>
      <c r="G81" s="15" t="s">
        <v>644</v>
      </c>
      <c r="H81" s="15" t="s">
        <v>571</v>
      </c>
      <c r="I81" s="143" t="s">
        <v>1065</v>
      </c>
      <c r="J81" s="15" t="s">
        <v>476</v>
      </c>
      <c r="K81" s="15" t="s">
        <v>487</v>
      </c>
      <c r="L81" s="15" t="s">
        <v>471</v>
      </c>
      <c r="M81" s="15" t="s">
        <v>1066</v>
      </c>
      <c r="N81" s="103">
        <v>84625</v>
      </c>
      <c r="O81" s="15" t="s">
        <v>1067</v>
      </c>
      <c r="P81" s="15" t="s">
        <v>1068</v>
      </c>
      <c r="Q81" s="15" t="s">
        <v>1068</v>
      </c>
      <c r="R81" s="15" t="s">
        <v>938</v>
      </c>
      <c r="S81" s="15" t="s">
        <v>938</v>
      </c>
      <c r="T81" s="15" t="s">
        <v>467</v>
      </c>
      <c r="U81" s="15" t="s">
        <v>468</v>
      </c>
      <c r="V81" s="15">
        <v>3169735</v>
      </c>
      <c r="X81" s="15">
        <v>30289754</v>
      </c>
      <c r="Y81" s="15" t="s">
        <v>1069</v>
      </c>
      <c r="AB81" s="15" t="s">
        <v>1070</v>
      </c>
      <c r="AC81" s="15">
        <v>368439063</v>
      </c>
      <c r="AE81" s="15" t="s">
        <v>461</v>
      </c>
      <c r="AF81" s="15">
        <v>1</v>
      </c>
      <c r="AG81" s="15" t="s">
        <v>509</v>
      </c>
      <c r="AH81" s="15" t="s">
        <v>510</v>
      </c>
      <c r="AI81" s="15" t="s">
        <v>511</v>
      </c>
      <c r="AJ81" s="15" t="s">
        <v>1071</v>
      </c>
      <c r="AK81" s="15" t="s">
        <v>658</v>
      </c>
      <c r="AL81" s="15" t="s">
        <v>512</v>
      </c>
      <c r="AM81" s="16">
        <v>41611</v>
      </c>
      <c r="AN81" s="16">
        <v>41610</v>
      </c>
      <c r="AO81" s="16">
        <v>41611</v>
      </c>
      <c r="AP81" s="201">
        <v>12</v>
      </c>
      <c r="AT81" s="102">
        <v>2849.99</v>
      </c>
      <c r="AU81" s="15" t="s">
        <v>424</v>
      </c>
      <c r="AV81" s="15" t="s">
        <v>462</v>
      </c>
      <c r="AW81" s="15" t="s">
        <v>839</v>
      </c>
      <c r="AX81" s="14" t="str">
        <f t="shared" si="2"/>
        <v>NordicsBOOKINGS</v>
      </c>
      <c r="AY81" s="17" t="s">
        <v>733</v>
      </c>
      <c r="AZ81" s="101" t="str">
        <f>IF(ISERROR(VLOOKUP($H81,Lookup!$F:$G,2,FALSE)),0,VLOOKUP($H81,Lookup!$F:$G,2,FALSE))</f>
        <v>Nordics</v>
      </c>
    </row>
    <row r="82" spans="1:52">
      <c r="A82" s="12" t="str">
        <f>IF(AZ82=0,VLOOKUP(R82,Lookup!$B:$C,2,0),'1st Yr Maint'!AZ82)</f>
        <v>Russia CIS</v>
      </c>
      <c r="B82" s="12" t="str">
        <f>VLOOKUP(A82,Lookup!$C:$D,2,FALSE)</f>
        <v>EMEA EAST</v>
      </c>
      <c r="C82" s="15" t="s">
        <v>418</v>
      </c>
      <c r="D82" s="15" t="s">
        <v>459</v>
      </c>
      <c r="E82" s="15" t="s">
        <v>1104</v>
      </c>
      <c r="F82" s="15" t="s">
        <v>551</v>
      </c>
      <c r="G82" s="15" t="s">
        <v>644</v>
      </c>
      <c r="H82" s="15" t="s">
        <v>463</v>
      </c>
      <c r="I82" s="143" t="s">
        <v>682</v>
      </c>
      <c r="J82" s="15" t="s">
        <v>567</v>
      </c>
      <c r="K82" s="15" t="s">
        <v>734</v>
      </c>
      <c r="L82" s="15" t="s">
        <v>464</v>
      </c>
      <c r="M82" s="15" t="s">
        <v>683</v>
      </c>
      <c r="N82" s="103">
        <v>82167</v>
      </c>
      <c r="O82" s="15" t="s">
        <v>1088</v>
      </c>
      <c r="P82" s="15" t="s">
        <v>1088</v>
      </c>
      <c r="Q82" s="15" t="s">
        <v>1453</v>
      </c>
      <c r="R82" s="15" t="s">
        <v>598</v>
      </c>
      <c r="S82" s="15" t="s">
        <v>598</v>
      </c>
      <c r="T82" s="15" t="s">
        <v>467</v>
      </c>
      <c r="U82" s="15" t="s">
        <v>468</v>
      </c>
      <c r="V82" s="15">
        <v>3102114</v>
      </c>
      <c r="X82" s="15">
        <v>30308815</v>
      </c>
      <c r="Y82" s="15" t="s">
        <v>1454</v>
      </c>
      <c r="AB82" s="15" t="s">
        <v>1091</v>
      </c>
      <c r="AC82" s="15">
        <v>565681504</v>
      </c>
      <c r="AD82" s="15">
        <v>1005832765</v>
      </c>
      <c r="AE82" s="15" t="s">
        <v>461</v>
      </c>
      <c r="AF82" s="15">
        <v>2</v>
      </c>
      <c r="AG82" s="15" t="s">
        <v>509</v>
      </c>
      <c r="AH82" s="15" t="s">
        <v>510</v>
      </c>
      <c r="AI82" s="15" t="s">
        <v>511</v>
      </c>
      <c r="AJ82" s="15" t="s">
        <v>676</v>
      </c>
      <c r="AK82" s="15" t="s">
        <v>1092</v>
      </c>
      <c r="AL82" s="15" t="s">
        <v>512</v>
      </c>
      <c r="AM82" s="16">
        <v>41635</v>
      </c>
      <c r="AN82" s="16">
        <v>41635</v>
      </c>
      <c r="AO82" s="16">
        <v>41635</v>
      </c>
      <c r="AP82" s="201">
        <v>12</v>
      </c>
      <c r="AT82" s="102">
        <v>158</v>
      </c>
      <c r="AU82" s="15" t="s">
        <v>424</v>
      </c>
      <c r="AV82" s="15" t="s">
        <v>488</v>
      </c>
      <c r="AW82" s="15" t="s">
        <v>1033</v>
      </c>
      <c r="AX82" s="14" t="str">
        <f t="shared" si="2"/>
        <v>Russia CISBOOKINGS</v>
      </c>
      <c r="AY82" s="17" t="s">
        <v>733</v>
      </c>
      <c r="AZ82" s="101" t="str">
        <f>IF(ISERROR(VLOOKUP($H82,Lookup!$F:$G,2,FALSE)),0,VLOOKUP($H82,Lookup!$F:$G,2,FALSE))</f>
        <v>Russia CIS</v>
      </c>
    </row>
    <row r="83" spans="1:52">
      <c r="A83" s="12" t="str">
        <f>IF(AZ83=0,VLOOKUP(R83,Lookup!$B:$C,2,0),'1st Yr Maint'!AZ83)</f>
        <v>Russia CIS</v>
      </c>
      <c r="B83" s="12" t="str">
        <f>VLOOKUP(A83,Lookup!$C:$D,2,FALSE)</f>
        <v>EMEA EAST</v>
      </c>
      <c r="C83" s="15" t="s">
        <v>418</v>
      </c>
      <c r="D83" s="15" t="s">
        <v>459</v>
      </c>
      <c r="E83" s="15" t="s">
        <v>1104</v>
      </c>
      <c r="F83" s="15" t="s">
        <v>551</v>
      </c>
      <c r="G83" s="15" t="s">
        <v>644</v>
      </c>
      <c r="H83" s="15" t="s">
        <v>463</v>
      </c>
      <c r="I83" s="143" t="s">
        <v>682</v>
      </c>
      <c r="J83" s="15" t="s">
        <v>567</v>
      </c>
      <c r="K83" s="15" t="s">
        <v>734</v>
      </c>
      <c r="L83" s="15" t="s">
        <v>464</v>
      </c>
      <c r="M83" s="15" t="s">
        <v>692</v>
      </c>
      <c r="N83" s="103">
        <v>117563</v>
      </c>
      <c r="O83" s="15" t="s">
        <v>702</v>
      </c>
      <c r="P83" s="15" t="s">
        <v>702</v>
      </c>
      <c r="Q83" s="15" t="s">
        <v>703</v>
      </c>
      <c r="R83" s="15" t="s">
        <v>598</v>
      </c>
      <c r="S83" s="15" t="s">
        <v>598</v>
      </c>
      <c r="T83" s="15" t="s">
        <v>467</v>
      </c>
      <c r="U83" s="15" t="s">
        <v>468</v>
      </c>
      <c r="V83" s="15">
        <v>3102304</v>
      </c>
      <c r="X83" s="15">
        <v>30264003</v>
      </c>
      <c r="Y83" s="15" t="s">
        <v>724</v>
      </c>
      <c r="AB83" s="15" t="s">
        <v>949</v>
      </c>
      <c r="AC83" s="15">
        <v>683524809</v>
      </c>
      <c r="AD83" s="15">
        <v>1005646026</v>
      </c>
      <c r="AE83" s="15" t="s">
        <v>461</v>
      </c>
      <c r="AF83" s="15">
        <v>1</v>
      </c>
      <c r="AG83" s="15" t="s">
        <v>509</v>
      </c>
      <c r="AH83" s="15" t="s">
        <v>510</v>
      </c>
      <c r="AI83" s="15" t="s">
        <v>511</v>
      </c>
      <c r="AJ83" s="15" t="s">
        <v>642</v>
      </c>
      <c r="AK83" s="15" t="s">
        <v>515</v>
      </c>
      <c r="AL83" s="15" t="s">
        <v>512</v>
      </c>
      <c r="AM83" s="16">
        <v>41556</v>
      </c>
      <c r="AN83" s="16">
        <v>41556</v>
      </c>
      <c r="AO83" s="16">
        <v>41556</v>
      </c>
      <c r="AP83" s="201">
        <v>10</v>
      </c>
      <c r="AT83" s="102">
        <v>465.18</v>
      </c>
      <c r="AU83" s="15" t="s">
        <v>424</v>
      </c>
      <c r="AV83" s="15" t="s">
        <v>479</v>
      </c>
      <c r="AW83" s="15" t="s">
        <v>704</v>
      </c>
      <c r="AX83" s="14" t="str">
        <f t="shared" si="2"/>
        <v>Russia CISBOOKINGS</v>
      </c>
      <c r="AY83" s="17" t="s">
        <v>733</v>
      </c>
      <c r="AZ83" s="101" t="str">
        <f>IF(ISERROR(VLOOKUP($H83,Lookup!$F:$G,2,FALSE)),0,VLOOKUP($H83,Lookup!$F:$G,2,FALSE))</f>
        <v>Russia CIS</v>
      </c>
    </row>
    <row r="84" spans="1:52">
      <c r="A84" s="12" t="str">
        <f>IF(AZ84=0,VLOOKUP(R84,Lookup!$B:$C,2,0),'1st Yr Maint'!AZ84)</f>
        <v>Russia CIS</v>
      </c>
      <c r="B84" s="12" t="str">
        <f>VLOOKUP(A84,Lookup!$C:$D,2,FALSE)</f>
        <v>EMEA EAST</v>
      </c>
      <c r="C84" s="15" t="s">
        <v>418</v>
      </c>
      <c r="D84" s="15" t="s">
        <v>459</v>
      </c>
      <c r="E84" s="15" t="s">
        <v>1104</v>
      </c>
      <c r="F84" s="15" t="s">
        <v>551</v>
      </c>
      <c r="G84" s="15" t="s">
        <v>644</v>
      </c>
      <c r="H84" s="15" t="s">
        <v>463</v>
      </c>
      <c r="I84" s="143" t="s">
        <v>682</v>
      </c>
      <c r="J84" s="15" t="s">
        <v>567</v>
      </c>
      <c r="K84" s="15" t="s">
        <v>734</v>
      </c>
      <c r="L84" s="15" t="s">
        <v>464</v>
      </c>
      <c r="M84" s="15" t="s">
        <v>692</v>
      </c>
      <c r="N84" s="103">
        <v>117563</v>
      </c>
      <c r="O84" s="15" t="s">
        <v>702</v>
      </c>
      <c r="P84" s="15" t="s">
        <v>702</v>
      </c>
      <c r="Q84" s="15" t="s">
        <v>703</v>
      </c>
      <c r="R84" s="15" t="s">
        <v>598</v>
      </c>
      <c r="S84" s="15" t="s">
        <v>598</v>
      </c>
      <c r="T84" s="15" t="s">
        <v>467</v>
      </c>
      <c r="U84" s="15" t="s">
        <v>468</v>
      </c>
      <c r="V84" s="15">
        <v>3138272</v>
      </c>
      <c r="X84" s="15">
        <v>30304167</v>
      </c>
      <c r="Y84" s="15" t="s">
        <v>1386</v>
      </c>
      <c r="AB84" s="15" t="s">
        <v>949</v>
      </c>
      <c r="AC84" s="15">
        <v>683524809</v>
      </c>
      <c r="AD84" s="15">
        <v>1005821189</v>
      </c>
      <c r="AE84" s="15" t="s">
        <v>461</v>
      </c>
      <c r="AF84" s="15">
        <v>1</v>
      </c>
      <c r="AG84" s="15" t="s">
        <v>509</v>
      </c>
      <c r="AH84" s="15" t="s">
        <v>510</v>
      </c>
      <c r="AI84" s="15" t="s">
        <v>511</v>
      </c>
      <c r="AJ84" s="15" t="s">
        <v>642</v>
      </c>
      <c r="AK84" s="15" t="s">
        <v>515</v>
      </c>
      <c r="AL84" s="15" t="s">
        <v>512</v>
      </c>
      <c r="AM84" s="16">
        <v>41631</v>
      </c>
      <c r="AN84" s="16">
        <v>41631</v>
      </c>
      <c r="AO84" s="16">
        <v>41631</v>
      </c>
      <c r="AP84" s="201">
        <v>12</v>
      </c>
      <c r="AT84" s="102">
        <v>7969.5</v>
      </c>
      <c r="AU84" s="15" t="s">
        <v>424</v>
      </c>
      <c r="AV84" s="15" t="s">
        <v>479</v>
      </c>
      <c r="AW84" s="15" t="s">
        <v>704</v>
      </c>
      <c r="AX84" s="14" t="str">
        <f t="shared" si="2"/>
        <v>Russia CISBOOKINGS</v>
      </c>
      <c r="AY84" s="17" t="s">
        <v>733</v>
      </c>
      <c r="AZ84" s="101" t="str">
        <f>IF(ISERROR(VLOOKUP($H84,Lookup!$F:$G,2,FALSE)),0,VLOOKUP($H84,Lookup!$F:$G,2,FALSE))</f>
        <v>Russia CIS</v>
      </c>
    </row>
    <row r="85" spans="1:52">
      <c r="A85" s="12" t="str">
        <f>IF(AZ85=0,VLOOKUP(R85,Lookup!$B:$C,2,0),'1st Yr Maint'!AZ85)</f>
        <v>South Africa</v>
      </c>
      <c r="B85" s="12" t="str">
        <f>VLOOKUP(A85,Lookup!$C:$D,2,FALSE)</f>
        <v>EMEA EAST</v>
      </c>
      <c r="C85" s="15" t="s">
        <v>418</v>
      </c>
      <c r="D85" s="15" t="s">
        <v>459</v>
      </c>
      <c r="E85" s="15" t="s">
        <v>1104</v>
      </c>
      <c r="F85" s="15" t="s">
        <v>551</v>
      </c>
      <c r="G85" s="15" t="s">
        <v>644</v>
      </c>
      <c r="H85" s="15" t="s">
        <v>647</v>
      </c>
      <c r="I85" s="143" t="s">
        <v>648</v>
      </c>
      <c r="J85" s="15" t="s">
        <v>476</v>
      </c>
      <c r="K85" s="15" t="s">
        <v>649</v>
      </c>
      <c r="L85" s="15" t="s">
        <v>471</v>
      </c>
      <c r="M85" s="15" t="s">
        <v>997</v>
      </c>
      <c r="N85" s="103">
        <v>117901</v>
      </c>
      <c r="O85" s="15" t="s">
        <v>998</v>
      </c>
      <c r="P85" s="15" t="s">
        <v>998</v>
      </c>
      <c r="Q85" s="15" t="s">
        <v>999</v>
      </c>
      <c r="R85" s="15" t="s">
        <v>382</v>
      </c>
      <c r="S85" s="15" t="s">
        <v>382</v>
      </c>
      <c r="T85" s="15" t="s">
        <v>467</v>
      </c>
      <c r="U85" s="15" t="s">
        <v>468</v>
      </c>
      <c r="V85" s="15">
        <v>3058810</v>
      </c>
      <c r="X85" s="15">
        <v>30284919</v>
      </c>
      <c r="Y85" s="15" t="s">
        <v>1000</v>
      </c>
      <c r="AB85" s="15" t="s">
        <v>999</v>
      </c>
      <c r="AC85" s="15">
        <v>652837677</v>
      </c>
      <c r="AD85" s="15">
        <v>1005551189</v>
      </c>
      <c r="AE85" s="15" t="s">
        <v>461</v>
      </c>
      <c r="AF85" s="15">
        <v>1</v>
      </c>
      <c r="AG85" s="15" t="s">
        <v>509</v>
      </c>
      <c r="AH85" s="15" t="s">
        <v>510</v>
      </c>
      <c r="AI85" s="15" t="s">
        <v>514</v>
      </c>
      <c r="AL85" s="15" t="s">
        <v>391</v>
      </c>
      <c r="AM85" s="16">
        <v>41603</v>
      </c>
      <c r="AN85" s="16">
        <v>41603</v>
      </c>
      <c r="AO85" s="16">
        <v>41603</v>
      </c>
      <c r="AP85" s="201">
        <v>11</v>
      </c>
      <c r="AT85" s="102">
        <v>1722.26</v>
      </c>
      <c r="AU85" s="15" t="s">
        <v>424</v>
      </c>
      <c r="AV85" s="15" t="s">
        <v>921</v>
      </c>
      <c r="AW85" s="15" t="s">
        <v>922</v>
      </c>
      <c r="AX85" s="14" t="str">
        <f t="shared" si="2"/>
        <v>South AfricaBOOKINGS</v>
      </c>
      <c r="AY85" s="17" t="s">
        <v>733</v>
      </c>
      <c r="AZ85" s="101" t="str">
        <f>IF(ISERROR(VLOOKUP($H85,Lookup!$F:$G,2,FALSE)),0,VLOOKUP($H85,Lookup!$F:$G,2,FALSE))</f>
        <v>South Africa</v>
      </c>
    </row>
    <row r="86" spans="1:52">
      <c r="A86" s="12" t="str">
        <f>IF(AZ86=0,VLOOKUP(R86,Lookup!$B:$C,2,0),'1st Yr Maint'!AZ86)</f>
        <v>Switzerland</v>
      </c>
      <c r="B86" s="12" t="str">
        <f>VLOOKUP(A86,Lookup!$C:$D,2,FALSE)</f>
        <v>EMEA WEST</v>
      </c>
      <c r="C86" s="15" t="s">
        <v>418</v>
      </c>
      <c r="D86" s="15" t="s">
        <v>459</v>
      </c>
      <c r="E86" s="15" t="s">
        <v>1104</v>
      </c>
      <c r="F86" s="15" t="s">
        <v>551</v>
      </c>
      <c r="G86" s="15" t="s">
        <v>644</v>
      </c>
      <c r="H86" s="15" t="s">
        <v>847</v>
      </c>
      <c r="I86" s="143" t="s">
        <v>848</v>
      </c>
      <c r="J86" s="15" t="s">
        <v>566</v>
      </c>
      <c r="K86" s="15" t="s">
        <v>849</v>
      </c>
      <c r="L86" s="15" t="s">
        <v>460</v>
      </c>
      <c r="M86" s="15" t="s">
        <v>944</v>
      </c>
      <c r="N86" s="103">
        <v>136055</v>
      </c>
      <c r="O86" s="15" t="s">
        <v>945</v>
      </c>
      <c r="P86" s="15" t="s">
        <v>946</v>
      </c>
      <c r="Q86" s="15" t="s">
        <v>945</v>
      </c>
      <c r="R86" s="15" t="s">
        <v>96</v>
      </c>
      <c r="S86" s="15" t="s">
        <v>96</v>
      </c>
      <c r="T86" s="15" t="s">
        <v>467</v>
      </c>
      <c r="U86" s="15" t="s">
        <v>468</v>
      </c>
      <c r="V86" s="15">
        <v>3083777</v>
      </c>
      <c r="X86" s="15">
        <v>30281771</v>
      </c>
      <c r="Y86" s="15" t="s">
        <v>947</v>
      </c>
      <c r="AB86" s="15" t="s">
        <v>948</v>
      </c>
      <c r="AC86" s="15">
        <v>485204478</v>
      </c>
      <c r="AD86" s="15">
        <v>1005607070</v>
      </c>
      <c r="AE86" s="15" t="s">
        <v>461</v>
      </c>
      <c r="AF86" s="15">
        <v>1</v>
      </c>
      <c r="AG86" s="15" t="s">
        <v>513</v>
      </c>
      <c r="AH86" s="15" t="s">
        <v>510</v>
      </c>
      <c r="AI86" s="15" t="s">
        <v>514</v>
      </c>
      <c r="AL86" s="15" t="s">
        <v>391</v>
      </c>
      <c r="AM86" s="16">
        <v>41597</v>
      </c>
      <c r="AN86" s="16">
        <v>41597</v>
      </c>
      <c r="AO86" s="16">
        <v>41597</v>
      </c>
      <c r="AP86" s="201">
        <v>11</v>
      </c>
      <c r="AT86" s="102">
        <v>487.5</v>
      </c>
      <c r="AU86" s="15" t="s">
        <v>424</v>
      </c>
      <c r="AV86" s="15" t="s">
        <v>462</v>
      </c>
      <c r="AW86" s="15" t="s">
        <v>652</v>
      </c>
      <c r="AX86" s="14" t="str">
        <f t="shared" si="2"/>
        <v>SwitzerlandBOOKINGS</v>
      </c>
      <c r="AY86" s="17" t="s">
        <v>733</v>
      </c>
      <c r="AZ86" s="101" t="str">
        <f>IF(ISERROR(VLOOKUP($H86,Lookup!$F:$G,2,FALSE)),0,VLOOKUP($H86,Lookup!$F:$G,2,FALSE))</f>
        <v>Switzerland</v>
      </c>
    </row>
    <row r="87" spans="1:52">
      <c r="A87" s="12" t="str">
        <f>IF(AZ87=0,VLOOKUP(R87,Lookup!$B:$C,2,0),'1st Yr Maint'!AZ87)</f>
        <v>EMED &amp; Africa</v>
      </c>
      <c r="B87" s="12" t="str">
        <f>VLOOKUP(A87,Lookup!$C:$D,2,FALSE)</f>
        <v>EMEA EAST</v>
      </c>
      <c r="C87" s="15" t="s">
        <v>418</v>
      </c>
      <c r="D87" s="15" t="s">
        <v>459</v>
      </c>
      <c r="E87" s="15" t="s">
        <v>1104</v>
      </c>
      <c r="F87" s="15" t="s">
        <v>551</v>
      </c>
      <c r="G87" s="15" t="s">
        <v>644</v>
      </c>
      <c r="H87" s="15" t="s">
        <v>612</v>
      </c>
      <c r="I87" s="143" t="s">
        <v>930</v>
      </c>
      <c r="J87" s="15" t="s">
        <v>567</v>
      </c>
      <c r="K87" s="15" t="s">
        <v>613</v>
      </c>
      <c r="L87" s="15" t="s">
        <v>464</v>
      </c>
      <c r="M87" s="15" t="s">
        <v>1312</v>
      </c>
      <c r="N87" s="103">
        <v>120378</v>
      </c>
      <c r="O87" s="15" t="s">
        <v>1522</v>
      </c>
      <c r="P87" s="15" t="s">
        <v>1522</v>
      </c>
      <c r="Q87" s="15" t="s">
        <v>1523</v>
      </c>
      <c r="R87" s="15" t="s">
        <v>1524</v>
      </c>
      <c r="S87" s="15" t="s">
        <v>1524</v>
      </c>
      <c r="T87" s="15" t="s">
        <v>467</v>
      </c>
      <c r="U87" s="15" t="s">
        <v>468</v>
      </c>
      <c r="V87" s="15">
        <v>2686362</v>
      </c>
      <c r="X87" s="15">
        <v>30310482</v>
      </c>
      <c r="Y87" s="15" t="s">
        <v>1525</v>
      </c>
      <c r="AB87" s="15" t="s">
        <v>1523</v>
      </c>
      <c r="AC87" s="15">
        <v>850485875</v>
      </c>
      <c r="AD87" s="15">
        <v>1005506300</v>
      </c>
      <c r="AE87" s="15" t="s">
        <v>461</v>
      </c>
      <c r="AF87" s="15">
        <v>1</v>
      </c>
      <c r="AG87" s="15" t="s">
        <v>509</v>
      </c>
      <c r="AH87" s="15" t="s">
        <v>510</v>
      </c>
      <c r="AI87" s="15" t="s">
        <v>511</v>
      </c>
      <c r="AJ87" s="15" t="s">
        <v>642</v>
      </c>
      <c r="AL87" s="15" t="s">
        <v>512</v>
      </c>
      <c r="AM87" s="16">
        <v>41638</v>
      </c>
      <c r="AN87" s="16">
        <v>41639</v>
      </c>
      <c r="AO87" s="16">
        <v>41638</v>
      </c>
      <c r="AP87" s="201">
        <v>12</v>
      </c>
      <c r="AT87" s="102">
        <v>1733</v>
      </c>
      <c r="AU87" s="15" t="s">
        <v>424</v>
      </c>
      <c r="AV87" s="15" t="s">
        <v>462</v>
      </c>
      <c r="AW87" s="15" t="s">
        <v>486</v>
      </c>
      <c r="AX87" s="14" t="str">
        <f t="shared" si="2"/>
        <v>EMED &amp; AfricaBOOKINGS</v>
      </c>
      <c r="AY87" s="17" t="s">
        <v>733</v>
      </c>
      <c r="AZ87" s="101">
        <f>IF(ISERROR(VLOOKUP($H87,Lookup!$F:$G,2,FALSE)),0,VLOOKUP($H87,Lookup!$F:$G,2,FALSE))</f>
        <v>0</v>
      </c>
    </row>
    <row r="88" spans="1:52">
      <c r="A88" s="12" t="str">
        <f>IF(AZ88=0,VLOOKUP(R88,Lookup!$B:$C,2,0),'1st Yr Maint'!AZ88)</f>
        <v>EMED &amp; Africa</v>
      </c>
      <c r="B88" s="12" t="str">
        <f>VLOOKUP(A88,Lookup!$C:$D,2,FALSE)</f>
        <v>EMEA EAST</v>
      </c>
      <c r="C88" s="15" t="s">
        <v>418</v>
      </c>
      <c r="D88" s="15" t="s">
        <v>459</v>
      </c>
      <c r="E88" s="15" t="s">
        <v>1104</v>
      </c>
      <c r="F88" s="15" t="s">
        <v>551</v>
      </c>
      <c r="G88" s="15" t="s">
        <v>644</v>
      </c>
      <c r="H88" s="15" t="s">
        <v>612</v>
      </c>
      <c r="I88" s="143" t="s">
        <v>930</v>
      </c>
      <c r="J88" s="15" t="s">
        <v>567</v>
      </c>
      <c r="K88" s="15" t="s">
        <v>613</v>
      </c>
      <c r="L88" s="15" t="s">
        <v>464</v>
      </c>
      <c r="M88" s="15" t="s">
        <v>931</v>
      </c>
      <c r="N88" s="103">
        <v>67841</v>
      </c>
      <c r="O88" s="15" t="s">
        <v>1533</v>
      </c>
      <c r="P88" s="15" t="s">
        <v>1533</v>
      </c>
      <c r="Q88" s="15" t="s">
        <v>1534</v>
      </c>
      <c r="R88" s="15" t="s">
        <v>1020</v>
      </c>
      <c r="S88" s="15" t="s">
        <v>1020</v>
      </c>
      <c r="T88" s="15" t="s">
        <v>467</v>
      </c>
      <c r="U88" s="15" t="s">
        <v>468</v>
      </c>
      <c r="V88" s="15">
        <v>3012696</v>
      </c>
      <c r="X88" s="15">
        <v>30312479</v>
      </c>
      <c r="Y88" s="15" t="s">
        <v>1535</v>
      </c>
      <c r="AB88" s="15" t="s">
        <v>1536</v>
      </c>
      <c r="AC88" s="15">
        <v>565520160</v>
      </c>
      <c r="AD88" s="15">
        <v>1005653776</v>
      </c>
      <c r="AE88" s="15" t="s">
        <v>461</v>
      </c>
      <c r="AF88" s="15">
        <v>1</v>
      </c>
      <c r="AG88" s="15" t="s">
        <v>509</v>
      </c>
      <c r="AH88" s="15" t="s">
        <v>510</v>
      </c>
      <c r="AI88" s="15" t="s">
        <v>511</v>
      </c>
      <c r="AJ88" s="15" t="s">
        <v>642</v>
      </c>
      <c r="AK88" s="15" t="s">
        <v>1064</v>
      </c>
      <c r="AL88" s="15" t="s">
        <v>512</v>
      </c>
      <c r="AM88" s="16">
        <v>41639</v>
      </c>
      <c r="AN88" s="16">
        <v>41639</v>
      </c>
      <c r="AO88" s="16">
        <v>41639</v>
      </c>
      <c r="AP88" s="201">
        <v>12</v>
      </c>
      <c r="AT88" s="102">
        <v>5192</v>
      </c>
      <c r="AU88" s="15" t="s">
        <v>424</v>
      </c>
      <c r="AV88" s="15" t="s">
        <v>653</v>
      </c>
      <c r="AW88" s="15" t="s">
        <v>665</v>
      </c>
      <c r="AX88" s="14" t="str">
        <f t="shared" si="2"/>
        <v>EMED &amp; AfricaBOOKINGS</v>
      </c>
      <c r="AY88" s="17" t="s">
        <v>733</v>
      </c>
      <c r="AZ88" s="101">
        <f>IF(ISERROR(VLOOKUP($H88,Lookup!$F:$G,2,FALSE)),0,VLOOKUP($H88,Lookup!$F:$G,2,FALSE))</f>
        <v>0</v>
      </c>
    </row>
    <row r="89" spans="1:52">
      <c r="A89" s="12" t="str">
        <f>IF(AZ89=0,VLOOKUP(R89,Lookup!$B:$C,2,0),'1st Yr Maint'!AZ89)</f>
        <v>UK&amp;I</v>
      </c>
      <c r="B89" s="12" t="str">
        <f>VLOOKUP(A89,Lookup!$C:$D,2,FALSE)</f>
        <v>UK&amp;I</v>
      </c>
      <c r="C89" s="15" t="s">
        <v>418</v>
      </c>
      <c r="D89" s="15" t="s">
        <v>459</v>
      </c>
      <c r="E89" s="15" t="s">
        <v>1104</v>
      </c>
      <c r="F89" s="15" t="s">
        <v>551</v>
      </c>
      <c r="G89" s="15" t="s">
        <v>644</v>
      </c>
      <c r="H89" s="15" t="s">
        <v>475</v>
      </c>
      <c r="I89" s="143" t="s">
        <v>638</v>
      </c>
      <c r="J89" s="15" t="s">
        <v>476</v>
      </c>
      <c r="K89" s="15" t="s">
        <v>476</v>
      </c>
      <c r="L89" s="15" t="s">
        <v>471</v>
      </c>
      <c r="M89" s="15" t="s">
        <v>666</v>
      </c>
      <c r="N89" s="103">
        <v>41906</v>
      </c>
      <c r="O89" s="15" t="s">
        <v>1026</v>
      </c>
      <c r="P89" s="15" t="s">
        <v>1027</v>
      </c>
      <c r="Q89" s="15" t="s">
        <v>1027</v>
      </c>
      <c r="R89" s="15" t="s">
        <v>495</v>
      </c>
      <c r="S89" s="15" t="s">
        <v>495</v>
      </c>
      <c r="T89" s="15" t="s">
        <v>467</v>
      </c>
      <c r="U89" s="15" t="s">
        <v>468</v>
      </c>
      <c r="V89" s="15">
        <v>2984917</v>
      </c>
      <c r="X89" s="15">
        <v>30288282</v>
      </c>
      <c r="Y89" s="15" t="s">
        <v>1028</v>
      </c>
      <c r="AB89" s="15" t="s">
        <v>1029</v>
      </c>
      <c r="AC89" s="15">
        <v>232935176</v>
      </c>
      <c r="AD89" s="15">
        <v>1005522744</v>
      </c>
      <c r="AE89" s="15" t="s">
        <v>461</v>
      </c>
      <c r="AF89" s="15">
        <v>1</v>
      </c>
      <c r="AG89" s="15" t="s">
        <v>513</v>
      </c>
      <c r="AH89" s="15" t="s">
        <v>510</v>
      </c>
      <c r="AI89" s="15" t="s">
        <v>511</v>
      </c>
      <c r="AJ89" s="15" t="s">
        <v>541</v>
      </c>
      <c r="AK89" s="15" t="s">
        <v>611</v>
      </c>
      <c r="AL89" s="15" t="s">
        <v>512</v>
      </c>
      <c r="AM89" s="16">
        <v>41607</v>
      </c>
      <c r="AN89" s="16">
        <v>41607</v>
      </c>
      <c r="AO89" s="16">
        <v>41607</v>
      </c>
      <c r="AP89" s="201">
        <v>11</v>
      </c>
      <c r="AT89" s="102">
        <v>3487.51</v>
      </c>
      <c r="AU89" s="15" t="s">
        <v>424</v>
      </c>
      <c r="AV89" s="15" t="s">
        <v>537</v>
      </c>
      <c r="AW89" s="15" t="s">
        <v>538</v>
      </c>
      <c r="AX89" s="14" t="str">
        <f t="shared" si="2"/>
        <v>UK&amp;IBOOKINGS</v>
      </c>
      <c r="AY89" s="17" t="s">
        <v>733</v>
      </c>
      <c r="AZ89" s="101" t="str">
        <f>IF(ISERROR(VLOOKUP($H89,Lookup!$F:$G,2,FALSE)),0,VLOOKUP($H89,Lookup!$F:$G,2,FALSE))</f>
        <v>UK&amp;I</v>
      </c>
    </row>
    <row r="90" spans="1:52">
      <c r="A90" s="12" t="str">
        <f>IF(AZ90=0,VLOOKUP(R90,Lookup!$B:$C,2,0),'1st Yr Maint'!AZ90)</f>
        <v>UK&amp;I</v>
      </c>
      <c r="B90" s="12" t="str">
        <f>VLOOKUP(A90,Lookup!$C:$D,2,FALSE)</f>
        <v>UK&amp;I</v>
      </c>
      <c r="C90" s="15" t="s">
        <v>418</v>
      </c>
      <c r="D90" s="15" t="s">
        <v>459</v>
      </c>
      <c r="E90" s="15" t="s">
        <v>1104</v>
      </c>
      <c r="F90" s="15" t="s">
        <v>551</v>
      </c>
      <c r="G90" s="15" t="s">
        <v>644</v>
      </c>
      <c r="H90" s="15" t="s">
        <v>475</v>
      </c>
      <c r="I90" s="143" t="s">
        <v>638</v>
      </c>
      <c r="J90" s="15" t="s">
        <v>476</v>
      </c>
      <c r="K90" s="15" t="s">
        <v>476</v>
      </c>
      <c r="L90" s="15" t="s">
        <v>471</v>
      </c>
      <c r="M90" s="15" t="s">
        <v>1049</v>
      </c>
      <c r="N90" s="103">
        <v>56510</v>
      </c>
      <c r="O90" s="15" t="s">
        <v>735</v>
      </c>
      <c r="P90" s="15" t="s">
        <v>1050</v>
      </c>
      <c r="Q90" s="15" t="s">
        <v>1050</v>
      </c>
      <c r="R90" s="15" t="s">
        <v>495</v>
      </c>
      <c r="S90" s="15" t="s">
        <v>495</v>
      </c>
      <c r="T90" s="15" t="s">
        <v>467</v>
      </c>
      <c r="U90" s="15" t="s">
        <v>468</v>
      </c>
      <c r="V90" s="15">
        <v>3143319</v>
      </c>
      <c r="X90" s="15">
        <v>30290902</v>
      </c>
      <c r="Y90" s="15" t="s">
        <v>1051</v>
      </c>
      <c r="AB90" s="15" t="s">
        <v>1050</v>
      </c>
      <c r="AC90" s="15">
        <v>217805240</v>
      </c>
      <c r="AD90" s="15">
        <v>1005689282</v>
      </c>
      <c r="AE90" s="15" t="s">
        <v>461</v>
      </c>
      <c r="AF90" s="15">
        <v>1</v>
      </c>
      <c r="AG90" s="15" t="s">
        <v>513</v>
      </c>
      <c r="AH90" s="15" t="s">
        <v>510</v>
      </c>
      <c r="AI90" s="15" t="s">
        <v>511</v>
      </c>
      <c r="AJ90" s="15" t="s">
        <v>642</v>
      </c>
      <c r="AK90" s="15" t="s">
        <v>658</v>
      </c>
      <c r="AL90" s="15" t="s">
        <v>512</v>
      </c>
      <c r="AM90" s="16">
        <v>41612</v>
      </c>
      <c r="AN90" s="16">
        <v>41639</v>
      </c>
      <c r="AO90" s="16">
        <v>41639</v>
      </c>
      <c r="AP90" s="201">
        <v>12</v>
      </c>
      <c r="AT90" s="102">
        <v>4186.5600000000004</v>
      </c>
      <c r="AU90" s="15" t="s">
        <v>424</v>
      </c>
      <c r="AV90" s="15" t="s">
        <v>494</v>
      </c>
      <c r="AW90" s="15" t="s">
        <v>542</v>
      </c>
      <c r="AX90" s="14" t="str">
        <f t="shared" si="2"/>
        <v>UK&amp;IBOOKINGS</v>
      </c>
      <c r="AY90" s="17" t="s">
        <v>733</v>
      </c>
      <c r="AZ90" s="101" t="str">
        <f>IF(ISERROR(VLOOKUP($H90,Lookup!$F:$G,2,FALSE)),0,VLOOKUP($H90,Lookup!$F:$G,2,FALSE))</f>
        <v>UK&amp;I</v>
      </c>
    </row>
    <row r="91" spans="1:52">
      <c r="A91" s="12" t="str">
        <f>IF(AZ91=0,VLOOKUP(R91,Lookup!$B:$C,2,0),'1st Yr Maint'!AZ91)</f>
        <v>UK&amp;I</v>
      </c>
      <c r="B91" s="12" t="str">
        <f>VLOOKUP(A91,Lookup!$C:$D,2,FALSE)</f>
        <v>UK&amp;I</v>
      </c>
      <c r="C91" s="15" t="s">
        <v>418</v>
      </c>
      <c r="D91" s="15" t="s">
        <v>459</v>
      </c>
      <c r="E91" s="15" t="s">
        <v>1104</v>
      </c>
      <c r="F91" s="15" t="s">
        <v>551</v>
      </c>
      <c r="G91" s="15" t="s">
        <v>644</v>
      </c>
      <c r="H91" s="15" t="s">
        <v>475</v>
      </c>
      <c r="I91" s="143" t="s">
        <v>581</v>
      </c>
      <c r="J91" s="15" t="s">
        <v>476</v>
      </c>
      <c r="K91" s="15" t="s">
        <v>582</v>
      </c>
      <c r="L91" s="15" t="s">
        <v>471</v>
      </c>
      <c r="M91" s="15" t="s">
        <v>583</v>
      </c>
      <c r="N91" s="103">
        <v>46889</v>
      </c>
      <c r="O91" s="15" t="s">
        <v>759</v>
      </c>
      <c r="P91" s="15" t="s">
        <v>760</v>
      </c>
      <c r="Q91" s="15" t="s">
        <v>760</v>
      </c>
      <c r="R91" s="15" t="s">
        <v>495</v>
      </c>
      <c r="S91" s="15" t="s">
        <v>495</v>
      </c>
      <c r="T91" s="15" t="s">
        <v>467</v>
      </c>
      <c r="U91" s="15" t="s">
        <v>468</v>
      </c>
      <c r="V91" s="15">
        <v>1850880</v>
      </c>
      <c r="X91" s="15">
        <v>30270634</v>
      </c>
      <c r="Y91" s="15" t="s">
        <v>761</v>
      </c>
      <c r="AB91" s="15" t="s">
        <v>762</v>
      </c>
      <c r="AC91" s="15">
        <v>217340207</v>
      </c>
      <c r="AD91" s="15">
        <v>1005582774</v>
      </c>
      <c r="AE91" s="15" t="s">
        <v>461</v>
      </c>
      <c r="AF91" s="15">
        <v>1</v>
      </c>
      <c r="AG91" s="15" t="s">
        <v>509</v>
      </c>
      <c r="AH91" s="15" t="s">
        <v>510</v>
      </c>
      <c r="AI91" s="15" t="s">
        <v>511</v>
      </c>
      <c r="AJ91" s="15" t="s">
        <v>642</v>
      </c>
      <c r="AL91" s="15" t="s">
        <v>512</v>
      </c>
      <c r="AM91" s="16">
        <v>41572</v>
      </c>
      <c r="AN91" s="16">
        <v>41572</v>
      </c>
      <c r="AO91" s="16">
        <v>41572</v>
      </c>
      <c r="AP91" s="201">
        <v>10</v>
      </c>
      <c r="AT91" s="102">
        <v>1112.9000000000001</v>
      </c>
      <c r="AU91" s="15" t="s">
        <v>424</v>
      </c>
      <c r="AV91" s="15" t="s">
        <v>462</v>
      </c>
      <c r="AW91" s="15" t="s">
        <v>486</v>
      </c>
      <c r="AX91" s="14" t="str">
        <f t="shared" si="2"/>
        <v>UK&amp;IBOOKINGS</v>
      </c>
      <c r="AY91" s="17" t="s">
        <v>733</v>
      </c>
      <c r="AZ91" s="101" t="str">
        <f>IF(ISERROR(VLOOKUP($H91,Lookup!$F:$G,2,FALSE)),0,VLOOKUP($H91,Lookup!$F:$G,2,FALSE))</f>
        <v>UK&amp;I</v>
      </c>
    </row>
    <row r="92" spans="1:52">
      <c r="A92" s="12" t="str">
        <f>IF(AZ92=0,VLOOKUP(R92,Lookup!$B:$C,2,0),'1st Yr Maint'!AZ92)</f>
        <v>UK&amp;I</v>
      </c>
      <c r="B92" s="12" t="str">
        <f>VLOOKUP(A92,Lookup!$C:$D,2,FALSE)</f>
        <v>UK&amp;I</v>
      </c>
      <c r="C92" s="15" t="s">
        <v>418</v>
      </c>
      <c r="D92" s="15" t="s">
        <v>459</v>
      </c>
      <c r="E92" s="15" t="s">
        <v>1104</v>
      </c>
      <c r="F92" s="15" t="s">
        <v>551</v>
      </c>
      <c r="G92" s="15" t="s">
        <v>644</v>
      </c>
      <c r="H92" s="15" t="s">
        <v>475</v>
      </c>
      <c r="I92" s="143" t="s">
        <v>581</v>
      </c>
      <c r="J92" s="15" t="s">
        <v>476</v>
      </c>
      <c r="K92" s="15" t="s">
        <v>582</v>
      </c>
      <c r="L92" s="15" t="s">
        <v>471</v>
      </c>
      <c r="M92" s="15" t="s">
        <v>577</v>
      </c>
      <c r="N92" s="103">
        <v>100878</v>
      </c>
      <c r="O92" s="15" t="s">
        <v>698</v>
      </c>
      <c r="P92" s="15" t="s">
        <v>698</v>
      </c>
      <c r="Q92" s="15" t="s">
        <v>1527</v>
      </c>
      <c r="R92" s="15" t="s">
        <v>495</v>
      </c>
      <c r="S92" s="15" t="s">
        <v>495</v>
      </c>
      <c r="T92" s="15" t="s">
        <v>467</v>
      </c>
      <c r="U92" s="15" t="s">
        <v>468</v>
      </c>
      <c r="V92" s="15">
        <v>2222242</v>
      </c>
      <c r="X92" s="15">
        <v>30310429</v>
      </c>
      <c r="Y92" s="15" t="s">
        <v>1528</v>
      </c>
      <c r="AB92" s="15" t="s">
        <v>1529</v>
      </c>
      <c r="AC92" s="15">
        <v>424004315</v>
      </c>
      <c r="AD92" s="15">
        <v>1004987682</v>
      </c>
      <c r="AE92" s="15" t="s">
        <v>461</v>
      </c>
      <c r="AF92" s="15">
        <v>1</v>
      </c>
      <c r="AG92" s="15" t="s">
        <v>513</v>
      </c>
      <c r="AH92" s="15" t="s">
        <v>510</v>
      </c>
      <c r="AI92" s="15" t="s">
        <v>511</v>
      </c>
      <c r="AJ92" s="15" t="s">
        <v>642</v>
      </c>
      <c r="AL92" s="15" t="s">
        <v>512</v>
      </c>
      <c r="AM92" s="16">
        <v>41638</v>
      </c>
      <c r="AN92" s="16">
        <v>41638</v>
      </c>
      <c r="AO92" s="16">
        <v>41638</v>
      </c>
      <c r="AP92" s="201">
        <v>12</v>
      </c>
      <c r="AT92" s="102">
        <v>5567.61</v>
      </c>
      <c r="AU92" s="15" t="s">
        <v>424</v>
      </c>
      <c r="AV92" s="15" t="s">
        <v>494</v>
      </c>
      <c r="AW92" s="15" t="s">
        <v>542</v>
      </c>
      <c r="AX92" s="14" t="str">
        <f t="shared" si="2"/>
        <v>UK&amp;IBOOKINGS</v>
      </c>
      <c r="AY92" s="17" t="s">
        <v>733</v>
      </c>
      <c r="AZ92" s="101" t="str">
        <f>IF(ISERROR(VLOOKUP($H92,Lookup!$F:$G,2,FALSE)),0,VLOOKUP($H92,Lookup!$F:$G,2,FALSE))</f>
        <v>UK&amp;I</v>
      </c>
    </row>
    <row r="93" spans="1:52">
      <c r="A93" s="12" t="str">
        <f>IF(AZ93=0,VLOOKUP(R93,Lookup!$B:$C,2,0),'1st Yr Maint'!AZ93)</f>
        <v>UK&amp;I</v>
      </c>
      <c r="B93" s="12" t="str">
        <f>VLOOKUP(A93,Lookup!$C:$D,2,FALSE)</f>
        <v>UK&amp;I</v>
      </c>
      <c r="C93" s="15" t="s">
        <v>418</v>
      </c>
      <c r="D93" s="15" t="s">
        <v>459</v>
      </c>
      <c r="E93" s="15" t="s">
        <v>1104</v>
      </c>
      <c r="F93" s="15" t="s">
        <v>551</v>
      </c>
      <c r="G93" s="15" t="s">
        <v>644</v>
      </c>
      <c r="H93" s="15" t="s">
        <v>475</v>
      </c>
      <c r="I93" s="143" t="s">
        <v>581</v>
      </c>
      <c r="J93" s="15" t="s">
        <v>476</v>
      </c>
      <c r="K93" s="15" t="s">
        <v>582</v>
      </c>
      <c r="L93" s="15" t="s">
        <v>471</v>
      </c>
      <c r="M93" s="15" t="s">
        <v>607</v>
      </c>
      <c r="N93" s="103">
        <v>50322</v>
      </c>
      <c r="O93" s="15" t="s">
        <v>1195</v>
      </c>
      <c r="P93" s="15" t="s">
        <v>1195</v>
      </c>
      <c r="Q93" s="15" t="s">
        <v>1195</v>
      </c>
      <c r="R93" s="15" t="s">
        <v>495</v>
      </c>
      <c r="S93" s="15" t="s">
        <v>495</v>
      </c>
      <c r="T93" s="15" t="s">
        <v>467</v>
      </c>
      <c r="U93" s="15" t="s">
        <v>468</v>
      </c>
      <c r="V93" s="15">
        <v>3095726</v>
      </c>
      <c r="X93" s="15">
        <v>30298031</v>
      </c>
      <c r="Y93" s="15" t="s">
        <v>1196</v>
      </c>
      <c r="AB93" s="15" t="s">
        <v>1197</v>
      </c>
      <c r="AC93" s="15">
        <v>235206344</v>
      </c>
      <c r="AD93" s="15">
        <v>1005621980</v>
      </c>
      <c r="AE93" s="15" t="s">
        <v>461</v>
      </c>
      <c r="AF93" s="15">
        <v>1</v>
      </c>
      <c r="AG93" s="15" t="s">
        <v>509</v>
      </c>
      <c r="AH93" s="15" t="s">
        <v>510</v>
      </c>
      <c r="AI93" s="15" t="s">
        <v>514</v>
      </c>
      <c r="AL93" s="15" t="s">
        <v>391</v>
      </c>
      <c r="AM93" s="16">
        <v>41624</v>
      </c>
      <c r="AN93" s="16">
        <v>41624</v>
      </c>
      <c r="AO93" s="16">
        <v>41624</v>
      </c>
      <c r="AP93" s="201">
        <v>12</v>
      </c>
      <c r="AT93" s="102">
        <v>1864.65</v>
      </c>
      <c r="AU93" s="15" t="s">
        <v>424</v>
      </c>
      <c r="AV93" s="15" t="s">
        <v>474</v>
      </c>
      <c r="AW93" s="15" t="s">
        <v>474</v>
      </c>
      <c r="AX93" s="14" t="str">
        <f t="shared" si="2"/>
        <v>UK&amp;IBOOKINGS</v>
      </c>
      <c r="AY93" s="17" t="s">
        <v>733</v>
      </c>
      <c r="AZ93" s="101" t="str">
        <f>IF(ISERROR(VLOOKUP($H93,Lookup!$F:$G,2,FALSE)),0,VLOOKUP($H93,Lookup!$F:$G,2,FALSE))</f>
        <v>UK&amp;I</v>
      </c>
    </row>
    <row r="94" spans="1:52">
      <c r="A94" s="12" t="str">
        <f>IF(AZ94=0,VLOOKUP(R94,Lookup!$B:$C,2,0),'1st Yr Maint'!AZ94)</f>
        <v>UK&amp;I</v>
      </c>
      <c r="B94" s="12" t="str">
        <f>VLOOKUP(A94,Lookup!$C:$D,2,FALSE)</f>
        <v>UK&amp;I</v>
      </c>
      <c r="C94" s="15" t="s">
        <v>418</v>
      </c>
      <c r="D94" s="15" t="s">
        <v>459</v>
      </c>
      <c r="E94" s="15" t="s">
        <v>1104</v>
      </c>
      <c r="F94" s="15" t="s">
        <v>551</v>
      </c>
      <c r="G94" s="15" t="s">
        <v>644</v>
      </c>
      <c r="H94" s="15" t="s">
        <v>983</v>
      </c>
      <c r="I94" s="143" t="s">
        <v>1318</v>
      </c>
      <c r="J94" s="15" t="s">
        <v>985</v>
      </c>
      <c r="K94" s="15" t="s">
        <v>1319</v>
      </c>
      <c r="L94" s="15" t="s">
        <v>654</v>
      </c>
      <c r="M94" s="15" t="s">
        <v>1320</v>
      </c>
      <c r="N94" s="103">
        <v>34183</v>
      </c>
      <c r="O94" s="15" t="s">
        <v>735</v>
      </c>
      <c r="P94" s="15" t="s">
        <v>1050</v>
      </c>
      <c r="Q94" s="15" t="s">
        <v>1050</v>
      </c>
      <c r="R94" s="15" t="s">
        <v>495</v>
      </c>
      <c r="S94" s="15" t="s">
        <v>495</v>
      </c>
      <c r="T94" s="15" t="s">
        <v>467</v>
      </c>
      <c r="U94" s="15" t="s">
        <v>468</v>
      </c>
      <c r="V94" s="15">
        <v>3143319</v>
      </c>
      <c r="X94" s="15">
        <v>30290902</v>
      </c>
      <c r="Y94" s="15" t="s">
        <v>1051</v>
      </c>
      <c r="AB94" s="15" t="s">
        <v>1050</v>
      </c>
      <c r="AC94" s="15">
        <v>217805240</v>
      </c>
      <c r="AD94" s="15">
        <v>1005689282</v>
      </c>
      <c r="AE94" s="15" t="s">
        <v>461</v>
      </c>
      <c r="AF94" s="15">
        <v>1</v>
      </c>
      <c r="AG94" s="15" t="s">
        <v>513</v>
      </c>
      <c r="AH94" s="15" t="s">
        <v>510</v>
      </c>
      <c r="AI94" s="15" t="s">
        <v>511</v>
      </c>
      <c r="AJ94" s="15" t="s">
        <v>642</v>
      </c>
      <c r="AK94" s="15" t="s">
        <v>658</v>
      </c>
      <c r="AL94" s="15" t="s">
        <v>512</v>
      </c>
      <c r="AM94" s="16">
        <v>41612</v>
      </c>
      <c r="AN94" s="16">
        <v>41628</v>
      </c>
      <c r="AO94" s="16">
        <v>41628</v>
      </c>
      <c r="AP94" s="201">
        <v>12</v>
      </c>
      <c r="AT94" s="102">
        <v>4186.5600000000004</v>
      </c>
      <c r="AU94" s="15" t="s">
        <v>424</v>
      </c>
      <c r="AV94" s="15" t="s">
        <v>494</v>
      </c>
      <c r="AW94" s="15" t="s">
        <v>542</v>
      </c>
      <c r="AX94" s="14" t="str">
        <f t="shared" si="2"/>
        <v>UK&amp;IBOOKINGS</v>
      </c>
      <c r="AY94" s="17" t="s">
        <v>733</v>
      </c>
      <c r="AZ94" s="101" t="str">
        <f>IF(ISERROR(VLOOKUP($H94,Lookup!$F:$G,2,FALSE)),0,VLOOKUP($H94,Lookup!$F:$G,2,FALSE))</f>
        <v>UK&amp;I</v>
      </c>
    </row>
    <row r="95" spans="1:52">
      <c r="A95" s="12" t="str">
        <f>IF(AZ95=0,VLOOKUP(R95,Lookup!$B:$C,2,0),'1st Yr Maint'!AZ95)</f>
        <v>UK&amp;I</v>
      </c>
      <c r="B95" s="12" t="str">
        <f>VLOOKUP(A95,Lookup!$C:$D,2,FALSE)</f>
        <v>UK&amp;I</v>
      </c>
      <c r="C95" s="15" t="s">
        <v>418</v>
      </c>
      <c r="D95" s="15" t="s">
        <v>459</v>
      </c>
      <c r="E95" s="15" t="s">
        <v>1104</v>
      </c>
      <c r="F95" s="15" t="s">
        <v>551</v>
      </c>
      <c r="G95" s="15" t="s">
        <v>644</v>
      </c>
      <c r="H95" s="15" t="s">
        <v>983</v>
      </c>
      <c r="I95" s="143" t="s">
        <v>1318</v>
      </c>
      <c r="J95" s="15" t="s">
        <v>985</v>
      </c>
      <c r="K95" s="15" t="s">
        <v>1319</v>
      </c>
      <c r="L95" s="15" t="s">
        <v>654</v>
      </c>
      <c r="M95" s="15" t="s">
        <v>1320</v>
      </c>
      <c r="N95" s="103">
        <v>34183</v>
      </c>
      <c r="O95" s="15" t="s">
        <v>735</v>
      </c>
      <c r="P95" s="15" t="s">
        <v>1050</v>
      </c>
      <c r="Q95" s="15" t="s">
        <v>1050</v>
      </c>
      <c r="R95" s="15" t="s">
        <v>495</v>
      </c>
      <c r="S95" s="15" t="s">
        <v>495</v>
      </c>
      <c r="T95" s="15" t="s">
        <v>467</v>
      </c>
      <c r="U95" s="15" t="s">
        <v>468</v>
      </c>
      <c r="V95" s="15">
        <v>3143319</v>
      </c>
      <c r="X95" s="15">
        <v>30290902</v>
      </c>
      <c r="Y95" s="15" t="s">
        <v>1051</v>
      </c>
      <c r="AB95" s="15" t="s">
        <v>1050</v>
      </c>
      <c r="AC95" s="15">
        <v>217805240</v>
      </c>
      <c r="AD95" s="15">
        <v>1005689282</v>
      </c>
      <c r="AE95" s="15" t="s">
        <v>461</v>
      </c>
      <c r="AF95" s="15">
        <v>-1</v>
      </c>
      <c r="AG95" s="15" t="s">
        <v>513</v>
      </c>
      <c r="AH95" s="15" t="s">
        <v>510</v>
      </c>
      <c r="AI95" s="15" t="s">
        <v>511</v>
      </c>
      <c r="AJ95" s="15" t="s">
        <v>642</v>
      </c>
      <c r="AK95" s="15" t="s">
        <v>658</v>
      </c>
      <c r="AL95" s="15" t="s">
        <v>512</v>
      </c>
      <c r="AM95" s="16">
        <v>41612</v>
      </c>
      <c r="AN95" s="16">
        <v>41639</v>
      </c>
      <c r="AO95" s="16">
        <v>41639</v>
      </c>
      <c r="AP95" s="201">
        <v>12</v>
      </c>
      <c r="AT95" s="102">
        <v>-4186.5600000000004</v>
      </c>
      <c r="AU95" s="15" t="s">
        <v>424</v>
      </c>
      <c r="AV95" s="15" t="s">
        <v>494</v>
      </c>
      <c r="AW95" s="15" t="s">
        <v>542</v>
      </c>
      <c r="AX95" s="14" t="str">
        <f t="shared" si="2"/>
        <v>UK&amp;IBOOKINGS</v>
      </c>
      <c r="AY95" s="17" t="s">
        <v>733</v>
      </c>
      <c r="AZ95" s="101" t="str">
        <f>IF(ISERROR(VLOOKUP($H95,Lookup!$F:$G,2,FALSE)),0,VLOOKUP($H95,Lookup!$F:$G,2,FALSE))</f>
        <v>UK&amp;I</v>
      </c>
    </row>
    <row r="96" spans="1:52">
      <c r="A96" s="12" t="str">
        <f>IF(AZ96=0,VLOOKUP(R96,Lookup!$B:$C,2,0),'1st Yr Maint'!AZ96)</f>
        <v>UK&amp;I</v>
      </c>
      <c r="B96" s="12" t="str">
        <f>VLOOKUP(A96,Lookup!$C:$D,2,FALSE)</f>
        <v>UK&amp;I</v>
      </c>
      <c r="C96" s="15" t="s">
        <v>418</v>
      </c>
      <c r="D96" s="15" t="s">
        <v>459</v>
      </c>
      <c r="E96" s="15" t="s">
        <v>1104</v>
      </c>
      <c r="F96" s="15" t="s">
        <v>551</v>
      </c>
      <c r="G96" s="15" t="s">
        <v>644</v>
      </c>
      <c r="H96" s="15" t="s">
        <v>983</v>
      </c>
      <c r="I96" s="143" t="s">
        <v>984</v>
      </c>
      <c r="J96" s="15" t="s">
        <v>985</v>
      </c>
      <c r="K96" s="15" t="s">
        <v>986</v>
      </c>
      <c r="L96" s="15" t="s">
        <v>654</v>
      </c>
      <c r="M96" s="15" t="s">
        <v>987</v>
      </c>
      <c r="N96" s="103">
        <v>103739</v>
      </c>
      <c r="O96" s="15" t="s">
        <v>988</v>
      </c>
      <c r="P96" s="15" t="s">
        <v>989</v>
      </c>
      <c r="Q96" s="15" t="s">
        <v>989</v>
      </c>
      <c r="R96" s="15" t="s">
        <v>495</v>
      </c>
      <c r="S96" s="15" t="s">
        <v>495</v>
      </c>
      <c r="T96" s="15" t="s">
        <v>467</v>
      </c>
      <c r="U96" s="15" t="s">
        <v>468</v>
      </c>
      <c r="V96" s="15">
        <v>3115674</v>
      </c>
      <c r="X96" s="15">
        <v>30287564</v>
      </c>
      <c r="Y96" s="15" t="s">
        <v>990</v>
      </c>
      <c r="AB96" s="15" t="s">
        <v>991</v>
      </c>
      <c r="AC96" s="15">
        <v>227473519</v>
      </c>
      <c r="AD96" s="15">
        <v>1005598976</v>
      </c>
      <c r="AE96" s="15" t="s">
        <v>461</v>
      </c>
      <c r="AF96" s="15">
        <v>4</v>
      </c>
      <c r="AG96" s="15" t="s">
        <v>513</v>
      </c>
      <c r="AH96" s="15" t="s">
        <v>510</v>
      </c>
      <c r="AI96" s="15" t="s">
        <v>511</v>
      </c>
      <c r="AJ96" s="15" t="s">
        <v>642</v>
      </c>
      <c r="AK96" s="15" t="s">
        <v>658</v>
      </c>
      <c r="AL96" s="15" t="s">
        <v>512</v>
      </c>
      <c r="AM96" s="16">
        <v>41606</v>
      </c>
      <c r="AN96" s="16">
        <v>41606</v>
      </c>
      <c r="AO96" s="16">
        <v>41606</v>
      </c>
      <c r="AP96" s="201">
        <v>11</v>
      </c>
      <c r="AT96" s="102">
        <v>644.79999999999995</v>
      </c>
      <c r="AU96" s="15" t="s">
        <v>424</v>
      </c>
      <c r="AV96" s="15" t="s">
        <v>494</v>
      </c>
      <c r="AW96" s="15" t="s">
        <v>992</v>
      </c>
      <c r="AX96" s="14" t="str">
        <f t="shared" si="2"/>
        <v>UK&amp;IBOOKINGS</v>
      </c>
      <c r="AY96" s="17" t="s">
        <v>733</v>
      </c>
      <c r="AZ96" s="101" t="str">
        <f>IF(ISERROR(VLOOKUP($H96,Lookup!$F:$G,2,FALSE)),0,VLOOKUP($H96,Lookup!$F:$G,2,FALSE))</f>
        <v>UK&amp;I</v>
      </c>
    </row>
    <row r="97" spans="1:52">
      <c r="A97" s="12" t="str">
        <f>IF(AZ97=0,VLOOKUP(R97,Lookup!$B:$C,2,0),'1st Yr Maint'!AZ97)</f>
        <v>UK&amp;I</v>
      </c>
      <c r="B97" s="12" t="str">
        <f>VLOOKUP(A97,Lookup!$C:$D,2,FALSE)</f>
        <v>UK&amp;I</v>
      </c>
      <c r="C97" s="15" t="s">
        <v>418</v>
      </c>
      <c r="D97" s="15" t="s">
        <v>459</v>
      </c>
      <c r="E97" s="15" t="s">
        <v>1104</v>
      </c>
      <c r="F97" s="15" t="s">
        <v>551</v>
      </c>
      <c r="G97" s="15" t="s">
        <v>644</v>
      </c>
      <c r="H97" s="15" t="s">
        <v>983</v>
      </c>
      <c r="I97" s="143" t="s">
        <v>984</v>
      </c>
      <c r="J97" s="15" t="s">
        <v>985</v>
      </c>
      <c r="K97" s="15" t="s">
        <v>986</v>
      </c>
      <c r="L97" s="15" t="s">
        <v>654</v>
      </c>
      <c r="M97" s="15" t="s">
        <v>1130</v>
      </c>
      <c r="N97" s="103">
        <v>99335</v>
      </c>
      <c r="O97" s="15" t="s">
        <v>1131</v>
      </c>
      <c r="P97" s="15" t="s">
        <v>1132</v>
      </c>
      <c r="Q97" s="15" t="s">
        <v>1132</v>
      </c>
      <c r="R97" s="15" t="s">
        <v>495</v>
      </c>
      <c r="S97" s="15" t="s">
        <v>495</v>
      </c>
      <c r="T97" s="15" t="s">
        <v>467</v>
      </c>
      <c r="U97" s="15" t="s">
        <v>468</v>
      </c>
      <c r="X97" s="15">
        <v>30296806</v>
      </c>
      <c r="Y97" s="15" t="s">
        <v>1133</v>
      </c>
      <c r="AB97" s="15" t="s">
        <v>1134</v>
      </c>
      <c r="AC97" s="15">
        <v>217593494</v>
      </c>
      <c r="AD97" s="15">
        <v>1005741589</v>
      </c>
      <c r="AE97" s="15" t="s">
        <v>484</v>
      </c>
      <c r="AF97" s="15">
        <v>1</v>
      </c>
      <c r="AG97" s="15" t="s">
        <v>509</v>
      </c>
      <c r="AH97" s="15" t="s">
        <v>510</v>
      </c>
      <c r="AI97" s="15" t="s">
        <v>511</v>
      </c>
      <c r="AJ97" s="15" t="s">
        <v>642</v>
      </c>
      <c r="AK97" s="15" t="s">
        <v>657</v>
      </c>
      <c r="AL97" s="15" t="s">
        <v>512</v>
      </c>
      <c r="AM97" s="16">
        <v>41621</v>
      </c>
      <c r="AN97" s="16">
        <v>41621</v>
      </c>
      <c r="AO97" s="16">
        <v>41621</v>
      </c>
      <c r="AP97" s="201">
        <v>12</v>
      </c>
      <c r="AT97" s="102">
        <v>22715.3</v>
      </c>
      <c r="AU97" s="15" t="s">
        <v>424</v>
      </c>
      <c r="AV97" s="15" t="s">
        <v>537</v>
      </c>
      <c r="AW97" s="15" t="s">
        <v>538</v>
      </c>
      <c r="AX97" s="14" t="str">
        <f t="shared" si="2"/>
        <v>UK&amp;IBOOKINGS</v>
      </c>
      <c r="AY97" s="17" t="s">
        <v>733</v>
      </c>
      <c r="AZ97" s="101" t="str">
        <f>IF(ISERROR(VLOOKUP($H97,Lookup!$F:$G,2,FALSE)),0,VLOOKUP($H97,Lookup!$F:$G,2,FALSE))</f>
        <v>UK&amp;I</v>
      </c>
    </row>
    <row r="98" spans="1:52">
      <c r="A98" s="12" t="str">
        <f>IF(AZ98=0,VLOOKUP(R98,Lookup!$B:$C,2,0),'1st Yr Maint'!AZ98)</f>
        <v>UK&amp;I</v>
      </c>
      <c r="B98" s="12" t="str">
        <f>VLOOKUP(A98,Lookup!$C:$D,2,FALSE)</f>
        <v>UK&amp;I</v>
      </c>
      <c r="C98" s="15" t="s">
        <v>418</v>
      </c>
      <c r="D98" s="15" t="s">
        <v>459</v>
      </c>
      <c r="E98" s="15" t="s">
        <v>1104</v>
      </c>
      <c r="F98" s="15" t="s">
        <v>551</v>
      </c>
      <c r="G98" s="15" t="s">
        <v>644</v>
      </c>
      <c r="H98" s="15" t="s">
        <v>983</v>
      </c>
      <c r="I98" s="143" t="s">
        <v>984</v>
      </c>
      <c r="J98" s="15" t="s">
        <v>985</v>
      </c>
      <c r="K98" s="15" t="s">
        <v>986</v>
      </c>
      <c r="L98" s="15" t="s">
        <v>654</v>
      </c>
      <c r="M98" s="15" t="s">
        <v>1130</v>
      </c>
      <c r="N98" s="103">
        <v>99335</v>
      </c>
      <c r="O98" s="15" t="s">
        <v>1131</v>
      </c>
      <c r="P98" s="15" t="s">
        <v>1132</v>
      </c>
      <c r="Q98" s="15" t="s">
        <v>1132</v>
      </c>
      <c r="R98" s="15" t="s">
        <v>495</v>
      </c>
      <c r="S98" s="15" t="s">
        <v>495</v>
      </c>
      <c r="T98" s="15" t="s">
        <v>467</v>
      </c>
      <c r="U98" s="15" t="s">
        <v>468</v>
      </c>
      <c r="X98" s="15">
        <v>30296806</v>
      </c>
      <c r="Y98" s="15" t="s">
        <v>1133</v>
      </c>
      <c r="AB98" s="15" t="s">
        <v>1134</v>
      </c>
      <c r="AC98" s="15">
        <v>217593494</v>
      </c>
      <c r="AD98" s="15">
        <v>1005741589</v>
      </c>
      <c r="AE98" s="15" t="s">
        <v>484</v>
      </c>
      <c r="AF98" s="15">
        <v>0</v>
      </c>
      <c r="AG98" s="15" t="s">
        <v>509</v>
      </c>
      <c r="AH98" s="15" t="s">
        <v>510</v>
      </c>
      <c r="AI98" s="15" t="s">
        <v>511</v>
      </c>
      <c r="AJ98" s="15" t="s">
        <v>642</v>
      </c>
      <c r="AK98" s="15" t="s">
        <v>657</v>
      </c>
      <c r="AL98" s="15" t="s">
        <v>512</v>
      </c>
      <c r="AM98" s="16">
        <v>41621</v>
      </c>
      <c r="AN98" s="16">
        <v>41631</v>
      </c>
      <c r="AO98" s="16">
        <v>41631</v>
      </c>
      <c r="AP98" s="201">
        <v>12</v>
      </c>
      <c r="AT98" s="102">
        <v>-22715.3</v>
      </c>
      <c r="AU98" s="15" t="s">
        <v>424</v>
      </c>
      <c r="AV98" s="15" t="s">
        <v>537</v>
      </c>
      <c r="AW98" s="15" t="s">
        <v>538</v>
      </c>
      <c r="AX98" s="14" t="str">
        <f t="shared" si="2"/>
        <v>UK&amp;IBOOKINGS</v>
      </c>
      <c r="AY98" s="17" t="s">
        <v>733</v>
      </c>
      <c r="AZ98" s="101" t="str">
        <f>IF(ISERROR(VLOOKUP($H98,Lookup!$F:$G,2,FALSE)),0,VLOOKUP($H98,Lookup!$F:$G,2,FALSE))</f>
        <v>UK&amp;I</v>
      </c>
    </row>
    <row r="99" spans="1:52">
      <c r="A99" s="12" t="str">
        <f>IF(AZ99=0,VLOOKUP(R99,Lookup!$B:$C,2,0),'1st Yr Maint'!AZ99)</f>
        <v>EMED &amp; Africa</v>
      </c>
      <c r="B99" s="12" t="str">
        <f>VLOOKUP(A99,Lookup!$C:$D,2,FALSE)</f>
        <v>EMEA EAST</v>
      </c>
      <c r="C99" s="15" t="s">
        <v>418</v>
      </c>
      <c r="D99" s="15" t="s">
        <v>459</v>
      </c>
      <c r="E99" s="15" t="s">
        <v>1105</v>
      </c>
      <c r="F99" s="15" t="s">
        <v>551</v>
      </c>
      <c r="G99" s="15" t="s">
        <v>644</v>
      </c>
      <c r="H99" s="15" t="s">
        <v>1074</v>
      </c>
      <c r="I99" s="143" t="s">
        <v>1075</v>
      </c>
      <c r="K99" s="15" t="s">
        <v>1076</v>
      </c>
      <c r="L99" s="15" t="s">
        <v>669</v>
      </c>
      <c r="M99" s="15" t="s">
        <v>225</v>
      </c>
      <c r="N99" s="103" t="s">
        <v>225</v>
      </c>
      <c r="O99" s="15" t="s">
        <v>1522</v>
      </c>
      <c r="P99" s="15" t="s">
        <v>1522</v>
      </c>
      <c r="Q99" s="15" t="s">
        <v>1523</v>
      </c>
      <c r="R99" s="15" t="s">
        <v>1524</v>
      </c>
      <c r="S99" s="15" t="s">
        <v>1524</v>
      </c>
      <c r="T99" s="15" t="s">
        <v>467</v>
      </c>
      <c r="U99" s="15" t="s">
        <v>468</v>
      </c>
      <c r="V99" s="15">
        <v>2686362</v>
      </c>
      <c r="X99" s="15">
        <v>30310482</v>
      </c>
      <c r="Y99" s="15" t="s">
        <v>1525</v>
      </c>
      <c r="AB99" s="15" t="s">
        <v>1523</v>
      </c>
      <c r="AC99" s="15">
        <v>850485875</v>
      </c>
      <c r="AD99" s="15">
        <v>1005506300</v>
      </c>
      <c r="AE99" s="15" t="s">
        <v>461</v>
      </c>
      <c r="AF99" s="15">
        <v>3</v>
      </c>
      <c r="AG99" s="15" t="s">
        <v>509</v>
      </c>
      <c r="AH99" s="15" t="s">
        <v>510</v>
      </c>
      <c r="AI99" s="15" t="s">
        <v>511</v>
      </c>
      <c r="AJ99" s="15" t="s">
        <v>642</v>
      </c>
      <c r="AL99" s="15" t="s">
        <v>512</v>
      </c>
      <c r="AM99" s="16">
        <v>41638</v>
      </c>
      <c r="AN99" s="16">
        <v>41638</v>
      </c>
      <c r="AO99" s="16">
        <v>41638</v>
      </c>
      <c r="AP99" s="201">
        <v>12</v>
      </c>
      <c r="AT99" s="102">
        <v>450</v>
      </c>
      <c r="AU99" s="15" t="s">
        <v>424</v>
      </c>
      <c r="AV99" s="15" t="s">
        <v>462</v>
      </c>
      <c r="AW99" s="15" t="s">
        <v>486</v>
      </c>
      <c r="AX99" s="14" t="str">
        <f t="shared" si="2"/>
        <v>EMED &amp; AfricaBOOKINGS</v>
      </c>
      <c r="AY99" s="17" t="s">
        <v>733</v>
      </c>
      <c r="AZ99" s="101">
        <f>IF(ISERROR(VLOOKUP($H99,Lookup!$F:$G,2,FALSE)),0,VLOOKUP($H99,Lookup!$F:$G,2,FALSE))</f>
        <v>0</v>
      </c>
    </row>
    <row r="100" spans="1:52">
      <c r="A100" s="12" t="str">
        <f>IF(AZ100=0,VLOOKUP(R100,Lookup!$B:$C,2,0),'1st Yr Maint'!AZ100)</f>
        <v>EMED &amp; Africa</v>
      </c>
      <c r="B100" s="12" t="str">
        <f>VLOOKUP(A100,Lookup!$C:$D,2,FALSE)</f>
        <v>EMEA EAST</v>
      </c>
      <c r="C100" s="15" t="s">
        <v>418</v>
      </c>
      <c r="D100" s="15" t="s">
        <v>459</v>
      </c>
      <c r="E100" s="15" t="s">
        <v>1105</v>
      </c>
      <c r="F100" s="15" t="s">
        <v>551</v>
      </c>
      <c r="G100" s="15" t="s">
        <v>644</v>
      </c>
      <c r="H100" s="15" t="s">
        <v>1074</v>
      </c>
      <c r="I100" s="143" t="s">
        <v>1075</v>
      </c>
      <c r="K100" s="15" t="s">
        <v>1076</v>
      </c>
      <c r="L100" s="15" t="s">
        <v>669</v>
      </c>
      <c r="M100" s="15" t="s">
        <v>225</v>
      </c>
      <c r="N100" s="103" t="s">
        <v>225</v>
      </c>
      <c r="O100" s="15" t="s">
        <v>1522</v>
      </c>
      <c r="P100" s="15" t="s">
        <v>1522</v>
      </c>
      <c r="Q100" s="15" t="s">
        <v>1523</v>
      </c>
      <c r="R100" s="15" t="s">
        <v>1524</v>
      </c>
      <c r="S100" s="15" t="s">
        <v>1524</v>
      </c>
      <c r="T100" s="15" t="s">
        <v>467</v>
      </c>
      <c r="U100" s="15" t="s">
        <v>468</v>
      </c>
      <c r="V100" s="15">
        <v>2686362</v>
      </c>
      <c r="X100" s="15">
        <v>30310482</v>
      </c>
      <c r="Y100" s="15" t="s">
        <v>1525</v>
      </c>
      <c r="AB100" s="15" t="s">
        <v>1523</v>
      </c>
      <c r="AC100" s="15">
        <v>850485875</v>
      </c>
      <c r="AD100" s="15">
        <v>1005506300</v>
      </c>
      <c r="AE100" s="15" t="s">
        <v>461</v>
      </c>
      <c r="AF100" s="15">
        <v>-3</v>
      </c>
      <c r="AG100" s="15" t="s">
        <v>509</v>
      </c>
      <c r="AH100" s="15" t="s">
        <v>510</v>
      </c>
      <c r="AI100" s="15" t="s">
        <v>511</v>
      </c>
      <c r="AJ100" s="15" t="s">
        <v>642</v>
      </c>
      <c r="AL100" s="15" t="s">
        <v>512</v>
      </c>
      <c r="AM100" s="16">
        <v>41638</v>
      </c>
      <c r="AN100" s="16">
        <v>41639</v>
      </c>
      <c r="AO100" s="16">
        <v>41638</v>
      </c>
      <c r="AP100" s="201">
        <v>12</v>
      </c>
      <c r="AT100" s="102">
        <v>-450</v>
      </c>
      <c r="AU100" s="15" t="s">
        <v>424</v>
      </c>
      <c r="AV100" s="15" t="s">
        <v>462</v>
      </c>
      <c r="AW100" s="15" t="s">
        <v>486</v>
      </c>
      <c r="AX100" s="14" t="str">
        <f t="shared" si="2"/>
        <v>EMED &amp; AfricaBOOKINGS</v>
      </c>
      <c r="AY100" s="17" t="s">
        <v>733</v>
      </c>
      <c r="AZ100" s="101">
        <f>IF(ISERROR(VLOOKUP($H100,Lookup!$F:$G,2,FALSE)),0,VLOOKUP($H100,Lookup!$F:$G,2,FALSE))</f>
        <v>0</v>
      </c>
    </row>
    <row r="101" spans="1:52">
      <c r="A101" s="12" t="str">
        <f>IF(AZ101=0,VLOOKUP(R101,Lookup!$B:$C,2,0),'1st Yr Maint'!AZ101)</f>
        <v>Other</v>
      </c>
      <c r="B101" s="12" t="str">
        <f>VLOOKUP(A101,Lookup!$C:$D,2,FALSE)</f>
        <v>OTHER</v>
      </c>
      <c r="C101" s="15" t="s">
        <v>418</v>
      </c>
      <c r="D101" s="15" t="s">
        <v>459</v>
      </c>
      <c r="E101" s="15" t="s">
        <v>1105</v>
      </c>
      <c r="F101" s="15" t="s">
        <v>551</v>
      </c>
      <c r="G101" s="15" t="s">
        <v>644</v>
      </c>
      <c r="H101" s="15" t="s">
        <v>628</v>
      </c>
      <c r="I101" s="143" t="s">
        <v>629</v>
      </c>
      <c r="J101" s="15" t="s">
        <v>630</v>
      </c>
      <c r="K101" s="15" t="s">
        <v>631</v>
      </c>
      <c r="L101" s="15" t="s">
        <v>632</v>
      </c>
      <c r="M101" s="15" t="s">
        <v>633</v>
      </c>
      <c r="N101" s="103" t="s">
        <v>634</v>
      </c>
      <c r="O101" s="15" t="s">
        <v>432</v>
      </c>
      <c r="P101" s="15" t="s">
        <v>840</v>
      </c>
      <c r="Q101" s="15" t="s">
        <v>840</v>
      </c>
      <c r="R101" s="15" t="s">
        <v>841</v>
      </c>
      <c r="S101" s="15" t="s">
        <v>841</v>
      </c>
      <c r="T101" s="15" t="s">
        <v>467</v>
      </c>
      <c r="U101" s="15" t="s">
        <v>468</v>
      </c>
      <c r="V101" s="15">
        <v>3138898</v>
      </c>
      <c r="X101" s="15">
        <v>30277030</v>
      </c>
      <c r="Y101" s="15" t="s">
        <v>842</v>
      </c>
      <c r="AB101" s="15" t="s">
        <v>898</v>
      </c>
      <c r="AC101" s="15">
        <v>525500034</v>
      </c>
      <c r="AD101" s="15">
        <v>1005729561</v>
      </c>
      <c r="AE101" s="15" t="s">
        <v>484</v>
      </c>
      <c r="AF101" s="15">
        <v>4</v>
      </c>
      <c r="AG101" s="15" t="s">
        <v>509</v>
      </c>
      <c r="AH101" s="15" t="s">
        <v>510</v>
      </c>
      <c r="AI101" s="15" t="s">
        <v>514</v>
      </c>
      <c r="AJ101" s="15" t="s">
        <v>517</v>
      </c>
      <c r="AK101" s="15" t="s">
        <v>515</v>
      </c>
      <c r="AL101" s="15" t="s">
        <v>512</v>
      </c>
      <c r="AM101" s="16">
        <v>41585</v>
      </c>
      <c r="AN101" s="16">
        <v>41585</v>
      </c>
      <c r="AO101" s="16">
        <v>41585</v>
      </c>
      <c r="AP101" s="201">
        <v>11</v>
      </c>
      <c r="AT101" s="102">
        <v>345.8</v>
      </c>
      <c r="AU101" s="15" t="s">
        <v>424</v>
      </c>
      <c r="AV101" s="15" t="s">
        <v>466</v>
      </c>
      <c r="AW101" s="15" t="s">
        <v>465</v>
      </c>
      <c r="AX101" s="14" t="str">
        <f t="shared" si="2"/>
        <v>OtherBOOKINGS</v>
      </c>
      <c r="AY101" s="17" t="s">
        <v>733</v>
      </c>
      <c r="AZ101" s="101" t="str">
        <f>IF(ISERROR(VLOOKUP($H101,Lookup!$F:$G,2,FALSE)),0,VLOOKUP($H101,Lookup!$F:$G,2,FALSE))</f>
        <v>Other</v>
      </c>
    </row>
    <row r="102" spans="1:52">
      <c r="A102" s="12" t="str">
        <f>IF(AZ102=0,VLOOKUP(R102,Lookup!$B:$C,2,0),'1st Yr Maint'!AZ102)</f>
        <v>Other</v>
      </c>
      <c r="B102" s="12" t="str">
        <f>VLOOKUP(A102,Lookup!$C:$D,2,FALSE)</f>
        <v>OTHER</v>
      </c>
      <c r="C102" s="15" t="s">
        <v>418</v>
      </c>
      <c r="D102" s="15" t="s">
        <v>459</v>
      </c>
      <c r="E102" s="15" t="s">
        <v>1105</v>
      </c>
      <c r="F102" s="15" t="s">
        <v>551</v>
      </c>
      <c r="G102" s="15" t="s">
        <v>644</v>
      </c>
      <c r="H102" s="15" t="s">
        <v>628</v>
      </c>
      <c r="I102" s="143" t="s">
        <v>629</v>
      </c>
      <c r="J102" s="15" t="s">
        <v>630</v>
      </c>
      <c r="K102" s="15" t="s">
        <v>631</v>
      </c>
      <c r="L102" s="15" t="s">
        <v>632</v>
      </c>
      <c r="M102" s="15" t="s">
        <v>633</v>
      </c>
      <c r="N102" s="103" t="s">
        <v>634</v>
      </c>
      <c r="O102" s="15" t="s">
        <v>843</v>
      </c>
      <c r="P102" s="15" t="s">
        <v>844</v>
      </c>
      <c r="Q102" s="15" t="s">
        <v>844</v>
      </c>
      <c r="R102" s="15" t="s">
        <v>498</v>
      </c>
      <c r="S102" s="15" t="s">
        <v>498</v>
      </c>
      <c r="T102" s="15" t="s">
        <v>467</v>
      </c>
      <c r="U102" s="15" t="s">
        <v>468</v>
      </c>
      <c r="V102" s="15">
        <v>1955359</v>
      </c>
      <c r="X102" s="15">
        <v>30276031</v>
      </c>
      <c r="Y102" s="15" t="s">
        <v>845</v>
      </c>
      <c r="AB102" s="15" t="s">
        <v>846</v>
      </c>
      <c r="AC102" s="15">
        <v>408098429</v>
      </c>
      <c r="AD102" s="15">
        <v>1005491455</v>
      </c>
      <c r="AE102" s="15" t="s">
        <v>484</v>
      </c>
      <c r="AF102" s="15">
        <v>5</v>
      </c>
      <c r="AG102" s="15" t="s">
        <v>509</v>
      </c>
      <c r="AH102" s="15" t="s">
        <v>510</v>
      </c>
      <c r="AI102" s="15" t="s">
        <v>511</v>
      </c>
      <c r="AJ102" s="15" t="s">
        <v>517</v>
      </c>
      <c r="AK102" s="15" t="s">
        <v>516</v>
      </c>
      <c r="AL102" s="15" t="s">
        <v>512</v>
      </c>
      <c r="AM102" s="16">
        <v>41584</v>
      </c>
      <c r="AN102" s="16">
        <v>41584</v>
      </c>
      <c r="AO102" s="16">
        <v>41584</v>
      </c>
      <c r="AP102" s="201">
        <v>11</v>
      </c>
      <c r="AT102" s="102">
        <v>713.7</v>
      </c>
      <c r="AU102" s="15" t="s">
        <v>424</v>
      </c>
      <c r="AV102" s="15" t="s">
        <v>466</v>
      </c>
      <c r="AW102" s="15" t="s">
        <v>531</v>
      </c>
      <c r="AX102" s="14" t="str">
        <f t="shared" si="2"/>
        <v>OtherBOOKINGS</v>
      </c>
      <c r="AY102" s="17" t="s">
        <v>733</v>
      </c>
      <c r="AZ102" s="101" t="str">
        <f>IF(ISERROR(VLOOKUP($H102,Lookup!$F:$G,2,FALSE)),0,VLOOKUP($H102,Lookup!$F:$G,2,FALSE))</f>
        <v>Other</v>
      </c>
    </row>
    <row r="103" spans="1:52">
      <c r="A103" s="12" t="str">
        <f>IF(AZ103=0,VLOOKUP(R103,Lookup!$B:$C,2,0),'1st Yr Maint'!AZ103)</f>
        <v>Other</v>
      </c>
      <c r="B103" s="12" t="str">
        <f>VLOOKUP(A103,Lookup!$C:$D,2,FALSE)</f>
        <v>OTHER</v>
      </c>
      <c r="C103" s="15" t="s">
        <v>418</v>
      </c>
      <c r="D103" s="15" t="s">
        <v>459</v>
      </c>
      <c r="E103" s="15" t="s">
        <v>1105</v>
      </c>
      <c r="F103" s="15" t="s">
        <v>551</v>
      </c>
      <c r="G103" s="15" t="s">
        <v>644</v>
      </c>
      <c r="H103" s="15" t="s">
        <v>628</v>
      </c>
      <c r="I103" s="143" t="s">
        <v>629</v>
      </c>
      <c r="J103" s="15" t="s">
        <v>630</v>
      </c>
      <c r="K103" s="15" t="s">
        <v>631</v>
      </c>
      <c r="L103" s="15" t="s">
        <v>632</v>
      </c>
      <c r="M103" s="15" t="s">
        <v>633</v>
      </c>
      <c r="N103" s="103" t="s">
        <v>634</v>
      </c>
      <c r="O103" s="15" t="s">
        <v>843</v>
      </c>
      <c r="P103" s="15" t="s">
        <v>844</v>
      </c>
      <c r="Q103" s="15" t="s">
        <v>844</v>
      </c>
      <c r="R103" s="15" t="s">
        <v>498</v>
      </c>
      <c r="S103" s="15" t="s">
        <v>498</v>
      </c>
      <c r="T103" s="15" t="s">
        <v>467</v>
      </c>
      <c r="U103" s="15" t="s">
        <v>468</v>
      </c>
      <c r="V103" s="15">
        <v>1955359</v>
      </c>
      <c r="X103" s="15">
        <v>30276031</v>
      </c>
      <c r="Y103" s="15" t="s">
        <v>845</v>
      </c>
      <c r="AB103" s="15" t="s">
        <v>846</v>
      </c>
      <c r="AC103" s="15">
        <v>408098429</v>
      </c>
      <c r="AD103" s="15">
        <v>1005491455</v>
      </c>
      <c r="AE103" s="15" t="s">
        <v>484</v>
      </c>
      <c r="AF103" s="15">
        <v>-5</v>
      </c>
      <c r="AG103" s="15" t="s">
        <v>509</v>
      </c>
      <c r="AH103" s="15" t="s">
        <v>510</v>
      </c>
      <c r="AI103" s="15" t="s">
        <v>511</v>
      </c>
      <c r="AJ103" s="15" t="s">
        <v>517</v>
      </c>
      <c r="AK103" s="15" t="s">
        <v>516</v>
      </c>
      <c r="AL103" s="15" t="s">
        <v>512</v>
      </c>
      <c r="AM103" s="16">
        <v>41584</v>
      </c>
      <c r="AN103" s="16">
        <v>41585</v>
      </c>
      <c r="AO103" s="16">
        <v>41585</v>
      </c>
      <c r="AP103" s="201">
        <v>11</v>
      </c>
      <c r="AT103" s="102">
        <v>-713.7</v>
      </c>
      <c r="AU103" s="15" t="s">
        <v>424</v>
      </c>
      <c r="AV103" s="15" t="s">
        <v>466</v>
      </c>
      <c r="AW103" s="15" t="s">
        <v>531</v>
      </c>
      <c r="AX103" s="14" t="str">
        <f t="shared" si="2"/>
        <v>OtherBOOKINGS</v>
      </c>
      <c r="AY103" s="17" t="s">
        <v>733</v>
      </c>
      <c r="AZ103" s="101" t="str">
        <f>IF(ISERROR(VLOOKUP($H103,Lookup!$F:$G,2,FALSE)),0,VLOOKUP($H103,Lookup!$F:$G,2,FALSE))</f>
        <v>Other</v>
      </c>
    </row>
    <row r="104" spans="1:52">
      <c r="A104" s="12" t="str">
        <f>IF(AZ104=0,VLOOKUP(R104,Lookup!$B:$C,2,0),'1st Yr Maint'!AZ104)</f>
        <v>Benelux</v>
      </c>
      <c r="B104" s="12" t="str">
        <f>VLOOKUP(A104,Lookup!$C:$D,2,FALSE)</f>
        <v>EMEA WEST</v>
      </c>
      <c r="C104" s="15" t="s">
        <v>418</v>
      </c>
      <c r="D104" s="15" t="s">
        <v>459</v>
      </c>
      <c r="E104" s="15" t="s">
        <v>1105</v>
      </c>
      <c r="F104" s="15" t="s">
        <v>551</v>
      </c>
      <c r="G104" s="15" t="s">
        <v>644</v>
      </c>
      <c r="H104" s="15" t="s">
        <v>568</v>
      </c>
      <c r="I104" s="143" t="s">
        <v>472</v>
      </c>
      <c r="J104" s="15" t="s">
        <v>476</v>
      </c>
      <c r="K104" s="15" t="s">
        <v>473</v>
      </c>
      <c r="L104" s="15" t="s">
        <v>471</v>
      </c>
      <c r="M104" s="15" t="s">
        <v>584</v>
      </c>
      <c r="N104" s="103">
        <v>15449</v>
      </c>
      <c r="O104" s="15" t="s">
        <v>1376</v>
      </c>
      <c r="P104" s="15" t="s">
        <v>1377</v>
      </c>
      <c r="Q104" s="15" t="s">
        <v>1377</v>
      </c>
      <c r="R104" s="15" t="s">
        <v>941</v>
      </c>
      <c r="S104" s="15" t="s">
        <v>941</v>
      </c>
      <c r="T104" s="15" t="s">
        <v>467</v>
      </c>
      <c r="U104" s="15" t="s">
        <v>468</v>
      </c>
      <c r="V104" s="15">
        <v>2914096</v>
      </c>
      <c r="X104" s="15">
        <v>30306644</v>
      </c>
      <c r="Y104" s="15" t="s">
        <v>1378</v>
      </c>
      <c r="AB104" s="15" t="s">
        <v>1379</v>
      </c>
      <c r="AC104" s="15">
        <v>372944426</v>
      </c>
      <c r="AD104" s="15">
        <v>1005236657</v>
      </c>
      <c r="AE104" s="15" t="s">
        <v>461</v>
      </c>
      <c r="AF104" s="15">
        <v>10</v>
      </c>
      <c r="AG104" s="15" t="s">
        <v>513</v>
      </c>
      <c r="AH104" s="15" t="s">
        <v>510</v>
      </c>
      <c r="AI104" s="15" t="s">
        <v>511</v>
      </c>
      <c r="AJ104" s="15" t="s">
        <v>642</v>
      </c>
      <c r="AK104" s="15" t="s">
        <v>515</v>
      </c>
      <c r="AL104" s="15" t="s">
        <v>512</v>
      </c>
      <c r="AM104" s="16">
        <v>41634</v>
      </c>
      <c r="AN104" s="16">
        <v>41634</v>
      </c>
      <c r="AO104" s="16">
        <v>41634</v>
      </c>
      <c r="AP104" s="201">
        <v>12</v>
      </c>
      <c r="AT104" s="102">
        <v>2230.8000000000002</v>
      </c>
      <c r="AU104" s="15" t="s">
        <v>424</v>
      </c>
      <c r="AV104" s="15" t="s">
        <v>537</v>
      </c>
      <c r="AW104" s="15" t="s">
        <v>538</v>
      </c>
      <c r="AX104" s="14" t="str">
        <f t="shared" si="2"/>
        <v>BeneluxBOOKINGS</v>
      </c>
      <c r="AY104" s="17" t="s">
        <v>733</v>
      </c>
      <c r="AZ104" s="101">
        <f>IF(ISERROR(VLOOKUP($H104,Lookup!$F:$G,2,FALSE)),0,VLOOKUP($H104,Lookup!$F:$G,2,FALSE))</f>
        <v>0</v>
      </c>
    </row>
    <row r="105" spans="1:52">
      <c r="A105" s="12" t="str">
        <f>IF(AZ105=0,VLOOKUP(R105,Lookup!$B:$C,2,0),'1st Yr Maint'!AZ105)</f>
        <v>Benelux</v>
      </c>
      <c r="B105" s="12" t="str">
        <f>VLOOKUP(A105,Lookup!$C:$D,2,FALSE)</f>
        <v>EMEA WEST</v>
      </c>
      <c r="C105" s="15" t="s">
        <v>418</v>
      </c>
      <c r="D105" s="15" t="s">
        <v>459</v>
      </c>
      <c r="E105" s="15" t="s">
        <v>1105</v>
      </c>
      <c r="F105" s="15" t="s">
        <v>551</v>
      </c>
      <c r="G105" s="15" t="s">
        <v>644</v>
      </c>
      <c r="H105" s="15" t="s">
        <v>568</v>
      </c>
      <c r="I105" s="143" t="s">
        <v>472</v>
      </c>
      <c r="J105" s="15" t="s">
        <v>476</v>
      </c>
      <c r="K105" s="15" t="s">
        <v>473</v>
      </c>
      <c r="L105" s="15" t="s">
        <v>471</v>
      </c>
      <c r="M105" s="15" t="s">
        <v>584</v>
      </c>
      <c r="N105" s="103">
        <v>15449</v>
      </c>
      <c r="O105" s="15" t="s">
        <v>939</v>
      </c>
      <c r="P105" s="15" t="s">
        <v>939</v>
      </c>
      <c r="Q105" s="15" t="s">
        <v>940</v>
      </c>
      <c r="R105" s="15" t="s">
        <v>941</v>
      </c>
      <c r="S105" s="15" t="s">
        <v>941</v>
      </c>
      <c r="T105" s="15" t="s">
        <v>467</v>
      </c>
      <c r="U105" s="15" t="s">
        <v>468</v>
      </c>
      <c r="V105" s="15">
        <v>1582186</v>
      </c>
      <c r="X105" s="15">
        <v>30283492</v>
      </c>
      <c r="Y105" s="15" t="s">
        <v>942</v>
      </c>
      <c r="AB105" s="15" t="s">
        <v>943</v>
      </c>
      <c r="AC105" s="15">
        <v>428405864</v>
      </c>
      <c r="AD105" s="15">
        <v>1005310445</v>
      </c>
      <c r="AE105" s="15" t="s">
        <v>461</v>
      </c>
      <c r="AF105" s="15">
        <v>1</v>
      </c>
      <c r="AG105" s="15" t="s">
        <v>509</v>
      </c>
      <c r="AH105" s="15" t="s">
        <v>510</v>
      </c>
      <c r="AI105" s="15" t="s">
        <v>514</v>
      </c>
      <c r="AL105" s="15" t="s">
        <v>391</v>
      </c>
      <c r="AM105" s="16">
        <v>41599</v>
      </c>
      <c r="AN105" s="16">
        <v>41599</v>
      </c>
      <c r="AO105" s="16">
        <v>41599</v>
      </c>
      <c r="AP105" s="201">
        <v>11</v>
      </c>
      <c r="AT105" s="102">
        <v>367.9</v>
      </c>
      <c r="AU105" s="15" t="s">
        <v>424</v>
      </c>
      <c r="AV105" s="15" t="s">
        <v>462</v>
      </c>
      <c r="AW105" s="15" t="s">
        <v>839</v>
      </c>
      <c r="AX105" s="14" t="str">
        <f t="shared" si="2"/>
        <v>BeneluxBOOKINGS</v>
      </c>
      <c r="AY105" s="17" t="s">
        <v>733</v>
      </c>
      <c r="AZ105" s="101">
        <f>IF(ISERROR(VLOOKUP($H105,Lookup!$F:$G,2,FALSE)),0,VLOOKUP($H105,Lookup!$F:$G,2,FALSE))</f>
        <v>0</v>
      </c>
    </row>
    <row r="106" spans="1:52">
      <c r="A106" s="12" t="str">
        <f>IF(AZ106=0,VLOOKUP(R106,Lookup!$B:$C,2,0),'1st Yr Maint'!AZ106)</f>
        <v>Benelux</v>
      </c>
      <c r="B106" s="12" t="str">
        <f>VLOOKUP(A106,Lookup!$C:$D,2,FALSE)</f>
        <v>EMEA WEST</v>
      </c>
      <c r="C106" s="15" t="s">
        <v>418</v>
      </c>
      <c r="D106" s="15" t="s">
        <v>459</v>
      </c>
      <c r="E106" s="15" t="s">
        <v>1105</v>
      </c>
      <c r="F106" s="15" t="s">
        <v>551</v>
      </c>
      <c r="G106" s="15" t="s">
        <v>644</v>
      </c>
      <c r="H106" s="15" t="s">
        <v>568</v>
      </c>
      <c r="I106" s="143" t="s">
        <v>544</v>
      </c>
      <c r="J106" s="15" t="s">
        <v>476</v>
      </c>
      <c r="K106" s="15" t="s">
        <v>473</v>
      </c>
      <c r="L106" s="15" t="s">
        <v>471</v>
      </c>
      <c r="M106" s="15" t="s">
        <v>659</v>
      </c>
      <c r="N106" s="103">
        <v>86817</v>
      </c>
      <c r="O106" s="15" t="s">
        <v>843</v>
      </c>
      <c r="P106" s="15" t="s">
        <v>844</v>
      </c>
      <c r="Q106" s="15" t="s">
        <v>844</v>
      </c>
      <c r="R106" s="15" t="s">
        <v>498</v>
      </c>
      <c r="S106" s="15" t="s">
        <v>498</v>
      </c>
      <c r="T106" s="15" t="s">
        <v>467</v>
      </c>
      <c r="U106" s="15" t="s">
        <v>468</v>
      </c>
      <c r="V106" s="15">
        <v>1955359</v>
      </c>
      <c r="X106" s="15">
        <v>30276031</v>
      </c>
      <c r="Y106" s="15" t="s">
        <v>845</v>
      </c>
      <c r="AB106" s="15" t="s">
        <v>846</v>
      </c>
      <c r="AC106" s="15">
        <v>408098429</v>
      </c>
      <c r="AD106" s="15">
        <v>1005491455</v>
      </c>
      <c r="AE106" s="15" t="s">
        <v>484</v>
      </c>
      <c r="AF106" s="15">
        <v>5</v>
      </c>
      <c r="AG106" s="15" t="s">
        <v>509</v>
      </c>
      <c r="AH106" s="15" t="s">
        <v>510</v>
      </c>
      <c r="AI106" s="15" t="s">
        <v>511</v>
      </c>
      <c r="AJ106" s="15" t="s">
        <v>517</v>
      </c>
      <c r="AK106" s="15" t="s">
        <v>516</v>
      </c>
      <c r="AL106" s="15" t="s">
        <v>512</v>
      </c>
      <c r="AM106" s="16">
        <v>41584</v>
      </c>
      <c r="AN106" s="16">
        <v>41585</v>
      </c>
      <c r="AO106" s="16">
        <v>41585</v>
      </c>
      <c r="AP106" s="201">
        <v>11</v>
      </c>
      <c r="AT106" s="102">
        <v>713.7</v>
      </c>
      <c r="AU106" s="15" t="s">
        <v>424</v>
      </c>
      <c r="AV106" s="15" t="s">
        <v>466</v>
      </c>
      <c r="AW106" s="15" t="s">
        <v>531</v>
      </c>
      <c r="AX106" s="14" t="str">
        <f t="shared" si="2"/>
        <v>BeneluxBOOKINGS</v>
      </c>
      <c r="AY106" s="17" t="s">
        <v>733</v>
      </c>
      <c r="AZ106" s="101">
        <f>IF(ISERROR(VLOOKUP($H106,Lookup!$F:$G,2,FALSE)),0,VLOOKUP($H106,Lookup!$F:$G,2,FALSE))</f>
        <v>0</v>
      </c>
    </row>
    <row r="107" spans="1:52">
      <c r="A107" s="12" t="str">
        <f>IF(AZ107=0,VLOOKUP(R107,Lookup!$B:$C,2,0),'1st Yr Maint'!AZ107)</f>
        <v>Benelux</v>
      </c>
      <c r="B107" s="12" t="str">
        <f>VLOOKUP(A107,Lookup!$C:$D,2,FALSE)</f>
        <v>EMEA WEST</v>
      </c>
      <c r="C107" s="15" t="s">
        <v>418</v>
      </c>
      <c r="D107" s="15" t="s">
        <v>459</v>
      </c>
      <c r="E107" s="15" t="s">
        <v>1105</v>
      </c>
      <c r="F107" s="15" t="s">
        <v>551</v>
      </c>
      <c r="G107" s="15" t="s">
        <v>644</v>
      </c>
      <c r="H107" s="15" t="s">
        <v>568</v>
      </c>
      <c r="I107" s="143" t="s">
        <v>544</v>
      </c>
      <c r="J107" s="15" t="s">
        <v>476</v>
      </c>
      <c r="K107" s="15" t="s">
        <v>473</v>
      </c>
      <c r="L107" s="15" t="s">
        <v>471</v>
      </c>
      <c r="M107" s="15" t="s">
        <v>595</v>
      </c>
      <c r="N107" s="103">
        <v>110701</v>
      </c>
      <c r="O107" s="15" t="s">
        <v>1421</v>
      </c>
      <c r="P107" s="15" t="s">
        <v>1422</v>
      </c>
      <c r="Q107" s="15" t="s">
        <v>1422</v>
      </c>
      <c r="R107" s="15" t="s">
        <v>498</v>
      </c>
      <c r="S107" s="15" t="s">
        <v>498</v>
      </c>
      <c r="T107" s="15" t="s">
        <v>1423</v>
      </c>
      <c r="U107" s="15" t="s">
        <v>1424</v>
      </c>
      <c r="V107" s="15">
        <v>1674891</v>
      </c>
      <c r="X107" s="15">
        <v>30308135</v>
      </c>
      <c r="Y107" s="15" t="s">
        <v>1425</v>
      </c>
      <c r="AB107" s="15" t="s">
        <v>1526</v>
      </c>
      <c r="AC107" s="15">
        <v>8030137</v>
      </c>
      <c r="AD107" s="15">
        <v>1005852695</v>
      </c>
      <c r="AE107" s="15" t="s">
        <v>461</v>
      </c>
      <c r="AF107" s="15">
        <v>6</v>
      </c>
      <c r="AG107" s="15" t="s">
        <v>513</v>
      </c>
      <c r="AI107" s="15" t="s">
        <v>514</v>
      </c>
      <c r="AL107" s="15" t="s">
        <v>391</v>
      </c>
      <c r="AM107" s="16">
        <v>41635</v>
      </c>
      <c r="AN107" s="16">
        <v>41635</v>
      </c>
      <c r="AO107" s="16">
        <v>41635</v>
      </c>
      <c r="AP107" s="201">
        <v>12</v>
      </c>
      <c r="AT107" s="102">
        <v>3975.4</v>
      </c>
      <c r="AU107" s="15" t="s">
        <v>424</v>
      </c>
      <c r="AV107" s="15" t="s">
        <v>462</v>
      </c>
      <c r="AW107" s="15" t="s">
        <v>652</v>
      </c>
      <c r="AX107" s="14" t="str">
        <f t="shared" si="2"/>
        <v>BeneluxBOOKINGS</v>
      </c>
      <c r="AY107" s="17" t="s">
        <v>733</v>
      </c>
      <c r="AZ107" s="101">
        <f>IF(ISERROR(VLOOKUP($H107,Lookup!$F:$G,2,FALSE)),0,VLOOKUP($H107,Lookup!$F:$G,2,FALSE))</f>
        <v>0</v>
      </c>
    </row>
    <row r="108" spans="1:52">
      <c r="A108" s="12" t="str">
        <f>IF(AZ108=0,VLOOKUP(R108,Lookup!$B:$C,2,0),'1st Yr Maint'!AZ108)</f>
        <v>Austria/EE</v>
      </c>
      <c r="B108" s="12" t="str">
        <f>VLOOKUP(A108,Lookup!$C:$D,2,FALSE)</f>
        <v>EMEA EAST</v>
      </c>
      <c r="C108" s="15" t="s">
        <v>418</v>
      </c>
      <c r="D108" s="15" t="s">
        <v>459</v>
      </c>
      <c r="E108" s="15" t="s">
        <v>1105</v>
      </c>
      <c r="F108" s="15" t="s">
        <v>551</v>
      </c>
      <c r="G108" s="15" t="s">
        <v>644</v>
      </c>
      <c r="H108" s="15" t="s">
        <v>593</v>
      </c>
      <c r="I108" s="143" t="s">
        <v>889</v>
      </c>
      <c r="J108" s="15" t="s">
        <v>567</v>
      </c>
      <c r="K108" s="15" t="s">
        <v>532</v>
      </c>
      <c r="L108" s="15" t="s">
        <v>464</v>
      </c>
      <c r="M108" s="15" t="s">
        <v>890</v>
      </c>
      <c r="N108" s="103">
        <v>83938</v>
      </c>
      <c r="O108" s="15" t="s">
        <v>891</v>
      </c>
      <c r="P108" s="15" t="s">
        <v>891</v>
      </c>
      <c r="Q108" s="15" t="s">
        <v>892</v>
      </c>
      <c r="R108" s="15" t="s">
        <v>893</v>
      </c>
      <c r="S108" s="15" t="s">
        <v>893</v>
      </c>
      <c r="T108" s="15" t="s">
        <v>467</v>
      </c>
      <c r="U108" s="15" t="s">
        <v>468</v>
      </c>
      <c r="V108" s="15">
        <v>3126232</v>
      </c>
      <c r="X108" s="15">
        <v>30279096</v>
      </c>
      <c r="Y108" s="15" t="s">
        <v>894</v>
      </c>
      <c r="AB108" s="15" t="s">
        <v>1321</v>
      </c>
      <c r="AC108" s="15">
        <v>499638559</v>
      </c>
      <c r="AD108" s="15">
        <v>1005705422</v>
      </c>
      <c r="AE108" s="15" t="s">
        <v>461</v>
      </c>
      <c r="AF108" s="15">
        <v>3</v>
      </c>
      <c r="AG108" s="15" t="s">
        <v>509</v>
      </c>
      <c r="AH108" s="15" t="s">
        <v>510</v>
      </c>
      <c r="AI108" s="15" t="s">
        <v>511</v>
      </c>
      <c r="AJ108" s="15" t="s">
        <v>642</v>
      </c>
      <c r="AK108" s="15" t="s">
        <v>895</v>
      </c>
      <c r="AL108" s="15" t="s">
        <v>512</v>
      </c>
      <c r="AM108" s="16">
        <v>41591</v>
      </c>
      <c r="AN108" s="16">
        <v>41591</v>
      </c>
      <c r="AO108" s="16">
        <v>41591</v>
      </c>
      <c r="AP108" s="201">
        <v>11</v>
      </c>
      <c r="AT108" s="102">
        <v>367.9</v>
      </c>
      <c r="AU108" s="15" t="s">
        <v>424</v>
      </c>
      <c r="AV108" s="15" t="s">
        <v>896</v>
      </c>
      <c r="AW108" s="15" t="s">
        <v>897</v>
      </c>
      <c r="AX108" s="14" t="str">
        <f t="shared" si="2"/>
        <v>Austria/EEBOOKINGS</v>
      </c>
      <c r="AY108" s="17" t="s">
        <v>733</v>
      </c>
      <c r="AZ108" s="101">
        <f>IF(ISERROR(VLOOKUP($H108,Lookup!$F:$G,2,FALSE)),0,VLOOKUP($H108,Lookup!$F:$G,2,FALSE))</f>
        <v>0</v>
      </c>
    </row>
    <row r="109" spans="1:52">
      <c r="A109" s="12" t="str">
        <f>IF(AZ109=0,VLOOKUP(R109,Lookup!$B:$C,2,0),'1st Yr Maint'!AZ109)</f>
        <v>Austria/EE</v>
      </c>
      <c r="B109" s="12" t="str">
        <f>VLOOKUP(A109,Lookup!$C:$D,2,FALSE)</f>
        <v>EMEA EAST</v>
      </c>
      <c r="C109" s="15" t="s">
        <v>418</v>
      </c>
      <c r="D109" s="15" t="s">
        <v>459</v>
      </c>
      <c r="E109" s="15" t="s">
        <v>1105</v>
      </c>
      <c r="F109" s="15" t="s">
        <v>551</v>
      </c>
      <c r="G109" s="15" t="s">
        <v>644</v>
      </c>
      <c r="H109" s="15" t="s">
        <v>593</v>
      </c>
      <c r="I109" s="143" t="s">
        <v>889</v>
      </c>
      <c r="J109" s="15" t="s">
        <v>567</v>
      </c>
      <c r="K109" s="15" t="s">
        <v>532</v>
      </c>
      <c r="L109" s="15" t="s">
        <v>464</v>
      </c>
      <c r="M109" s="15" t="s">
        <v>890</v>
      </c>
      <c r="N109" s="103">
        <v>83938</v>
      </c>
      <c r="O109" s="15" t="s">
        <v>993</v>
      </c>
      <c r="P109" s="15" t="s">
        <v>993</v>
      </c>
      <c r="Q109" s="15" t="s">
        <v>994</v>
      </c>
      <c r="R109" s="15" t="s">
        <v>995</v>
      </c>
      <c r="S109" s="15" t="s">
        <v>995</v>
      </c>
      <c r="T109" s="15" t="s">
        <v>467</v>
      </c>
      <c r="U109" s="15" t="s">
        <v>468</v>
      </c>
      <c r="V109" s="15">
        <v>3165074</v>
      </c>
      <c r="X109" s="15">
        <v>30285743</v>
      </c>
      <c r="Y109" s="15" t="s">
        <v>996</v>
      </c>
      <c r="AB109" s="15" t="s">
        <v>994</v>
      </c>
      <c r="AC109" s="15">
        <v>27792405</v>
      </c>
      <c r="AD109" s="15">
        <v>1005780691</v>
      </c>
      <c r="AE109" s="15" t="s">
        <v>461</v>
      </c>
      <c r="AF109" s="15">
        <v>15</v>
      </c>
      <c r="AG109" s="15" t="s">
        <v>509</v>
      </c>
      <c r="AH109" s="15" t="s">
        <v>510</v>
      </c>
      <c r="AI109" s="15" t="s">
        <v>511</v>
      </c>
      <c r="AJ109" s="15" t="s">
        <v>518</v>
      </c>
      <c r="AK109" s="15" t="s">
        <v>611</v>
      </c>
      <c r="AL109" s="15" t="s">
        <v>512</v>
      </c>
      <c r="AM109" s="16">
        <v>41604</v>
      </c>
      <c r="AN109" s="16">
        <v>41604</v>
      </c>
      <c r="AO109" s="16">
        <v>41604</v>
      </c>
      <c r="AP109" s="201">
        <v>11</v>
      </c>
      <c r="AT109" s="102">
        <v>1092</v>
      </c>
      <c r="AU109" s="15" t="s">
        <v>424</v>
      </c>
      <c r="AV109" s="15" t="s">
        <v>462</v>
      </c>
      <c r="AW109" s="15" t="s">
        <v>486</v>
      </c>
      <c r="AX109" s="14" t="str">
        <f t="shared" si="2"/>
        <v>Austria/EEBOOKINGS</v>
      </c>
      <c r="AY109" s="17" t="s">
        <v>733</v>
      </c>
      <c r="AZ109" s="101">
        <f>IF(ISERROR(VLOOKUP($H109,Lookup!$F:$G,2,FALSE)),0,VLOOKUP($H109,Lookup!$F:$G,2,FALSE))</f>
        <v>0</v>
      </c>
    </row>
    <row r="110" spans="1:52">
      <c r="A110" s="12" t="str">
        <f>IF(AZ110=0,VLOOKUP(R110,Lookup!$B:$C,2,0),'1st Yr Maint'!AZ110)</f>
        <v>France</v>
      </c>
      <c r="B110" s="12" t="str">
        <f>VLOOKUP(A110,Lookup!$C:$D,2,FALSE)</f>
        <v>EMEA WEST</v>
      </c>
      <c r="C110" s="15" t="s">
        <v>418</v>
      </c>
      <c r="D110" s="15" t="s">
        <v>459</v>
      </c>
      <c r="E110" s="15" t="s">
        <v>1105</v>
      </c>
      <c r="F110" s="15" t="s">
        <v>551</v>
      </c>
      <c r="G110" s="15" t="s">
        <v>644</v>
      </c>
      <c r="H110" s="15" t="s">
        <v>477</v>
      </c>
      <c r="I110" s="143" t="s">
        <v>614</v>
      </c>
      <c r="J110" s="15" t="s">
        <v>566</v>
      </c>
      <c r="K110" s="15" t="s">
        <v>478</v>
      </c>
      <c r="L110" s="15" t="s">
        <v>460</v>
      </c>
      <c r="M110" s="15" t="s">
        <v>635</v>
      </c>
      <c r="N110" s="103">
        <v>52449</v>
      </c>
      <c r="O110" s="15" t="s">
        <v>753</v>
      </c>
      <c r="P110" s="15" t="s">
        <v>754</v>
      </c>
      <c r="Q110" s="15" t="s">
        <v>754</v>
      </c>
      <c r="R110" s="15" t="s">
        <v>267</v>
      </c>
      <c r="S110" s="15" t="s">
        <v>267</v>
      </c>
      <c r="T110" s="15" t="s">
        <v>467</v>
      </c>
      <c r="U110" s="15" t="s">
        <v>468</v>
      </c>
      <c r="V110" s="15">
        <v>2890420</v>
      </c>
      <c r="X110" s="15">
        <v>30268750</v>
      </c>
      <c r="Y110" s="15" t="s">
        <v>755</v>
      </c>
      <c r="AB110" s="15" t="s">
        <v>756</v>
      </c>
      <c r="AC110" s="15">
        <v>288997203</v>
      </c>
      <c r="AD110" s="15">
        <v>1005187044</v>
      </c>
      <c r="AE110" s="15" t="s">
        <v>461</v>
      </c>
      <c r="AF110" s="15">
        <v>5</v>
      </c>
      <c r="AG110" s="15" t="s">
        <v>513</v>
      </c>
      <c r="AH110" s="15" t="s">
        <v>510</v>
      </c>
      <c r="AI110" s="15" t="s">
        <v>514</v>
      </c>
      <c r="AL110" s="15" t="s">
        <v>391</v>
      </c>
      <c r="AM110" s="16">
        <v>41569</v>
      </c>
      <c r="AN110" s="16">
        <v>41569</v>
      </c>
      <c r="AO110" s="16">
        <v>41569</v>
      </c>
      <c r="AP110" s="201">
        <v>10</v>
      </c>
      <c r="AT110" s="102">
        <v>9087.01</v>
      </c>
      <c r="AU110" s="15" t="s">
        <v>424</v>
      </c>
      <c r="AV110" s="15" t="s">
        <v>466</v>
      </c>
      <c r="AW110" s="15" t="s">
        <v>531</v>
      </c>
      <c r="AX110" s="14" t="str">
        <f t="shared" si="2"/>
        <v>FranceBOOKINGS</v>
      </c>
      <c r="AY110" s="17" t="s">
        <v>733</v>
      </c>
      <c r="AZ110" s="101" t="str">
        <f>IF(ISERROR(VLOOKUP($H110,Lookup!$F:$G,2,FALSE)),0,VLOOKUP($H110,Lookup!$F:$G,2,FALSE))</f>
        <v>France</v>
      </c>
    </row>
    <row r="111" spans="1:52">
      <c r="A111" s="12" t="str">
        <f>IF(AZ111=0,VLOOKUP(R111,Lookup!$B:$C,2,0),'1st Yr Maint'!AZ111)</f>
        <v>France</v>
      </c>
      <c r="B111" s="12" t="str">
        <f>VLOOKUP(A111,Lookup!$C:$D,2,FALSE)</f>
        <v>EMEA WEST</v>
      </c>
      <c r="C111" s="15" t="s">
        <v>418</v>
      </c>
      <c r="D111" s="15" t="s">
        <v>459</v>
      </c>
      <c r="E111" s="15" t="s">
        <v>1105</v>
      </c>
      <c r="F111" s="15" t="s">
        <v>551</v>
      </c>
      <c r="G111" s="15" t="s">
        <v>644</v>
      </c>
      <c r="H111" s="15" t="s">
        <v>477</v>
      </c>
      <c r="I111" s="143" t="s">
        <v>614</v>
      </c>
      <c r="J111" s="15" t="s">
        <v>566</v>
      </c>
      <c r="K111" s="15" t="s">
        <v>478</v>
      </c>
      <c r="L111" s="15" t="s">
        <v>460</v>
      </c>
      <c r="M111" s="15" t="s">
        <v>490</v>
      </c>
      <c r="N111" s="103">
        <v>110504</v>
      </c>
      <c r="O111" s="15" t="s">
        <v>1587</v>
      </c>
      <c r="P111" s="15" t="s">
        <v>1587</v>
      </c>
      <c r="Q111" s="15" t="s">
        <v>1588</v>
      </c>
      <c r="R111" s="15" t="s">
        <v>95</v>
      </c>
      <c r="S111" s="15" t="s">
        <v>95</v>
      </c>
      <c r="T111" s="15" t="s">
        <v>467</v>
      </c>
      <c r="U111" s="15" t="s">
        <v>468</v>
      </c>
      <c r="V111" s="15">
        <v>3204297</v>
      </c>
      <c r="X111" s="15">
        <v>30313256</v>
      </c>
      <c r="Y111" s="15" t="s">
        <v>1589</v>
      </c>
      <c r="AB111" s="15" t="s">
        <v>1590</v>
      </c>
      <c r="AC111" s="15">
        <v>275274462</v>
      </c>
      <c r="AD111" s="15">
        <v>1005858658</v>
      </c>
      <c r="AE111" s="15" t="s">
        <v>461</v>
      </c>
      <c r="AF111" s="15">
        <v>5</v>
      </c>
      <c r="AG111" s="15" t="s">
        <v>513</v>
      </c>
      <c r="AH111" s="15" t="s">
        <v>510</v>
      </c>
      <c r="AI111" s="15" t="s">
        <v>514</v>
      </c>
      <c r="AL111" s="15" t="s">
        <v>391</v>
      </c>
      <c r="AM111" s="16">
        <v>41641</v>
      </c>
      <c r="AN111" s="16">
        <v>41639</v>
      </c>
      <c r="AO111" s="16">
        <v>41639</v>
      </c>
      <c r="AP111" s="201">
        <v>12</v>
      </c>
      <c r="AT111" s="102">
        <v>616.20000000000005</v>
      </c>
      <c r="AU111" s="15" t="s">
        <v>424</v>
      </c>
      <c r="AV111" s="15" t="s">
        <v>488</v>
      </c>
      <c r="AW111" s="15" t="s">
        <v>1591</v>
      </c>
      <c r="AX111" s="14" t="str">
        <f t="shared" si="2"/>
        <v>FranceBOOKINGS</v>
      </c>
      <c r="AY111" s="17" t="s">
        <v>733</v>
      </c>
      <c r="AZ111" s="101" t="str">
        <f>IF(ISERROR(VLOOKUP($H111,Lookup!$F:$G,2,FALSE)),0,VLOOKUP($H111,Lookup!$F:$G,2,FALSE))</f>
        <v>France</v>
      </c>
    </row>
    <row r="112" spans="1:52">
      <c r="A112" s="12" t="str">
        <f>IF(AZ112=0,VLOOKUP(R112,Lookup!$B:$C,2,0),'1st Yr Maint'!AZ112)</f>
        <v>Iberia</v>
      </c>
      <c r="B112" s="12" t="str">
        <f>VLOOKUP(A112,Lookup!$C:$D,2,FALSE)</f>
        <v>EMEA WEST</v>
      </c>
      <c r="C112" s="15" t="s">
        <v>418</v>
      </c>
      <c r="D112" s="15" t="s">
        <v>459</v>
      </c>
      <c r="E112" s="15" t="s">
        <v>1105</v>
      </c>
      <c r="F112" s="15" t="s">
        <v>551</v>
      </c>
      <c r="G112" s="15" t="s">
        <v>644</v>
      </c>
      <c r="H112" s="15" t="s">
        <v>569</v>
      </c>
      <c r="I112" s="143" t="s">
        <v>640</v>
      </c>
      <c r="J112" s="15" t="s">
        <v>566</v>
      </c>
      <c r="K112" s="15" t="s">
        <v>539</v>
      </c>
      <c r="L112" s="15" t="s">
        <v>460</v>
      </c>
      <c r="M112" s="15" t="s">
        <v>1173</v>
      </c>
      <c r="N112" s="103">
        <v>966987</v>
      </c>
      <c r="O112" s="15" t="s">
        <v>1592</v>
      </c>
      <c r="P112" s="15" t="s">
        <v>1592</v>
      </c>
      <c r="Q112" s="15" t="s">
        <v>1592</v>
      </c>
      <c r="R112" s="15" t="s">
        <v>540</v>
      </c>
      <c r="S112" s="15" t="s">
        <v>540</v>
      </c>
      <c r="T112" s="15" t="s">
        <v>467</v>
      </c>
      <c r="U112" s="15" t="s">
        <v>468</v>
      </c>
      <c r="V112" s="15">
        <v>3186010</v>
      </c>
      <c r="X112" s="15">
        <v>30313281</v>
      </c>
      <c r="Y112" s="15" t="s">
        <v>1593</v>
      </c>
      <c r="AB112" s="15" t="s">
        <v>1594</v>
      </c>
      <c r="AC112" s="15">
        <v>467438081</v>
      </c>
      <c r="AD112" s="15">
        <v>1005689835</v>
      </c>
      <c r="AE112" s="15" t="s">
        <v>461</v>
      </c>
      <c r="AF112" s="15">
        <v>29</v>
      </c>
      <c r="AG112" s="15" t="s">
        <v>513</v>
      </c>
      <c r="AH112" s="15" t="s">
        <v>510</v>
      </c>
      <c r="AI112" s="15" t="s">
        <v>514</v>
      </c>
      <c r="AL112" s="15" t="s">
        <v>391</v>
      </c>
      <c r="AM112" s="16">
        <v>41639</v>
      </c>
      <c r="AN112" s="16">
        <v>41639</v>
      </c>
      <c r="AO112" s="16">
        <v>41639</v>
      </c>
      <c r="AP112" s="201">
        <v>12</v>
      </c>
      <c r="AT112" s="102">
        <v>3807.7</v>
      </c>
      <c r="AU112" s="15" t="s">
        <v>424</v>
      </c>
      <c r="AV112" s="15" t="s">
        <v>921</v>
      </c>
      <c r="AW112" s="15" t="s">
        <v>922</v>
      </c>
      <c r="AX112" s="14" t="str">
        <f t="shared" si="2"/>
        <v>IberiaBOOKINGS</v>
      </c>
      <c r="AY112" s="17" t="s">
        <v>733</v>
      </c>
      <c r="AZ112" s="101">
        <f>IF(ISERROR(VLOOKUP($H112,Lookup!$F:$G,2,FALSE)),0,VLOOKUP($H112,Lookup!$F:$G,2,FALSE))</f>
        <v>0</v>
      </c>
    </row>
    <row r="113" spans="1:52">
      <c r="A113" s="12" t="str">
        <f>IF(AZ113=0,VLOOKUP(R113,Lookup!$B:$C,2,0),'1st Yr Maint'!AZ113)</f>
        <v>Italy</v>
      </c>
      <c r="B113" s="12" t="str">
        <f>VLOOKUP(A113,Lookup!$C:$D,2,FALSE)</f>
        <v>EMEA WEST</v>
      </c>
      <c r="C113" s="15" t="s">
        <v>418</v>
      </c>
      <c r="D113" s="15" t="s">
        <v>459</v>
      </c>
      <c r="E113" s="15" t="s">
        <v>1105</v>
      </c>
      <c r="F113" s="15" t="s">
        <v>551</v>
      </c>
      <c r="G113" s="15" t="s">
        <v>644</v>
      </c>
      <c r="H113" s="15" t="s">
        <v>480</v>
      </c>
      <c r="I113" s="143" t="s">
        <v>572</v>
      </c>
      <c r="J113" s="15" t="s">
        <v>566</v>
      </c>
      <c r="K113" s="15" t="s">
        <v>794</v>
      </c>
      <c r="L113" s="15" t="s">
        <v>460</v>
      </c>
      <c r="M113" s="15" t="s">
        <v>1127</v>
      </c>
      <c r="N113" s="103">
        <v>104508</v>
      </c>
      <c r="O113" s="15" t="s">
        <v>1450</v>
      </c>
      <c r="P113" s="15" t="s">
        <v>1450</v>
      </c>
      <c r="Q113" s="15" t="s">
        <v>1450</v>
      </c>
      <c r="R113" s="15" t="s">
        <v>97</v>
      </c>
      <c r="S113" s="15" t="s">
        <v>97</v>
      </c>
      <c r="T113" s="15" t="s">
        <v>467</v>
      </c>
      <c r="U113" s="15" t="s">
        <v>468</v>
      </c>
      <c r="V113" s="15">
        <v>2944889</v>
      </c>
      <c r="X113" s="15">
        <v>30309558</v>
      </c>
      <c r="Y113" s="15" t="s">
        <v>1451</v>
      </c>
      <c r="AB113" s="15" t="s">
        <v>1452</v>
      </c>
      <c r="AC113" s="15">
        <v>275153401</v>
      </c>
      <c r="AD113" s="15">
        <v>1005274317</v>
      </c>
      <c r="AE113" s="15" t="s">
        <v>461</v>
      </c>
      <c r="AF113" s="15">
        <v>2</v>
      </c>
      <c r="AG113" s="15" t="s">
        <v>513</v>
      </c>
      <c r="AH113" s="15" t="s">
        <v>510</v>
      </c>
      <c r="AI113" s="15" t="s">
        <v>514</v>
      </c>
      <c r="AL113" s="15" t="s">
        <v>391</v>
      </c>
      <c r="AM113" s="16">
        <v>41637</v>
      </c>
      <c r="AN113" s="16">
        <v>41637</v>
      </c>
      <c r="AO113" s="16">
        <v>41637</v>
      </c>
      <c r="AP113" s="201">
        <v>12</v>
      </c>
      <c r="AT113" s="102">
        <v>117</v>
      </c>
      <c r="AU113" s="15" t="s">
        <v>424</v>
      </c>
      <c r="AV113" s="15" t="s">
        <v>488</v>
      </c>
      <c r="AW113" s="15" t="s">
        <v>621</v>
      </c>
      <c r="AX113" s="14" t="str">
        <f t="shared" si="2"/>
        <v>ItalyBOOKINGS</v>
      </c>
      <c r="AY113" s="17" t="s">
        <v>733</v>
      </c>
      <c r="AZ113" s="101" t="str">
        <f>IF(ISERROR(VLOOKUP($H113,Lookup!$F:$G,2,FALSE)),0,VLOOKUP($H113,Lookup!$F:$G,2,FALSE))</f>
        <v>Italy</v>
      </c>
    </row>
    <row r="114" spans="1:52">
      <c r="A114" s="12" t="str">
        <f>IF(AZ114=0,VLOOKUP(R114,Lookup!$B:$C,2,0),'1st Yr Maint'!AZ114)</f>
        <v>Italy</v>
      </c>
      <c r="B114" s="12" t="str">
        <f>VLOOKUP(A114,Lookup!$C:$D,2,FALSE)</f>
        <v>EMEA WEST</v>
      </c>
      <c r="C114" s="15" t="s">
        <v>418</v>
      </c>
      <c r="D114" s="15" t="s">
        <v>459</v>
      </c>
      <c r="E114" s="15" t="s">
        <v>1105</v>
      </c>
      <c r="F114" s="15" t="s">
        <v>551</v>
      </c>
      <c r="G114" s="15" t="s">
        <v>644</v>
      </c>
      <c r="H114" s="15" t="s">
        <v>480</v>
      </c>
      <c r="I114" s="143" t="s">
        <v>572</v>
      </c>
      <c r="J114" s="15" t="s">
        <v>566</v>
      </c>
      <c r="K114" s="15" t="s">
        <v>794</v>
      </c>
      <c r="L114" s="15" t="s">
        <v>460</v>
      </c>
      <c r="M114" s="15" t="s">
        <v>693</v>
      </c>
      <c r="N114" s="103">
        <v>117985</v>
      </c>
      <c r="O114" s="15" t="s">
        <v>795</v>
      </c>
      <c r="P114" s="15" t="s">
        <v>1052</v>
      </c>
      <c r="Q114" s="15" t="s">
        <v>1052</v>
      </c>
      <c r="R114" s="15" t="s">
        <v>97</v>
      </c>
      <c r="S114" s="15" t="s">
        <v>97</v>
      </c>
      <c r="T114" s="15" t="s">
        <v>467</v>
      </c>
      <c r="U114" s="15" t="s">
        <v>468</v>
      </c>
      <c r="V114" s="15">
        <v>2863417</v>
      </c>
      <c r="X114" s="15">
        <v>30308790</v>
      </c>
      <c r="Y114" s="15" t="s">
        <v>1464</v>
      </c>
      <c r="AB114" s="15" t="s">
        <v>795</v>
      </c>
      <c r="AC114" s="15">
        <v>428354471</v>
      </c>
      <c r="AD114" s="15">
        <v>1005639037</v>
      </c>
      <c r="AE114" s="15" t="s">
        <v>461</v>
      </c>
      <c r="AF114" s="15">
        <v>5</v>
      </c>
      <c r="AG114" s="15" t="s">
        <v>513</v>
      </c>
      <c r="AH114" s="15" t="s">
        <v>510</v>
      </c>
      <c r="AI114" s="15" t="s">
        <v>511</v>
      </c>
      <c r="AJ114" s="15" t="s">
        <v>541</v>
      </c>
      <c r="AK114" s="15" t="s">
        <v>700</v>
      </c>
      <c r="AL114" s="15" t="s">
        <v>512</v>
      </c>
      <c r="AM114" s="16">
        <v>41635</v>
      </c>
      <c r="AN114" s="16">
        <v>41635</v>
      </c>
      <c r="AO114" s="16">
        <v>41635</v>
      </c>
      <c r="AP114" s="201">
        <v>12</v>
      </c>
      <c r="AT114" s="102">
        <v>9867.01</v>
      </c>
      <c r="AU114" s="15" t="s">
        <v>424</v>
      </c>
      <c r="AV114" s="15" t="s">
        <v>470</v>
      </c>
      <c r="AW114" s="15" t="s">
        <v>469</v>
      </c>
      <c r="AX114" s="14" t="str">
        <f t="shared" si="2"/>
        <v>ItalyBOOKINGS</v>
      </c>
      <c r="AY114" s="17" t="s">
        <v>733</v>
      </c>
      <c r="AZ114" s="101" t="str">
        <f>IF(ISERROR(VLOOKUP($H114,Lookup!$F:$G,2,FALSE)),0,VLOOKUP($H114,Lookup!$F:$G,2,FALSE))</f>
        <v>Italy</v>
      </c>
    </row>
    <row r="115" spans="1:52">
      <c r="A115" s="12" t="str">
        <f>IF(AZ115=0,VLOOKUP(R115,Lookup!$B:$C,2,0),'1st Yr Maint'!AZ115)</f>
        <v>Italy</v>
      </c>
      <c r="B115" s="12" t="str">
        <f>VLOOKUP(A115,Lookup!$C:$D,2,FALSE)</f>
        <v>EMEA WEST</v>
      </c>
      <c r="C115" s="15" t="s">
        <v>418</v>
      </c>
      <c r="D115" s="15" t="s">
        <v>459</v>
      </c>
      <c r="E115" s="15" t="s">
        <v>1105</v>
      </c>
      <c r="F115" s="15" t="s">
        <v>551</v>
      </c>
      <c r="G115" s="15" t="s">
        <v>644</v>
      </c>
      <c r="H115" s="15" t="s">
        <v>480</v>
      </c>
      <c r="I115" s="143" t="s">
        <v>572</v>
      </c>
      <c r="J115" s="15" t="s">
        <v>566</v>
      </c>
      <c r="K115" s="15" t="s">
        <v>794</v>
      </c>
      <c r="L115" s="15" t="s">
        <v>460</v>
      </c>
      <c r="M115" s="15" t="s">
        <v>693</v>
      </c>
      <c r="N115" s="103">
        <v>117985</v>
      </c>
      <c r="O115" s="15" t="s">
        <v>795</v>
      </c>
      <c r="P115" s="15" t="s">
        <v>795</v>
      </c>
      <c r="Q115" s="15" t="s">
        <v>795</v>
      </c>
      <c r="R115" s="15" t="s">
        <v>97</v>
      </c>
      <c r="S115" s="15" t="s">
        <v>97</v>
      </c>
      <c r="T115" s="15" t="s">
        <v>467</v>
      </c>
      <c r="U115" s="15" t="s">
        <v>468</v>
      </c>
      <c r="V115" s="15">
        <v>3056728</v>
      </c>
      <c r="X115" s="15">
        <v>30273442</v>
      </c>
      <c r="Y115" s="15" t="s">
        <v>796</v>
      </c>
      <c r="AB115" s="15" t="s">
        <v>795</v>
      </c>
      <c r="AC115" s="15">
        <v>428354471</v>
      </c>
      <c r="AD115" s="15">
        <v>1005547109</v>
      </c>
      <c r="AE115" s="15" t="s">
        <v>461</v>
      </c>
      <c r="AF115" s="15">
        <v>12</v>
      </c>
      <c r="AG115" s="15" t="s">
        <v>513</v>
      </c>
      <c r="AH115" s="15" t="s">
        <v>510</v>
      </c>
      <c r="AI115" s="15" t="s">
        <v>511</v>
      </c>
      <c r="AJ115" s="15" t="s">
        <v>541</v>
      </c>
      <c r="AK115" s="15" t="s">
        <v>700</v>
      </c>
      <c r="AL115" s="15" t="s">
        <v>512</v>
      </c>
      <c r="AM115" s="16">
        <v>41578</v>
      </c>
      <c r="AN115" s="16">
        <v>41578</v>
      </c>
      <c r="AO115" s="16">
        <v>41578</v>
      </c>
      <c r="AP115" s="201">
        <v>10</v>
      </c>
      <c r="AT115" s="102">
        <v>17188.62</v>
      </c>
      <c r="AU115" s="15" t="s">
        <v>424</v>
      </c>
      <c r="AV115" s="15" t="s">
        <v>470</v>
      </c>
      <c r="AW115" s="15" t="s">
        <v>469</v>
      </c>
      <c r="AX115" s="14" t="str">
        <f t="shared" si="2"/>
        <v>ItalyBOOKINGS</v>
      </c>
      <c r="AY115" s="17" t="s">
        <v>733</v>
      </c>
      <c r="AZ115" s="101" t="str">
        <f>IF(ISERROR(VLOOKUP($H115,Lookup!$F:$G,2,FALSE)),0,VLOOKUP($H115,Lookup!$F:$G,2,FALSE))</f>
        <v>Italy</v>
      </c>
    </row>
    <row r="116" spans="1:52">
      <c r="A116" s="12" t="str">
        <f>IF(AZ116=0,VLOOKUP(R116,Lookup!$B:$C,2,0),'1st Yr Maint'!AZ116)</f>
        <v>Russia CIS</v>
      </c>
      <c r="B116" s="12" t="str">
        <f>VLOOKUP(A116,Lookup!$C:$D,2,FALSE)</f>
        <v>EMEA EAST</v>
      </c>
      <c r="C116" s="15" t="s">
        <v>418</v>
      </c>
      <c r="D116" s="15" t="s">
        <v>459</v>
      </c>
      <c r="E116" s="15" t="s">
        <v>1105</v>
      </c>
      <c r="F116" s="15" t="s">
        <v>551</v>
      </c>
      <c r="G116" s="15" t="s">
        <v>644</v>
      </c>
      <c r="H116" s="15" t="s">
        <v>463</v>
      </c>
      <c r="I116" s="143" t="s">
        <v>682</v>
      </c>
      <c r="J116" s="15" t="s">
        <v>567</v>
      </c>
      <c r="K116" s="15" t="s">
        <v>734</v>
      </c>
      <c r="L116" s="15" t="s">
        <v>464</v>
      </c>
      <c r="M116" s="15" t="s">
        <v>683</v>
      </c>
      <c r="N116" s="103">
        <v>82167</v>
      </c>
      <c r="O116" s="15" t="s">
        <v>1088</v>
      </c>
      <c r="P116" s="15" t="s">
        <v>1088</v>
      </c>
      <c r="Q116" s="15" t="s">
        <v>1453</v>
      </c>
      <c r="R116" s="15" t="s">
        <v>598</v>
      </c>
      <c r="S116" s="15" t="s">
        <v>598</v>
      </c>
      <c r="T116" s="15" t="s">
        <v>467</v>
      </c>
      <c r="U116" s="15" t="s">
        <v>468</v>
      </c>
      <c r="V116" s="15">
        <v>3102114</v>
      </c>
      <c r="X116" s="15">
        <v>30308815</v>
      </c>
      <c r="Y116" s="15" t="s">
        <v>1454</v>
      </c>
      <c r="AB116" s="15" t="s">
        <v>1091</v>
      </c>
      <c r="AC116" s="15">
        <v>565681504</v>
      </c>
      <c r="AD116" s="15">
        <v>1005832765</v>
      </c>
      <c r="AE116" s="15" t="s">
        <v>461</v>
      </c>
      <c r="AF116" s="15">
        <v>74</v>
      </c>
      <c r="AG116" s="15" t="s">
        <v>509</v>
      </c>
      <c r="AH116" s="15" t="s">
        <v>510</v>
      </c>
      <c r="AI116" s="15" t="s">
        <v>511</v>
      </c>
      <c r="AJ116" s="15" t="s">
        <v>676</v>
      </c>
      <c r="AK116" s="15" t="s">
        <v>1092</v>
      </c>
      <c r="AL116" s="15" t="s">
        <v>512</v>
      </c>
      <c r="AM116" s="16">
        <v>41635</v>
      </c>
      <c r="AN116" s="16">
        <v>41635</v>
      </c>
      <c r="AO116" s="16">
        <v>41635</v>
      </c>
      <c r="AP116" s="201">
        <v>12</v>
      </c>
      <c r="AT116" s="102">
        <v>29934.1</v>
      </c>
      <c r="AU116" s="15" t="s">
        <v>424</v>
      </c>
      <c r="AV116" s="15" t="s">
        <v>488</v>
      </c>
      <c r="AW116" s="15" t="s">
        <v>1033</v>
      </c>
      <c r="AX116" s="14" t="str">
        <f t="shared" si="2"/>
        <v>Russia CISBOOKINGS</v>
      </c>
      <c r="AY116" s="17" t="s">
        <v>733</v>
      </c>
      <c r="AZ116" s="101" t="str">
        <f>IF(ISERROR(VLOOKUP($H116,Lookup!$F:$G,2,FALSE)),0,VLOOKUP($H116,Lookup!$F:$G,2,FALSE))</f>
        <v>Russia CIS</v>
      </c>
    </row>
    <row r="117" spans="1:52">
      <c r="A117" s="12" t="str">
        <f>IF(AZ117=0,VLOOKUP(R117,Lookup!$B:$C,2,0),'1st Yr Maint'!AZ117)</f>
        <v>South Africa</v>
      </c>
      <c r="B117" s="12" t="str">
        <f>VLOOKUP(A117,Lookup!$C:$D,2,FALSE)</f>
        <v>EMEA EAST</v>
      </c>
      <c r="C117" s="15" t="s">
        <v>418</v>
      </c>
      <c r="D117" s="15" t="s">
        <v>459</v>
      </c>
      <c r="E117" s="15" t="s">
        <v>1105</v>
      </c>
      <c r="F117" s="15" t="s">
        <v>551</v>
      </c>
      <c r="G117" s="15" t="s">
        <v>644</v>
      </c>
      <c r="H117" s="15" t="s">
        <v>647</v>
      </c>
      <c r="I117" s="143" t="s">
        <v>648</v>
      </c>
      <c r="J117" s="15" t="s">
        <v>476</v>
      </c>
      <c r="K117" s="15" t="s">
        <v>649</v>
      </c>
      <c r="L117" s="15" t="s">
        <v>471</v>
      </c>
      <c r="M117" s="15" t="s">
        <v>997</v>
      </c>
      <c r="N117" s="103">
        <v>117901</v>
      </c>
      <c r="O117" s="15" t="s">
        <v>998</v>
      </c>
      <c r="P117" s="15" t="s">
        <v>998</v>
      </c>
      <c r="Q117" s="15" t="s">
        <v>999</v>
      </c>
      <c r="R117" s="15" t="s">
        <v>382</v>
      </c>
      <c r="S117" s="15" t="s">
        <v>382</v>
      </c>
      <c r="T117" s="15" t="s">
        <v>467</v>
      </c>
      <c r="U117" s="15" t="s">
        <v>468</v>
      </c>
      <c r="V117" s="15">
        <v>3058810</v>
      </c>
      <c r="X117" s="15">
        <v>30284919</v>
      </c>
      <c r="Y117" s="15" t="s">
        <v>1000</v>
      </c>
      <c r="AB117" s="15" t="s">
        <v>999</v>
      </c>
      <c r="AC117" s="15">
        <v>652837677</v>
      </c>
      <c r="AD117" s="15">
        <v>1005551189</v>
      </c>
      <c r="AE117" s="15" t="s">
        <v>461</v>
      </c>
      <c r="AF117" s="15">
        <v>5</v>
      </c>
      <c r="AG117" s="15" t="s">
        <v>509</v>
      </c>
      <c r="AH117" s="15" t="s">
        <v>510</v>
      </c>
      <c r="AI117" s="15" t="s">
        <v>514</v>
      </c>
      <c r="AL117" s="15" t="s">
        <v>391</v>
      </c>
      <c r="AM117" s="16">
        <v>41603</v>
      </c>
      <c r="AN117" s="16">
        <v>41603</v>
      </c>
      <c r="AO117" s="16">
        <v>41603</v>
      </c>
      <c r="AP117" s="201">
        <v>11</v>
      </c>
      <c r="AT117" s="102">
        <v>996.35</v>
      </c>
      <c r="AU117" s="15" t="s">
        <v>424</v>
      </c>
      <c r="AV117" s="15" t="s">
        <v>921</v>
      </c>
      <c r="AW117" s="15" t="s">
        <v>922</v>
      </c>
      <c r="AX117" s="14" t="str">
        <f t="shared" si="2"/>
        <v>South AfricaBOOKINGS</v>
      </c>
      <c r="AY117" s="17" t="s">
        <v>733</v>
      </c>
      <c r="AZ117" s="101" t="str">
        <f>IF(ISERROR(VLOOKUP($H117,Lookup!$F:$G,2,FALSE)),0,VLOOKUP($H117,Lookup!$F:$G,2,FALSE))</f>
        <v>South Africa</v>
      </c>
    </row>
    <row r="118" spans="1:52">
      <c r="A118" s="12" t="str">
        <f>IF(AZ118=0,VLOOKUP(R118,Lookup!$B:$C,2,0),'1st Yr Maint'!AZ118)</f>
        <v>South Africa</v>
      </c>
      <c r="B118" s="12" t="str">
        <f>VLOOKUP(A118,Lookup!$C:$D,2,FALSE)</f>
        <v>EMEA EAST</v>
      </c>
      <c r="C118" s="15" t="s">
        <v>418</v>
      </c>
      <c r="D118" s="15" t="s">
        <v>459</v>
      </c>
      <c r="E118" s="15" t="s">
        <v>1105</v>
      </c>
      <c r="F118" s="15" t="s">
        <v>551</v>
      </c>
      <c r="G118" s="15" t="s">
        <v>644</v>
      </c>
      <c r="H118" s="15" t="s">
        <v>647</v>
      </c>
      <c r="I118" s="143" t="s">
        <v>648</v>
      </c>
      <c r="J118" s="15" t="s">
        <v>476</v>
      </c>
      <c r="K118" s="15" t="s">
        <v>649</v>
      </c>
      <c r="L118" s="15" t="s">
        <v>471</v>
      </c>
      <c r="M118" s="15" t="s">
        <v>660</v>
      </c>
      <c r="N118" s="103">
        <v>69853</v>
      </c>
      <c r="O118" s="15" t="s">
        <v>646</v>
      </c>
      <c r="P118" s="15" t="s">
        <v>646</v>
      </c>
      <c r="Q118" s="15" t="s">
        <v>797</v>
      </c>
      <c r="R118" s="15" t="s">
        <v>382</v>
      </c>
      <c r="S118" s="15" t="s">
        <v>382</v>
      </c>
      <c r="T118" s="15" t="s">
        <v>467</v>
      </c>
      <c r="U118" s="15" t="s">
        <v>468</v>
      </c>
      <c r="V118" s="15">
        <v>2977699</v>
      </c>
      <c r="X118" s="15">
        <v>30273727</v>
      </c>
      <c r="Y118" s="15" t="s">
        <v>798</v>
      </c>
      <c r="AB118" s="15" t="s">
        <v>799</v>
      </c>
      <c r="AC118" s="15">
        <v>538852526</v>
      </c>
      <c r="AD118" s="15">
        <v>1005371778</v>
      </c>
      <c r="AE118" s="15" t="s">
        <v>461</v>
      </c>
      <c r="AF118" s="15">
        <v>54</v>
      </c>
      <c r="AG118" s="15" t="s">
        <v>513</v>
      </c>
      <c r="AH118" s="15" t="s">
        <v>510</v>
      </c>
      <c r="AI118" s="15" t="s">
        <v>511</v>
      </c>
      <c r="AJ118" s="15" t="s">
        <v>642</v>
      </c>
      <c r="AL118" s="15" t="s">
        <v>512</v>
      </c>
      <c r="AM118" s="16">
        <v>41578</v>
      </c>
      <c r="AN118" s="16">
        <v>41578</v>
      </c>
      <c r="AO118" s="16">
        <v>41578</v>
      </c>
      <c r="AP118" s="201">
        <v>10</v>
      </c>
      <c r="AT118" s="102">
        <v>64551.14</v>
      </c>
      <c r="AU118" s="15" t="s">
        <v>424</v>
      </c>
      <c r="AV118" s="15" t="s">
        <v>462</v>
      </c>
      <c r="AW118" s="15" t="s">
        <v>652</v>
      </c>
      <c r="AX118" s="14" t="str">
        <f t="shared" si="2"/>
        <v>South AfricaBOOKINGS</v>
      </c>
      <c r="AY118" s="17" t="s">
        <v>733</v>
      </c>
      <c r="AZ118" s="101" t="str">
        <f>IF(ISERROR(VLOOKUP($H118,Lookup!$F:$G,2,FALSE)),0,VLOOKUP($H118,Lookup!$F:$G,2,FALSE))</f>
        <v>South Africa</v>
      </c>
    </row>
    <row r="119" spans="1:52">
      <c r="A119" s="12" t="str">
        <f>IF(AZ119=0,VLOOKUP(R119,Lookup!$B:$C,2,0),'1st Yr Maint'!AZ119)</f>
        <v>Switzerland</v>
      </c>
      <c r="B119" s="12" t="str">
        <f>VLOOKUP(A119,Lookup!$C:$D,2,FALSE)</f>
        <v>EMEA WEST</v>
      </c>
      <c r="C119" s="15" t="s">
        <v>418</v>
      </c>
      <c r="D119" s="15" t="s">
        <v>459</v>
      </c>
      <c r="E119" s="15" t="s">
        <v>1105</v>
      </c>
      <c r="F119" s="15" t="s">
        <v>551</v>
      </c>
      <c r="G119" s="15" t="s">
        <v>644</v>
      </c>
      <c r="H119" s="15" t="s">
        <v>847</v>
      </c>
      <c r="I119" s="143" t="s">
        <v>848</v>
      </c>
      <c r="J119" s="15" t="s">
        <v>566</v>
      </c>
      <c r="K119" s="15" t="s">
        <v>849</v>
      </c>
      <c r="L119" s="15" t="s">
        <v>460</v>
      </c>
      <c r="M119" s="15" t="s">
        <v>850</v>
      </c>
      <c r="N119" s="103">
        <v>145418</v>
      </c>
      <c r="O119" s="15" t="s">
        <v>851</v>
      </c>
      <c r="P119" s="15" t="s">
        <v>851</v>
      </c>
      <c r="Q119" s="15" t="s">
        <v>852</v>
      </c>
      <c r="R119" s="15" t="s">
        <v>96</v>
      </c>
      <c r="S119" s="15" t="s">
        <v>96</v>
      </c>
      <c r="T119" s="15" t="s">
        <v>467</v>
      </c>
      <c r="U119" s="15" t="s">
        <v>468</v>
      </c>
      <c r="V119" s="15">
        <v>3092333</v>
      </c>
      <c r="X119" s="15">
        <v>30276079</v>
      </c>
      <c r="Y119" s="15" t="s">
        <v>853</v>
      </c>
      <c r="AB119" s="15" t="s">
        <v>854</v>
      </c>
      <c r="AC119" s="15">
        <v>484733923</v>
      </c>
      <c r="AD119" s="15">
        <v>1005621207</v>
      </c>
      <c r="AE119" s="15" t="s">
        <v>461</v>
      </c>
      <c r="AF119" s="15">
        <v>3</v>
      </c>
      <c r="AG119" s="15" t="s">
        <v>509</v>
      </c>
      <c r="AH119" s="15" t="s">
        <v>510</v>
      </c>
      <c r="AI119" s="15" t="s">
        <v>511</v>
      </c>
      <c r="AJ119" s="15" t="s">
        <v>642</v>
      </c>
      <c r="AK119" s="15" t="s">
        <v>515</v>
      </c>
      <c r="AL119" s="15" t="s">
        <v>512</v>
      </c>
      <c r="AM119" s="16">
        <v>41584</v>
      </c>
      <c r="AN119" s="16">
        <v>41584</v>
      </c>
      <c r="AO119" s="16">
        <v>41584</v>
      </c>
      <c r="AP119" s="201">
        <v>11</v>
      </c>
      <c r="AT119" s="102">
        <v>970.76</v>
      </c>
      <c r="AU119" s="15" t="s">
        <v>424</v>
      </c>
      <c r="AV119" s="15" t="s">
        <v>462</v>
      </c>
      <c r="AW119" s="15" t="s">
        <v>486</v>
      </c>
      <c r="AX119" s="14" t="str">
        <f t="shared" si="2"/>
        <v>SwitzerlandBOOKINGS</v>
      </c>
      <c r="AY119" s="17" t="s">
        <v>733</v>
      </c>
      <c r="AZ119" s="101" t="str">
        <f>IF(ISERROR(VLOOKUP($H119,Lookup!$F:$G,2,FALSE)),0,VLOOKUP($H119,Lookup!$F:$G,2,FALSE))</f>
        <v>Switzerland</v>
      </c>
    </row>
    <row r="120" spans="1:52">
      <c r="A120" s="12" t="str">
        <f>IF(AZ120=0,VLOOKUP(R120,Lookup!$B:$C,2,0),'1st Yr Maint'!AZ120)</f>
        <v>Switzerland</v>
      </c>
      <c r="B120" s="12" t="str">
        <f>VLOOKUP(A120,Lookup!$C:$D,2,FALSE)</f>
        <v>EMEA WEST</v>
      </c>
      <c r="C120" s="15" t="s">
        <v>418</v>
      </c>
      <c r="D120" s="15" t="s">
        <v>459</v>
      </c>
      <c r="E120" s="15" t="s">
        <v>1105</v>
      </c>
      <c r="F120" s="15" t="s">
        <v>551</v>
      </c>
      <c r="G120" s="15" t="s">
        <v>644</v>
      </c>
      <c r="H120" s="15" t="s">
        <v>847</v>
      </c>
      <c r="I120" s="143" t="s">
        <v>848</v>
      </c>
      <c r="J120" s="15" t="s">
        <v>566</v>
      </c>
      <c r="K120" s="15" t="s">
        <v>849</v>
      </c>
      <c r="L120" s="15" t="s">
        <v>460</v>
      </c>
      <c r="M120" s="15" t="s">
        <v>944</v>
      </c>
      <c r="N120" s="103">
        <v>136055</v>
      </c>
      <c r="O120" s="15" t="s">
        <v>945</v>
      </c>
      <c r="P120" s="15" t="s">
        <v>946</v>
      </c>
      <c r="Q120" s="15" t="s">
        <v>945</v>
      </c>
      <c r="R120" s="15" t="s">
        <v>96</v>
      </c>
      <c r="S120" s="15" t="s">
        <v>96</v>
      </c>
      <c r="T120" s="15" t="s">
        <v>467</v>
      </c>
      <c r="U120" s="15" t="s">
        <v>468</v>
      </c>
      <c r="V120" s="15">
        <v>3083777</v>
      </c>
      <c r="X120" s="15">
        <v>30281771</v>
      </c>
      <c r="Y120" s="15" t="s">
        <v>947</v>
      </c>
      <c r="AB120" s="15" t="s">
        <v>948</v>
      </c>
      <c r="AC120" s="15">
        <v>485204478</v>
      </c>
      <c r="AD120" s="15">
        <v>1005607070</v>
      </c>
      <c r="AE120" s="15" t="s">
        <v>461</v>
      </c>
      <c r="AF120" s="15">
        <v>2</v>
      </c>
      <c r="AG120" s="15" t="s">
        <v>513</v>
      </c>
      <c r="AH120" s="15" t="s">
        <v>510</v>
      </c>
      <c r="AI120" s="15" t="s">
        <v>514</v>
      </c>
      <c r="AL120" s="15" t="s">
        <v>391</v>
      </c>
      <c r="AM120" s="16">
        <v>41597</v>
      </c>
      <c r="AN120" s="16">
        <v>41597</v>
      </c>
      <c r="AO120" s="16">
        <v>41597</v>
      </c>
      <c r="AP120" s="201">
        <v>11</v>
      </c>
      <c r="AT120" s="102">
        <v>242.16</v>
      </c>
      <c r="AU120" s="15" t="s">
        <v>424</v>
      </c>
      <c r="AV120" s="15" t="s">
        <v>462</v>
      </c>
      <c r="AW120" s="15" t="s">
        <v>652</v>
      </c>
      <c r="AX120" s="14" t="str">
        <f t="shared" si="2"/>
        <v>SwitzerlandBOOKINGS</v>
      </c>
      <c r="AY120" s="17" t="s">
        <v>733</v>
      </c>
      <c r="AZ120" s="101" t="str">
        <f>IF(ISERROR(VLOOKUP($H120,Lookup!$F:$G,2,FALSE)),0,VLOOKUP($H120,Lookup!$F:$G,2,FALSE))</f>
        <v>Switzerland</v>
      </c>
    </row>
    <row r="121" spans="1:52">
      <c r="A121" s="12" t="str">
        <f>IF(AZ121=0,VLOOKUP(R121,Lookup!$B:$C,2,0),'1st Yr Maint'!AZ121)</f>
        <v>Middle East</v>
      </c>
      <c r="B121" s="12" t="str">
        <f>VLOOKUP(A121,Lookup!$C:$D,2,FALSE)</f>
        <v>EMEA EAST</v>
      </c>
      <c r="C121" s="15" t="s">
        <v>418</v>
      </c>
      <c r="D121" s="15" t="s">
        <v>459</v>
      </c>
      <c r="E121" s="15" t="s">
        <v>1105</v>
      </c>
      <c r="F121" s="15" t="s">
        <v>551</v>
      </c>
      <c r="G121" s="15" t="s">
        <v>644</v>
      </c>
      <c r="H121" s="15" t="s">
        <v>612</v>
      </c>
      <c r="I121" s="143" t="s">
        <v>668</v>
      </c>
      <c r="J121" s="15" t="s">
        <v>567</v>
      </c>
      <c r="K121" s="15" t="s">
        <v>613</v>
      </c>
      <c r="L121" s="15" t="s">
        <v>464</v>
      </c>
      <c r="M121" s="15" t="s">
        <v>1235</v>
      </c>
      <c r="N121" s="103">
        <v>140895</v>
      </c>
      <c r="O121" s="15" t="s">
        <v>1380</v>
      </c>
      <c r="P121" s="15" t="s">
        <v>1381</v>
      </c>
      <c r="Q121" s="15" t="s">
        <v>1381</v>
      </c>
      <c r="R121" s="15" t="s">
        <v>1238</v>
      </c>
      <c r="S121" s="15" t="s">
        <v>1238</v>
      </c>
      <c r="T121" s="15" t="s">
        <v>467</v>
      </c>
      <c r="U121" s="15" t="s">
        <v>468</v>
      </c>
      <c r="V121" s="15">
        <v>3207843</v>
      </c>
      <c r="X121" s="15">
        <v>30306611</v>
      </c>
      <c r="Y121" s="15" t="s">
        <v>1382</v>
      </c>
      <c r="AB121" s="15" t="s">
        <v>1381</v>
      </c>
      <c r="AC121" s="15">
        <v>28251294</v>
      </c>
      <c r="AD121" s="15">
        <v>1005860281</v>
      </c>
      <c r="AE121" s="15" t="s">
        <v>461</v>
      </c>
      <c r="AF121" s="15">
        <v>3</v>
      </c>
      <c r="AG121" s="15" t="s">
        <v>509</v>
      </c>
      <c r="AH121" s="15" t="s">
        <v>510</v>
      </c>
      <c r="AI121" s="15" t="s">
        <v>514</v>
      </c>
      <c r="AL121" s="15" t="s">
        <v>391</v>
      </c>
      <c r="AM121" s="16">
        <v>41634</v>
      </c>
      <c r="AN121" s="16">
        <v>41634</v>
      </c>
      <c r="AO121" s="16">
        <v>41634</v>
      </c>
      <c r="AP121" s="201">
        <v>12</v>
      </c>
      <c r="AT121" s="102">
        <v>518</v>
      </c>
      <c r="AU121" s="15" t="s">
        <v>424</v>
      </c>
      <c r="AV121" s="15" t="s">
        <v>474</v>
      </c>
      <c r="AW121" s="15" t="s">
        <v>474</v>
      </c>
      <c r="AX121" s="14" t="str">
        <f t="shared" si="2"/>
        <v>Middle EastBOOKINGS</v>
      </c>
      <c r="AY121" s="17" t="s">
        <v>733</v>
      </c>
      <c r="AZ121" s="101">
        <f>IF(ISERROR(VLOOKUP($H121,Lookup!$F:$G,2,FALSE)),0,VLOOKUP($H121,Lookup!$F:$G,2,FALSE))</f>
        <v>0</v>
      </c>
    </row>
    <row r="122" spans="1:52">
      <c r="A122" s="12" t="str">
        <f>IF(AZ122=0,VLOOKUP(R122,Lookup!$B:$C,2,0),'1st Yr Maint'!AZ122)</f>
        <v>Middle East</v>
      </c>
      <c r="B122" s="12" t="str">
        <f>VLOOKUP(A122,Lookup!$C:$D,2,FALSE)</f>
        <v>EMEA EAST</v>
      </c>
      <c r="C122" s="15" t="s">
        <v>418</v>
      </c>
      <c r="D122" s="15" t="s">
        <v>459</v>
      </c>
      <c r="E122" s="15" t="s">
        <v>1105</v>
      </c>
      <c r="F122" s="15" t="s">
        <v>551</v>
      </c>
      <c r="G122" s="15" t="s">
        <v>644</v>
      </c>
      <c r="H122" s="15" t="s">
        <v>612</v>
      </c>
      <c r="I122" s="143" t="s">
        <v>668</v>
      </c>
      <c r="J122" s="15" t="s">
        <v>567</v>
      </c>
      <c r="K122" s="15" t="s">
        <v>613</v>
      </c>
      <c r="L122" s="15" t="s">
        <v>464</v>
      </c>
      <c r="M122" s="15" t="s">
        <v>1235</v>
      </c>
      <c r="N122" s="103">
        <v>140895</v>
      </c>
      <c r="O122" s="15" t="s">
        <v>1380</v>
      </c>
      <c r="P122" s="15" t="s">
        <v>1383</v>
      </c>
      <c r="Q122" s="15" t="s">
        <v>1383</v>
      </c>
      <c r="R122" s="15" t="s">
        <v>1238</v>
      </c>
      <c r="S122" s="15" t="s">
        <v>1238</v>
      </c>
      <c r="T122" s="15" t="s">
        <v>467</v>
      </c>
      <c r="U122" s="15" t="s">
        <v>468</v>
      </c>
      <c r="V122" s="15">
        <v>3188001</v>
      </c>
      <c r="X122" s="15">
        <v>30304468</v>
      </c>
      <c r="Y122" s="15" t="s">
        <v>1384</v>
      </c>
      <c r="AB122" s="15" t="s">
        <v>1385</v>
      </c>
      <c r="AC122" s="15">
        <v>557748378</v>
      </c>
      <c r="AD122" s="15">
        <v>1005825179</v>
      </c>
      <c r="AE122" s="15" t="s">
        <v>461</v>
      </c>
      <c r="AF122" s="15">
        <v>3</v>
      </c>
      <c r="AG122" s="15" t="s">
        <v>509</v>
      </c>
      <c r="AH122" s="15" t="s">
        <v>510</v>
      </c>
      <c r="AI122" s="15" t="s">
        <v>514</v>
      </c>
      <c r="AL122" s="15" t="s">
        <v>391</v>
      </c>
      <c r="AM122" s="16">
        <v>41631</v>
      </c>
      <c r="AN122" s="16">
        <v>41631</v>
      </c>
      <c r="AO122" s="16">
        <v>41631</v>
      </c>
      <c r="AP122" s="201">
        <v>12</v>
      </c>
      <c r="AT122" s="102">
        <v>450</v>
      </c>
      <c r="AU122" s="15" t="s">
        <v>424</v>
      </c>
      <c r="AV122" s="15" t="s">
        <v>462</v>
      </c>
      <c r="AW122" s="15" t="s">
        <v>486</v>
      </c>
      <c r="AX122" s="14" t="str">
        <f t="shared" si="2"/>
        <v>Middle EastBOOKINGS</v>
      </c>
      <c r="AY122" s="17" t="s">
        <v>733</v>
      </c>
      <c r="AZ122" s="101">
        <f>IF(ISERROR(VLOOKUP($H122,Lookup!$F:$G,2,FALSE)),0,VLOOKUP($H122,Lookup!$F:$G,2,FALSE))</f>
        <v>0</v>
      </c>
    </row>
    <row r="123" spans="1:52">
      <c r="A123" s="12" t="str">
        <f>IF(AZ123=0,VLOOKUP(R123,Lookup!$B:$C,2,0),'1st Yr Maint'!AZ123)</f>
        <v>Middle East</v>
      </c>
      <c r="B123" s="12" t="str">
        <f>VLOOKUP(A123,Lookup!$C:$D,2,FALSE)</f>
        <v>EMEA EAST</v>
      </c>
      <c r="C123" s="15" t="s">
        <v>418</v>
      </c>
      <c r="D123" s="15" t="s">
        <v>459</v>
      </c>
      <c r="E123" s="15" t="s">
        <v>1105</v>
      </c>
      <c r="F123" s="15" t="s">
        <v>551</v>
      </c>
      <c r="G123" s="15" t="s">
        <v>644</v>
      </c>
      <c r="H123" s="15" t="s">
        <v>612</v>
      </c>
      <c r="I123" s="143" t="s">
        <v>668</v>
      </c>
      <c r="J123" s="15" t="s">
        <v>567</v>
      </c>
      <c r="K123" s="15" t="s">
        <v>613</v>
      </c>
      <c r="L123" s="15" t="s">
        <v>464</v>
      </c>
      <c r="M123" s="15" t="s">
        <v>687</v>
      </c>
      <c r="N123" s="103" t="s">
        <v>688</v>
      </c>
      <c r="O123" s="15" t="s">
        <v>716</v>
      </c>
      <c r="P123" s="15" t="s">
        <v>716</v>
      </c>
      <c r="Q123" s="15" t="s">
        <v>717</v>
      </c>
      <c r="R123" s="15" t="s">
        <v>679</v>
      </c>
      <c r="S123" s="15" t="s">
        <v>679</v>
      </c>
      <c r="T123" s="15" t="s">
        <v>467</v>
      </c>
      <c r="U123" s="15" t="s">
        <v>468</v>
      </c>
      <c r="V123" s="15">
        <v>3087467</v>
      </c>
      <c r="X123" s="15">
        <v>30261671</v>
      </c>
      <c r="Y123" s="15" t="s">
        <v>718</v>
      </c>
      <c r="AB123" s="15" t="s">
        <v>717</v>
      </c>
      <c r="AC123" s="15">
        <v>643748312</v>
      </c>
      <c r="AD123" s="15">
        <v>1005611795</v>
      </c>
      <c r="AE123" s="15" t="s">
        <v>461</v>
      </c>
      <c r="AF123" s="15">
        <v>3</v>
      </c>
      <c r="AG123" s="15" t="s">
        <v>513</v>
      </c>
      <c r="AH123" s="15" t="s">
        <v>510</v>
      </c>
      <c r="AI123" s="15" t="s">
        <v>511</v>
      </c>
      <c r="AJ123" s="15" t="s">
        <v>642</v>
      </c>
      <c r="AK123" s="15" t="s">
        <v>516</v>
      </c>
      <c r="AL123" s="15" t="s">
        <v>512</v>
      </c>
      <c r="AM123" s="16">
        <v>41550</v>
      </c>
      <c r="AN123" s="16">
        <v>41550</v>
      </c>
      <c r="AO123" s="16">
        <v>41550</v>
      </c>
      <c r="AP123" s="201">
        <v>10</v>
      </c>
      <c r="AT123" s="102">
        <v>379</v>
      </c>
      <c r="AU123" s="15" t="s">
        <v>424</v>
      </c>
      <c r="AV123" s="15" t="s">
        <v>462</v>
      </c>
      <c r="AW123" s="15" t="s">
        <v>652</v>
      </c>
      <c r="AX123" s="14" t="str">
        <f t="shared" si="2"/>
        <v>Middle EastBOOKINGS</v>
      </c>
      <c r="AY123" s="17" t="s">
        <v>733</v>
      </c>
      <c r="AZ123" s="101">
        <f>IF(ISERROR(VLOOKUP($H123,Lookup!$F:$G,2,FALSE)),0,VLOOKUP($H123,Lookup!$F:$G,2,FALSE))</f>
        <v>0</v>
      </c>
    </row>
    <row r="124" spans="1:52">
      <c r="A124" s="12" t="str">
        <f>IF(AZ124=0,VLOOKUP(R124,Lookup!$B:$C,2,0),'1st Yr Maint'!AZ124)</f>
        <v>Middle East</v>
      </c>
      <c r="B124" s="12" t="str">
        <f>VLOOKUP(A124,Lookup!$C:$D,2,FALSE)</f>
        <v>EMEA EAST</v>
      </c>
      <c r="C124" s="15" t="s">
        <v>418</v>
      </c>
      <c r="D124" s="15" t="s">
        <v>459</v>
      </c>
      <c r="E124" s="15" t="s">
        <v>1105</v>
      </c>
      <c r="F124" s="15" t="s">
        <v>551</v>
      </c>
      <c r="G124" s="15" t="s">
        <v>644</v>
      </c>
      <c r="H124" s="15" t="s">
        <v>612</v>
      </c>
      <c r="I124" s="143" t="s">
        <v>668</v>
      </c>
      <c r="J124" s="15" t="s">
        <v>567</v>
      </c>
      <c r="K124" s="15" t="s">
        <v>613</v>
      </c>
      <c r="L124" s="15" t="s">
        <v>464</v>
      </c>
      <c r="M124" s="15" t="s">
        <v>687</v>
      </c>
      <c r="N124" s="103" t="s">
        <v>688</v>
      </c>
      <c r="O124" s="15" t="s">
        <v>716</v>
      </c>
      <c r="P124" s="15" t="s">
        <v>716</v>
      </c>
      <c r="Q124" s="15" t="s">
        <v>717</v>
      </c>
      <c r="R124" s="15" t="s">
        <v>679</v>
      </c>
      <c r="S124" s="15" t="s">
        <v>679</v>
      </c>
      <c r="T124" s="15" t="s">
        <v>467</v>
      </c>
      <c r="U124" s="15" t="s">
        <v>468</v>
      </c>
      <c r="V124" s="15">
        <v>3087467</v>
      </c>
      <c r="X124" s="15">
        <v>30261671</v>
      </c>
      <c r="Y124" s="15" t="s">
        <v>718</v>
      </c>
      <c r="AB124" s="15" t="s">
        <v>717</v>
      </c>
      <c r="AC124" s="15">
        <v>643748312</v>
      </c>
      <c r="AD124" s="15">
        <v>1005611795</v>
      </c>
      <c r="AE124" s="15" t="s">
        <v>461</v>
      </c>
      <c r="AF124" s="15">
        <v>-3</v>
      </c>
      <c r="AG124" s="15" t="s">
        <v>513</v>
      </c>
      <c r="AH124" s="15" t="s">
        <v>510</v>
      </c>
      <c r="AI124" s="15" t="s">
        <v>511</v>
      </c>
      <c r="AJ124" s="15" t="s">
        <v>642</v>
      </c>
      <c r="AK124" s="15" t="s">
        <v>516</v>
      </c>
      <c r="AL124" s="15" t="s">
        <v>512</v>
      </c>
      <c r="AM124" s="16">
        <v>41550</v>
      </c>
      <c r="AN124" s="16">
        <v>41638</v>
      </c>
      <c r="AO124" s="16">
        <v>41638</v>
      </c>
      <c r="AP124" s="201">
        <v>12</v>
      </c>
      <c r="AT124" s="102">
        <v>-379</v>
      </c>
      <c r="AU124" s="15" t="s">
        <v>424</v>
      </c>
      <c r="AV124" s="15" t="s">
        <v>462</v>
      </c>
      <c r="AW124" s="15" t="s">
        <v>652</v>
      </c>
      <c r="AX124" s="14" t="str">
        <f t="shared" si="2"/>
        <v>Middle EastBOOKINGS</v>
      </c>
      <c r="AY124" s="17" t="s">
        <v>733</v>
      </c>
      <c r="AZ124" s="101">
        <f>IF(ISERROR(VLOOKUP($H124,Lookup!$F:$G,2,FALSE)),0,VLOOKUP($H124,Lookup!$F:$G,2,FALSE))</f>
        <v>0</v>
      </c>
    </row>
    <row r="125" spans="1:52">
      <c r="A125" s="12" t="str">
        <f>IF(AZ125=0,VLOOKUP(R125,Lookup!$B:$C,2,0),'1st Yr Maint'!AZ125)</f>
        <v>EMED &amp; Africa</v>
      </c>
      <c r="B125" s="12" t="str">
        <f>VLOOKUP(A125,Lookup!$C:$D,2,FALSE)</f>
        <v>EMEA EAST</v>
      </c>
      <c r="C125" s="15" t="s">
        <v>418</v>
      </c>
      <c r="D125" s="15" t="s">
        <v>459</v>
      </c>
      <c r="E125" s="15" t="s">
        <v>1105</v>
      </c>
      <c r="F125" s="15" t="s">
        <v>551</v>
      </c>
      <c r="G125" s="15" t="s">
        <v>644</v>
      </c>
      <c r="H125" s="15" t="s">
        <v>612</v>
      </c>
      <c r="I125" s="143" t="s">
        <v>930</v>
      </c>
      <c r="J125" s="15" t="s">
        <v>567</v>
      </c>
      <c r="K125" s="15" t="s">
        <v>613</v>
      </c>
      <c r="L125" s="15" t="s">
        <v>464</v>
      </c>
      <c r="M125" s="15" t="s">
        <v>1312</v>
      </c>
      <c r="N125" s="103">
        <v>120378</v>
      </c>
      <c r="O125" s="15" t="s">
        <v>1522</v>
      </c>
      <c r="P125" s="15" t="s">
        <v>1522</v>
      </c>
      <c r="Q125" s="15" t="s">
        <v>1523</v>
      </c>
      <c r="R125" s="15" t="s">
        <v>1524</v>
      </c>
      <c r="S125" s="15" t="s">
        <v>1524</v>
      </c>
      <c r="T125" s="15" t="s">
        <v>467</v>
      </c>
      <c r="U125" s="15" t="s">
        <v>468</v>
      </c>
      <c r="V125" s="15">
        <v>2686362</v>
      </c>
      <c r="X125" s="15">
        <v>30310482</v>
      </c>
      <c r="Y125" s="15" t="s">
        <v>1525</v>
      </c>
      <c r="AB125" s="15" t="s">
        <v>1523</v>
      </c>
      <c r="AC125" s="15">
        <v>850485875</v>
      </c>
      <c r="AD125" s="15">
        <v>1005506300</v>
      </c>
      <c r="AE125" s="15" t="s">
        <v>461</v>
      </c>
      <c r="AF125" s="15">
        <v>3</v>
      </c>
      <c r="AG125" s="15" t="s">
        <v>509</v>
      </c>
      <c r="AH125" s="15" t="s">
        <v>510</v>
      </c>
      <c r="AI125" s="15" t="s">
        <v>511</v>
      </c>
      <c r="AJ125" s="15" t="s">
        <v>642</v>
      </c>
      <c r="AL125" s="15" t="s">
        <v>512</v>
      </c>
      <c r="AM125" s="16">
        <v>41638</v>
      </c>
      <c r="AN125" s="16">
        <v>41639</v>
      </c>
      <c r="AO125" s="16">
        <v>41638</v>
      </c>
      <c r="AP125" s="201">
        <v>12</v>
      </c>
      <c r="AT125" s="102">
        <v>450</v>
      </c>
      <c r="AU125" s="15" t="s">
        <v>424</v>
      </c>
      <c r="AV125" s="15" t="s">
        <v>462</v>
      </c>
      <c r="AW125" s="15" t="s">
        <v>486</v>
      </c>
      <c r="AX125" s="14" t="str">
        <f t="shared" si="2"/>
        <v>EMED &amp; AfricaBOOKINGS</v>
      </c>
      <c r="AY125" s="17" t="s">
        <v>733</v>
      </c>
      <c r="AZ125" s="101">
        <f>IF(ISERROR(VLOOKUP($H125,Lookup!$F:$G,2,FALSE)),0,VLOOKUP($H125,Lookup!$F:$G,2,FALSE))</f>
        <v>0</v>
      </c>
    </row>
    <row r="126" spans="1:52">
      <c r="A126" s="12" t="str">
        <f>IF(AZ126=0,VLOOKUP(R126,Lookup!$B:$C,2,0),'1st Yr Maint'!AZ126)</f>
        <v>Middle East</v>
      </c>
      <c r="B126" s="12" t="str">
        <f>VLOOKUP(A126,Lookup!$C:$D,2,FALSE)</f>
        <v>EMEA EAST</v>
      </c>
      <c r="C126" s="15" t="s">
        <v>418</v>
      </c>
      <c r="D126" s="15" t="s">
        <v>459</v>
      </c>
      <c r="E126" s="15" t="s">
        <v>1105</v>
      </c>
      <c r="F126" s="15" t="s">
        <v>551</v>
      </c>
      <c r="G126" s="15" t="s">
        <v>644</v>
      </c>
      <c r="H126" s="15" t="s">
        <v>612</v>
      </c>
      <c r="I126" s="143" t="s">
        <v>930</v>
      </c>
      <c r="J126" s="15" t="s">
        <v>567</v>
      </c>
      <c r="K126" s="15" t="s">
        <v>613</v>
      </c>
      <c r="L126" s="15" t="s">
        <v>464</v>
      </c>
      <c r="M126" s="15" t="s">
        <v>931</v>
      </c>
      <c r="N126" s="103">
        <v>67841</v>
      </c>
      <c r="O126" s="15" t="s">
        <v>716</v>
      </c>
      <c r="P126" s="15" t="s">
        <v>716</v>
      </c>
      <c r="Q126" s="15" t="s">
        <v>717</v>
      </c>
      <c r="R126" s="15" t="s">
        <v>679</v>
      </c>
      <c r="S126" s="15" t="s">
        <v>679</v>
      </c>
      <c r="T126" s="15" t="s">
        <v>467</v>
      </c>
      <c r="U126" s="15" t="s">
        <v>468</v>
      </c>
      <c r="V126" s="15">
        <v>3087467</v>
      </c>
      <c r="X126" s="15">
        <v>30261671</v>
      </c>
      <c r="Y126" s="15" t="s">
        <v>718</v>
      </c>
      <c r="AB126" s="15" t="s">
        <v>717</v>
      </c>
      <c r="AC126" s="15">
        <v>643748312</v>
      </c>
      <c r="AD126" s="15">
        <v>1005611795</v>
      </c>
      <c r="AE126" s="15" t="s">
        <v>461</v>
      </c>
      <c r="AF126" s="15">
        <v>3</v>
      </c>
      <c r="AG126" s="15" t="s">
        <v>513</v>
      </c>
      <c r="AH126" s="15" t="s">
        <v>510</v>
      </c>
      <c r="AI126" s="15" t="s">
        <v>511</v>
      </c>
      <c r="AJ126" s="15" t="s">
        <v>642</v>
      </c>
      <c r="AK126" s="15" t="s">
        <v>516</v>
      </c>
      <c r="AL126" s="15" t="s">
        <v>512</v>
      </c>
      <c r="AM126" s="16">
        <v>41550</v>
      </c>
      <c r="AN126" s="16">
        <v>41638</v>
      </c>
      <c r="AO126" s="16">
        <v>41638</v>
      </c>
      <c r="AP126" s="201">
        <v>12</v>
      </c>
      <c r="AT126" s="102">
        <v>379</v>
      </c>
      <c r="AU126" s="15" t="s">
        <v>424</v>
      </c>
      <c r="AV126" s="15" t="s">
        <v>462</v>
      </c>
      <c r="AW126" s="15" t="s">
        <v>652</v>
      </c>
      <c r="AX126" s="14" t="str">
        <f t="shared" si="2"/>
        <v>Middle EastBOOKINGS</v>
      </c>
      <c r="AY126" s="17" t="s">
        <v>733</v>
      </c>
      <c r="AZ126" s="101">
        <f>IF(ISERROR(VLOOKUP($H126,Lookup!$F:$G,2,FALSE)),0,VLOOKUP($H126,Lookup!$F:$G,2,FALSE))</f>
        <v>0</v>
      </c>
    </row>
    <row r="127" spans="1:52">
      <c r="A127" s="12" t="str">
        <f>IF(AZ127=0,VLOOKUP(R127,Lookup!$B:$C,2,0),'1st Yr Maint'!AZ127)</f>
        <v>Middle East</v>
      </c>
      <c r="B127" s="12" t="str">
        <f>VLOOKUP(A127,Lookup!$C:$D,2,FALSE)</f>
        <v>EMEA EAST</v>
      </c>
      <c r="C127" s="15" t="s">
        <v>418</v>
      </c>
      <c r="D127" s="15" t="s">
        <v>459</v>
      </c>
      <c r="E127" s="15" t="s">
        <v>1105</v>
      </c>
      <c r="F127" s="15" t="s">
        <v>551</v>
      </c>
      <c r="G127" s="15" t="s">
        <v>644</v>
      </c>
      <c r="H127" s="15" t="s">
        <v>612</v>
      </c>
      <c r="I127" s="143" t="s">
        <v>930</v>
      </c>
      <c r="J127" s="15" t="s">
        <v>567</v>
      </c>
      <c r="K127" s="15" t="s">
        <v>613</v>
      </c>
      <c r="L127" s="15" t="s">
        <v>464</v>
      </c>
      <c r="M127" s="15" t="s">
        <v>931</v>
      </c>
      <c r="N127" s="103">
        <v>67841</v>
      </c>
      <c r="O127" s="15" t="s">
        <v>716</v>
      </c>
      <c r="P127" s="15" t="s">
        <v>716</v>
      </c>
      <c r="Q127" s="15" t="s">
        <v>1515</v>
      </c>
      <c r="R127" s="15" t="s">
        <v>679</v>
      </c>
      <c r="S127" s="15" t="s">
        <v>679</v>
      </c>
      <c r="T127" s="15" t="s">
        <v>467</v>
      </c>
      <c r="U127" s="15" t="s">
        <v>468</v>
      </c>
      <c r="V127" s="15">
        <v>1421014</v>
      </c>
      <c r="X127" s="15">
        <v>30312371</v>
      </c>
      <c r="Y127" s="15" t="s">
        <v>1516</v>
      </c>
      <c r="AB127" s="15" t="s">
        <v>1517</v>
      </c>
      <c r="AC127" s="15">
        <v>644929481</v>
      </c>
      <c r="AD127" s="15">
        <v>1005596729</v>
      </c>
      <c r="AE127" s="15" t="s">
        <v>461</v>
      </c>
      <c r="AF127" s="15">
        <v>5</v>
      </c>
      <c r="AG127" s="15" t="s">
        <v>509</v>
      </c>
      <c r="AH127" s="15" t="s">
        <v>510</v>
      </c>
      <c r="AI127" s="15" t="s">
        <v>511</v>
      </c>
      <c r="AJ127" s="15" t="s">
        <v>642</v>
      </c>
      <c r="AK127" s="15" t="s">
        <v>516</v>
      </c>
      <c r="AL127" s="15" t="s">
        <v>512</v>
      </c>
      <c r="AM127" s="16">
        <v>41639</v>
      </c>
      <c r="AN127" s="16">
        <v>41639</v>
      </c>
      <c r="AO127" s="16">
        <v>41639</v>
      </c>
      <c r="AP127" s="201">
        <v>12</v>
      </c>
      <c r="AT127" s="102">
        <v>3576</v>
      </c>
      <c r="AU127" s="15" t="s">
        <v>424</v>
      </c>
      <c r="AV127" s="15" t="s">
        <v>466</v>
      </c>
      <c r="AW127" s="15" t="s">
        <v>465</v>
      </c>
      <c r="AX127" s="14" t="str">
        <f t="shared" si="2"/>
        <v>Middle EastBOOKINGS</v>
      </c>
      <c r="AY127" s="17" t="s">
        <v>733</v>
      </c>
      <c r="AZ127" s="101">
        <f>IF(ISERROR(VLOOKUP($H127,Lookup!$F:$G,2,FALSE)),0,VLOOKUP($H127,Lookup!$F:$G,2,FALSE))</f>
        <v>0</v>
      </c>
    </row>
    <row r="128" spans="1:52">
      <c r="A128" s="12" t="str">
        <f>IF(AZ128=0,VLOOKUP(R128,Lookup!$B:$C,2,0),'1st Yr Maint'!AZ128)</f>
        <v>EMED &amp; Africa</v>
      </c>
      <c r="B128" s="12" t="str">
        <f>VLOOKUP(A128,Lookup!$C:$D,2,FALSE)</f>
        <v>EMEA EAST</v>
      </c>
      <c r="C128" s="15" t="s">
        <v>418</v>
      </c>
      <c r="D128" s="15" t="s">
        <v>459</v>
      </c>
      <c r="E128" s="15" t="s">
        <v>1105</v>
      </c>
      <c r="F128" s="15" t="s">
        <v>551</v>
      </c>
      <c r="G128" s="15" t="s">
        <v>644</v>
      </c>
      <c r="H128" s="15" t="s">
        <v>612</v>
      </c>
      <c r="I128" s="143" t="s">
        <v>930</v>
      </c>
      <c r="J128" s="15" t="s">
        <v>567</v>
      </c>
      <c r="K128" s="15" t="s">
        <v>613</v>
      </c>
      <c r="L128" s="15" t="s">
        <v>464</v>
      </c>
      <c r="M128" s="15" t="s">
        <v>931</v>
      </c>
      <c r="N128" s="103">
        <v>67841</v>
      </c>
      <c r="O128" s="15" t="s">
        <v>1017</v>
      </c>
      <c r="P128" s="15" t="s">
        <v>1018</v>
      </c>
      <c r="Q128" s="15" t="s">
        <v>1019</v>
      </c>
      <c r="R128" s="15" t="s">
        <v>1020</v>
      </c>
      <c r="S128" s="15" t="s">
        <v>1020</v>
      </c>
      <c r="T128" s="15" t="s">
        <v>467</v>
      </c>
      <c r="U128" s="15" t="s">
        <v>468</v>
      </c>
      <c r="V128" s="15">
        <v>3151735</v>
      </c>
      <c r="X128" s="15">
        <v>30288505</v>
      </c>
      <c r="Y128" s="15" t="s">
        <v>1021</v>
      </c>
      <c r="AB128" s="15" t="s">
        <v>1019</v>
      </c>
      <c r="AC128" s="15">
        <v>565476434</v>
      </c>
      <c r="AD128" s="15">
        <v>1005747352</v>
      </c>
      <c r="AE128" s="15" t="s">
        <v>484</v>
      </c>
      <c r="AF128" s="15">
        <v>4</v>
      </c>
      <c r="AG128" s="15" t="s">
        <v>509</v>
      </c>
      <c r="AH128" s="15" t="s">
        <v>510</v>
      </c>
      <c r="AI128" s="15" t="s">
        <v>511</v>
      </c>
      <c r="AJ128" s="15" t="s">
        <v>517</v>
      </c>
      <c r="AK128" s="15" t="s">
        <v>887</v>
      </c>
      <c r="AL128" s="15" t="s">
        <v>512</v>
      </c>
      <c r="AM128" s="16">
        <v>41607</v>
      </c>
      <c r="AN128" s="16">
        <v>41607</v>
      </c>
      <c r="AO128" s="16">
        <v>41607</v>
      </c>
      <c r="AP128" s="201">
        <v>11</v>
      </c>
      <c r="AT128" s="102">
        <v>278</v>
      </c>
      <c r="AU128" s="15" t="s">
        <v>424</v>
      </c>
      <c r="AV128" s="15" t="s">
        <v>462</v>
      </c>
      <c r="AW128" s="15" t="s">
        <v>652</v>
      </c>
      <c r="AX128" s="14" t="str">
        <f t="shared" si="2"/>
        <v>EMED &amp; AfricaBOOKINGS</v>
      </c>
      <c r="AY128" s="17" t="s">
        <v>733</v>
      </c>
      <c r="AZ128" s="101">
        <f>IF(ISERROR(VLOOKUP($H128,Lookup!$F:$G,2,FALSE)),0,VLOOKUP($H128,Lookup!$F:$G,2,FALSE))</f>
        <v>0</v>
      </c>
    </row>
    <row r="129" spans="1:52">
      <c r="A129" s="12" t="str">
        <f>IF(AZ129=0,VLOOKUP(R129,Lookup!$B:$C,2,0),'1st Yr Maint'!AZ129)</f>
        <v>UK&amp;I</v>
      </c>
      <c r="B129" s="12" t="str">
        <f>VLOOKUP(A129,Lookup!$C:$D,2,FALSE)</f>
        <v>UK&amp;I</v>
      </c>
      <c r="C129" s="15" t="s">
        <v>418</v>
      </c>
      <c r="D129" s="15" t="s">
        <v>459</v>
      </c>
      <c r="E129" s="15" t="s">
        <v>1105</v>
      </c>
      <c r="F129" s="15" t="s">
        <v>551</v>
      </c>
      <c r="G129" s="15" t="s">
        <v>644</v>
      </c>
      <c r="H129" s="15" t="s">
        <v>475</v>
      </c>
      <c r="I129" s="143" t="s">
        <v>638</v>
      </c>
      <c r="J129" s="15" t="s">
        <v>476</v>
      </c>
      <c r="K129" s="15" t="s">
        <v>476</v>
      </c>
      <c r="L129" s="15" t="s">
        <v>471</v>
      </c>
      <c r="M129" s="15" t="s">
        <v>666</v>
      </c>
      <c r="N129" s="103">
        <v>41906</v>
      </c>
      <c r="O129" s="15" t="s">
        <v>1026</v>
      </c>
      <c r="P129" s="15" t="s">
        <v>1027</v>
      </c>
      <c r="Q129" s="15" t="s">
        <v>1027</v>
      </c>
      <c r="R129" s="15" t="s">
        <v>495</v>
      </c>
      <c r="S129" s="15" t="s">
        <v>495</v>
      </c>
      <c r="T129" s="15" t="s">
        <v>467</v>
      </c>
      <c r="U129" s="15" t="s">
        <v>468</v>
      </c>
      <c r="V129" s="15">
        <v>2984917</v>
      </c>
      <c r="X129" s="15">
        <v>30288282</v>
      </c>
      <c r="Y129" s="15" t="s">
        <v>1028</v>
      </c>
      <c r="AB129" s="15" t="s">
        <v>1029</v>
      </c>
      <c r="AC129" s="15">
        <v>232935176</v>
      </c>
      <c r="AD129" s="15">
        <v>1005522744</v>
      </c>
      <c r="AE129" s="15" t="s">
        <v>461</v>
      </c>
      <c r="AF129" s="15">
        <v>5</v>
      </c>
      <c r="AG129" s="15" t="s">
        <v>513</v>
      </c>
      <c r="AH129" s="15" t="s">
        <v>510</v>
      </c>
      <c r="AI129" s="15" t="s">
        <v>511</v>
      </c>
      <c r="AJ129" s="15" t="s">
        <v>541</v>
      </c>
      <c r="AK129" s="15" t="s">
        <v>611</v>
      </c>
      <c r="AL129" s="15" t="s">
        <v>512</v>
      </c>
      <c r="AM129" s="16">
        <v>41607</v>
      </c>
      <c r="AN129" s="16">
        <v>41607</v>
      </c>
      <c r="AO129" s="16">
        <v>41607</v>
      </c>
      <c r="AP129" s="201">
        <v>11</v>
      </c>
      <c r="AT129" s="102">
        <v>1064.8499999999999</v>
      </c>
      <c r="AU129" s="15" t="s">
        <v>424</v>
      </c>
      <c r="AV129" s="15" t="s">
        <v>537</v>
      </c>
      <c r="AW129" s="15" t="s">
        <v>538</v>
      </c>
      <c r="AX129" s="14" t="str">
        <f t="shared" si="2"/>
        <v>UK&amp;IBOOKINGS</v>
      </c>
      <c r="AY129" s="17" t="s">
        <v>733</v>
      </c>
      <c r="AZ129" s="101" t="str">
        <f>IF(ISERROR(VLOOKUP($H129,Lookup!$F:$G,2,FALSE)),0,VLOOKUP($H129,Lookup!$F:$G,2,FALSE))</f>
        <v>UK&amp;I</v>
      </c>
    </row>
    <row r="130" spans="1:52">
      <c r="A130" s="12" t="str">
        <f>IF(AZ130=0,VLOOKUP(R130,Lookup!$B:$C,2,0),'1st Yr Maint'!AZ130)</f>
        <v>UK&amp;I</v>
      </c>
      <c r="B130" s="12" t="str">
        <f>VLOOKUP(A130,Lookup!$C:$D,2,FALSE)</f>
        <v>UK&amp;I</v>
      </c>
      <c r="C130" s="15" t="s">
        <v>418</v>
      </c>
      <c r="D130" s="15" t="s">
        <v>459</v>
      </c>
      <c r="E130" s="15" t="s">
        <v>1105</v>
      </c>
      <c r="F130" s="15" t="s">
        <v>551</v>
      </c>
      <c r="G130" s="15" t="s">
        <v>644</v>
      </c>
      <c r="H130" s="15" t="s">
        <v>475</v>
      </c>
      <c r="I130" s="143" t="s">
        <v>581</v>
      </c>
      <c r="J130" s="15" t="s">
        <v>476</v>
      </c>
      <c r="K130" s="15" t="s">
        <v>582</v>
      </c>
      <c r="L130" s="15" t="s">
        <v>471</v>
      </c>
      <c r="M130" s="15" t="s">
        <v>583</v>
      </c>
      <c r="N130" s="103">
        <v>46889</v>
      </c>
      <c r="O130" s="15" t="s">
        <v>759</v>
      </c>
      <c r="P130" s="15" t="s">
        <v>760</v>
      </c>
      <c r="Q130" s="15" t="s">
        <v>760</v>
      </c>
      <c r="R130" s="15" t="s">
        <v>495</v>
      </c>
      <c r="S130" s="15" t="s">
        <v>495</v>
      </c>
      <c r="T130" s="15" t="s">
        <v>467</v>
      </c>
      <c r="U130" s="15" t="s">
        <v>468</v>
      </c>
      <c r="V130" s="15">
        <v>1850880</v>
      </c>
      <c r="X130" s="15">
        <v>30270634</v>
      </c>
      <c r="Y130" s="15" t="s">
        <v>761</v>
      </c>
      <c r="AB130" s="15" t="s">
        <v>762</v>
      </c>
      <c r="AC130" s="15">
        <v>217340207</v>
      </c>
      <c r="AD130" s="15">
        <v>1005582774</v>
      </c>
      <c r="AE130" s="15" t="s">
        <v>461</v>
      </c>
      <c r="AF130" s="15">
        <v>10</v>
      </c>
      <c r="AG130" s="15" t="s">
        <v>509</v>
      </c>
      <c r="AH130" s="15" t="s">
        <v>510</v>
      </c>
      <c r="AI130" s="15" t="s">
        <v>511</v>
      </c>
      <c r="AJ130" s="15" t="s">
        <v>642</v>
      </c>
      <c r="AL130" s="15" t="s">
        <v>512</v>
      </c>
      <c r="AM130" s="16">
        <v>41572</v>
      </c>
      <c r="AN130" s="16">
        <v>41572</v>
      </c>
      <c r="AO130" s="16">
        <v>41572</v>
      </c>
      <c r="AP130" s="201">
        <v>10</v>
      </c>
      <c r="AT130" s="102">
        <v>1965.4</v>
      </c>
      <c r="AU130" s="15" t="s">
        <v>424</v>
      </c>
      <c r="AV130" s="15" t="s">
        <v>462</v>
      </c>
      <c r="AW130" s="15" t="s">
        <v>486</v>
      </c>
      <c r="AX130" s="14" t="str">
        <f t="shared" si="2"/>
        <v>UK&amp;IBOOKINGS</v>
      </c>
      <c r="AY130" s="17" t="s">
        <v>733</v>
      </c>
      <c r="AZ130" s="101" t="str">
        <f>IF(ISERROR(VLOOKUP($H130,Lookup!$F:$G,2,FALSE)),0,VLOOKUP($H130,Lookup!$F:$G,2,FALSE))</f>
        <v>UK&amp;I</v>
      </c>
    </row>
    <row r="131" spans="1:52">
      <c r="A131" s="12" t="str">
        <f>IF(AZ131=0,VLOOKUP(R131,Lookup!$B:$C,2,0),'1st Yr Maint'!AZ131)</f>
        <v>UK&amp;I</v>
      </c>
      <c r="B131" s="12" t="str">
        <f>VLOOKUP(A131,Lookup!$C:$D,2,FALSE)</f>
        <v>UK&amp;I</v>
      </c>
      <c r="C131" s="15" t="s">
        <v>418</v>
      </c>
      <c r="D131" s="15" t="s">
        <v>459</v>
      </c>
      <c r="E131" s="15" t="s">
        <v>1105</v>
      </c>
      <c r="F131" s="15" t="s">
        <v>551</v>
      </c>
      <c r="G131" s="15" t="s">
        <v>644</v>
      </c>
      <c r="H131" s="15" t="s">
        <v>475</v>
      </c>
      <c r="I131" s="143" t="s">
        <v>581</v>
      </c>
      <c r="J131" s="15" t="s">
        <v>476</v>
      </c>
      <c r="K131" s="15" t="s">
        <v>582</v>
      </c>
      <c r="L131" s="15" t="s">
        <v>471</v>
      </c>
      <c r="M131" s="15" t="s">
        <v>577</v>
      </c>
      <c r="N131" s="103">
        <v>100878</v>
      </c>
      <c r="O131" s="15" t="s">
        <v>698</v>
      </c>
      <c r="P131" s="15" t="s">
        <v>698</v>
      </c>
      <c r="Q131" s="15" t="s">
        <v>1527</v>
      </c>
      <c r="R131" s="15" t="s">
        <v>495</v>
      </c>
      <c r="S131" s="15" t="s">
        <v>495</v>
      </c>
      <c r="T131" s="15" t="s">
        <v>467</v>
      </c>
      <c r="U131" s="15" t="s">
        <v>468</v>
      </c>
      <c r="V131" s="15">
        <v>2222242</v>
      </c>
      <c r="X131" s="15">
        <v>30310429</v>
      </c>
      <c r="Y131" s="15" t="s">
        <v>1528</v>
      </c>
      <c r="AB131" s="15" t="s">
        <v>1529</v>
      </c>
      <c r="AC131" s="15">
        <v>424004315</v>
      </c>
      <c r="AD131" s="15">
        <v>1004987682</v>
      </c>
      <c r="AE131" s="15" t="s">
        <v>461</v>
      </c>
      <c r="AF131" s="15">
        <v>6</v>
      </c>
      <c r="AG131" s="15" t="s">
        <v>513</v>
      </c>
      <c r="AH131" s="15" t="s">
        <v>510</v>
      </c>
      <c r="AI131" s="15" t="s">
        <v>511</v>
      </c>
      <c r="AJ131" s="15" t="s">
        <v>642</v>
      </c>
      <c r="AL131" s="15" t="s">
        <v>512</v>
      </c>
      <c r="AM131" s="16">
        <v>41638</v>
      </c>
      <c r="AN131" s="16">
        <v>41638</v>
      </c>
      <c r="AO131" s="16">
        <v>41638</v>
      </c>
      <c r="AP131" s="201">
        <v>12</v>
      </c>
      <c r="AT131" s="102">
        <v>9145.02</v>
      </c>
      <c r="AU131" s="15" t="s">
        <v>424</v>
      </c>
      <c r="AV131" s="15" t="s">
        <v>494</v>
      </c>
      <c r="AW131" s="15" t="s">
        <v>542</v>
      </c>
      <c r="AX131" s="14" t="str">
        <f t="shared" si="2"/>
        <v>UK&amp;IBOOKINGS</v>
      </c>
      <c r="AY131" s="17" t="s">
        <v>733</v>
      </c>
      <c r="AZ131" s="101" t="str">
        <f>IF(ISERROR(VLOOKUP($H131,Lookup!$F:$G,2,FALSE)),0,VLOOKUP($H131,Lookup!$F:$G,2,FALSE))</f>
        <v>UK&amp;I</v>
      </c>
    </row>
    <row r="132" spans="1:52">
      <c r="A132" s="12" t="str">
        <f>IF(AZ132=0,VLOOKUP(R132,Lookup!$B:$C,2,0),'1st Yr Maint'!AZ132)</f>
        <v>UK&amp;I</v>
      </c>
      <c r="B132" s="12" t="str">
        <f>VLOOKUP(A132,Lookup!$C:$D,2,FALSE)</f>
        <v>UK&amp;I</v>
      </c>
      <c r="C132" s="15" t="s">
        <v>418</v>
      </c>
      <c r="D132" s="15" t="s">
        <v>459</v>
      </c>
      <c r="E132" s="15" t="s">
        <v>1105</v>
      </c>
      <c r="F132" s="15" t="s">
        <v>551</v>
      </c>
      <c r="G132" s="15" t="s">
        <v>644</v>
      </c>
      <c r="H132" s="15" t="s">
        <v>983</v>
      </c>
      <c r="I132" s="143" t="s">
        <v>984</v>
      </c>
      <c r="J132" s="15" t="s">
        <v>985</v>
      </c>
      <c r="K132" s="15" t="s">
        <v>986</v>
      </c>
      <c r="L132" s="15" t="s">
        <v>654</v>
      </c>
      <c r="M132" s="15" t="s">
        <v>987</v>
      </c>
      <c r="N132" s="103">
        <v>103739</v>
      </c>
      <c r="O132" s="15" t="s">
        <v>988</v>
      </c>
      <c r="P132" s="15" t="s">
        <v>989</v>
      </c>
      <c r="Q132" s="15" t="s">
        <v>989</v>
      </c>
      <c r="R132" s="15" t="s">
        <v>495</v>
      </c>
      <c r="S132" s="15" t="s">
        <v>495</v>
      </c>
      <c r="T132" s="15" t="s">
        <v>467</v>
      </c>
      <c r="U132" s="15" t="s">
        <v>468</v>
      </c>
      <c r="V132" s="15">
        <v>3115674</v>
      </c>
      <c r="X132" s="15">
        <v>30287564</v>
      </c>
      <c r="Y132" s="15" t="s">
        <v>990</v>
      </c>
      <c r="AB132" s="15" t="s">
        <v>991</v>
      </c>
      <c r="AC132" s="15">
        <v>227473519</v>
      </c>
      <c r="AD132" s="15">
        <v>1005598976</v>
      </c>
      <c r="AE132" s="15" t="s">
        <v>461</v>
      </c>
      <c r="AF132" s="15">
        <v>6</v>
      </c>
      <c r="AG132" s="15" t="s">
        <v>513</v>
      </c>
      <c r="AH132" s="15" t="s">
        <v>510</v>
      </c>
      <c r="AI132" s="15" t="s">
        <v>511</v>
      </c>
      <c r="AJ132" s="15" t="s">
        <v>642</v>
      </c>
      <c r="AK132" s="15" t="s">
        <v>658</v>
      </c>
      <c r="AL132" s="15" t="s">
        <v>512</v>
      </c>
      <c r="AM132" s="16">
        <v>41606</v>
      </c>
      <c r="AN132" s="16">
        <v>41606</v>
      </c>
      <c r="AO132" s="16">
        <v>41606</v>
      </c>
      <c r="AP132" s="201">
        <v>11</v>
      </c>
      <c r="AT132" s="102">
        <v>1543.8</v>
      </c>
      <c r="AU132" s="15" t="s">
        <v>424</v>
      </c>
      <c r="AV132" s="15" t="s">
        <v>494</v>
      </c>
      <c r="AW132" s="15" t="s">
        <v>992</v>
      </c>
      <c r="AX132" s="14" t="str">
        <f t="shared" si="2"/>
        <v>UK&amp;IBOOKINGS</v>
      </c>
      <c r="AY132" s="17" t="s">
        <v>733</v>
      </c>
      <c r="AZ132" s="101" t="str">
        <f>IF(ISERROR(VLOOKUP($H132,Lookup!$F:$G,2,FALSE)),0,VLOOKUP($H132,Lookup!$F:$G,2,FALSE))</f>
        <v>UK&amp;I</v>
      </c>
    </row>
    <row r="133" spans="1:52">
      <c r="A133" s="12" t="str">
        <f>IF(AZ133=0,VLOOKUP(R133,Lookup!$B:$C,2,0),'1st Yr Maint'!AZ133)</f>
        <v>UK&amp;I</v>
      </c>
      <c r="B133" s="12" t="str">
        <f>VLOOKUP(A133,Lookup!$C:$D,2,FALSE)</f>
        <v>UK&amp;I</v>
      </c>
      <c r="C133" s="15" t="s">
        <v>418</v>
      </c>
      <c r="D133" s="15" t="s">
        <v>459</v>
      </c>
      <c r="E133" s="15" t="s">
        <v>1105</v>
      </c>
      <c r="F133" s="15" t="s">
        <v>551</v>
      </c>
      <c r="G133" s="15" t="s">
        <v>644</v>
      </c>
      <c r="H133" s="15" t="s">
        <v>983</v>
      </c>
      <c r="I133" s="143" t="s">
        <v>984</v>
      </c>
      <c r="J133" s="15" t="s">
        <v>985</v>
      </c>
      <c r="K133" s="15" t="s">
        <v>986</v>
      </c>
      <c r="L133" s="15" t="s">
        <v>654</v>
      </c>
      <c r="M133" s="15" t="s">
        <v>987</v>
      </c>
      <c r="N133" s="103">
        <v>103739</v>
      </c>
      <c r="O133" s="15" t="s">
        <v>988</v>
      </c>
      <c r="P133" s="15" t="s">
        <v>989</v>
      </c>
      <c r="Q133" s="15" t="s">
        <v>989</v>
      </c>
      <c r="R133" s="15" t="s">
        <v>495</v>
      </c>
      <c r="S133" s="15" t="s">
        <v>495</v>
      </c>
      <c r="T133" s="15" t="s">
        <v>467</v>
      </c>
      <c r="U133" s="15" t="s">
        <v>468</v>
      </c>
      <c r="V133" s="15">
        <v>3174569</v>
      </c>
      <c r="X133" s="15">
        <v>30294611</v>
      </c>
      <c r="Y133" s="15" t="s">
        <v>1135</v>
      </c>
      <c r="AB133" s="15" t="s">
        <v>991</v>
      </c>
      <c r="AC133" s="15">
        <v>227473519</v>
      </c>
      <c r="AD133" s="15">
        <v>1005800247</v>
      </c>
      <c r="AE133" s="15" t="s">
        <v>461</v>
      </c>
      <c r="AF133" s="15">
        <v>8</v>
      </c>
      <c r="AG133" s="15" t="s">
        <v>513</v>
      </c>
      <c r="AH133" s="15" t="s">
        <v>510</v>
      </c>
      <c r="AI133" s="15" t="s">
        <v>511</v>
      </c>
      <c r="AJ133" s="15" t="s">
        <v>642</v>
      </c>
      <c r="AK133" s="15" t="s">
        <v>658</v>
      </c>
      <c r="AL133" s="15" t="s">
        <v>512</v>
      </c>
      <c r="AM133" s="16">
        <v>41619</v>
      </c>
      <c r="AN133" s="16">
        <v>41619</v>
      </c>
      <c r="AO133" s="16">
        <v>41619</v>
      </c>
      <c r="AP133" s="201">
        <v>12</v>
      </c>
      <c r="AT133" s="102">
        <v>7728.32</v>
      </c>
      <c r="AU133" s="15" t="s">
        <v>424</v>
      </c>
      <c r="AV133" s="15" t="s">
        <v>494</v>
      </c>
      <c r="AW133" s="15" t="s">
        <v>992</v>
      </c>
      <c r="AX133" s="14" t="str">
        <f t="shared" si="2"/>
        <v>UK&amp;IBOOKINGS</v>
      </c>
      <c r="AY133" s="17" t="s">
        <v>733</v>
      </c>
      <c r="AZ133" s="101" t="str">
        <f>IF(ISERROR(VLOOKUP($H133,Lookup!$F:$G,2,FALSE)),0,VLOOKUP($H133,Lookup!$F:$G,2,FALSE))</f>
        <v>UK&amp;I</v>
      </c>
    </row>
    <row r="134" spans="1:52">
      <c r="A134" s="12" t="str">
        <f>IF(AZ134=0,VLOOKUP(R134,Lookup!$B:$C,2,0),'1st Yr Maint'!AZ134)</f>
        <v>UK&amp;I</v>
      </c>
      <c r="B134" s="12" t="str">
        <f>VLOOKUP(A134,Lookup!$C:$D,2,FALSE)</f>
        <v>UK&amp;I</v>
      </c>
      <c r="C134" s="15" t="s">
        <v>418</v>
      </c>
      <c r="D134" s="15" t="s">
        <v>459</v>
      </c>
      <c r="E134" s="15" t="s">
        <v>1105</v>
      </c>
      <c r="F134" s="15" t="s">
        <v>551</v>
      </c>
      <c r="G134" s="15" t="s">
        <v>644</v>
      </c>
      <c r="H134" s="15" t="s">
        <v>983</v>
      </c>
      <c r="I134" s="143" t="s">
        <v>984</v>
      </c>
      <c r="J134" s="15" t="s">
        <v>985</v>
      </c>
      <c r="K134" s="15" t="s">
        <v>986</v>
      </c>
      <c r="L134" s="15" t="s">
        <v>654</v>
      </c>
      <c r="M134" s="15" t="s">
        <v>1130</v>
      </c>
      <c r="N134" s="103">
        <v>99335</v>
      </c>
      <c r="O134" s="15" t="s">
        <v>1131</v>
      </c>
      <c r="P134" s="15" t="s">
        <v>1132</v>
      </c>
      <c r="Q134" s="15" t="s">
        <v>1132</v>
      </c>
      <c r="R134" s="15" t="s">
        <v>495</v>
      </c>
      <c r="S134" s="15" t="s">
        <v>495</v>
      </c>
      <c r="T134" s="15" t="s">
        <v>467</v>
      </c>
      <c r="U134" s="15" t="s">
        <v>468</v>
      </c>
      <c r="X134" s="15">
        <v>30296806</v>
      </c>
      <c r="Y134" s="15" t="s">
        <v>1133</v>
      </c>
      <c r="AB134" s="15" t="s">
        <v>1134</v>
      </c>
      <c r="AC134" s="15">
        <v>217593494</v>
      </c>
      <c r="AD134" s="15">
        <v>1005741589</v>
      </c>
      <c r="AE134" s="15" t="s">
        <v>484</v>
      </c>
      <c r="AF134" s="15">
        <v>7</v>
      </c>
      <c r="AG134" s="15" t="s">
        <v>509</v>
      </c>
      <c r="AH134" s="15" t="s">
        <v>510</v>
      </c>
      <c r="AI134" s="15" t="s">
        <v>511</v>
      </c>
      <c r="AJ134" s="15" t="s">
        <v>642</v>
      </c>
      <c r="AK134" s="15" t="s">
        <v>657</v>
      </c>
      <c r="AL134" s="15" t="s">
        <v>512</v>
      </c>
      <c r="AM134" s="16">
        <v>41621</v>
      </c>
      <c r="AN134" s="16">
        <v>41621</v>
      </c>
      <c r="AO134" s="16">
        <v>41621</v>
      </c>
      <c r="AP134" s="201">
        <v>12</v>
      </c>
      <c r="AT134" s="102">
        <v>1708.1</v>
      </c>
      <c r="AU134" s="15" t="s">
        <v>424</v>
      </c>
      <c r="AV134" s="15" t="s">
        <v>537</v>
      </c>
      <c r="AW134" s="15" t="s">
        <v>538</v>
      </c>
      <c r="AX134" s="14" t="str">
        <f t="shared" si="2"/>
        <v>UK&amp;IBOOKINGS</v>
      </c>
      <c r="AY134" s="17" t="s">
        <v>733</v>
      </c>
      <c r="AZ134" s="101" t="str">
        <f>IF(ISERROR(VLOOKUP($H134,Lookup!$F:$G,2,FALSE)),0,VLOOKUP($H134,Lookup!$F:$G,2,FALSE))</f>
        <v>UK&amp;I</v>
      </c>
    </row>
    <row r="135" spans="1:52">
      <c r="A135" s="12" t="str">
        <f>IF(AZ135=0,VLOOKUP(R135,Lookup!$B:$C,2,0),'1st Yr Maint'!AZ135)</f>
        <v>UK&amp;I</v>
      </c>
      <c r="B135" s="12" t="str">
        <f>VLOOKUP(A135,Lookup!$C:$D,2,FALSE)</f>
        <v>UK&amp;I</v>
      </c>
      <c r="C135" s="15" t="s">
        <v>418</v>
      </c>
      <c r="D135" s="15" t="s">
        <v>459</v>
      </c>
      <c r="E135" s="15" t="s">
        <v>1105</v>
      </c>
      <c r="F135" s="15" t="s">
        <v>551</v>
      </c>
      <c r="G135" s="15" t="s">
        <v>644</v>
      </c>
      <c r="H135" s="15" t="s">
        <v>983</v>
      </c>
      <c r="I135" s="143" t="s">
        <v>984</v>
      </c>
      <c r="J135" s="15" t="s">
        <v>985</v>
      </c>
      <c r="K135" s="15" t="s">
        <v>986</v>
      </c>
      <c r="L135" s="15" t="s">
        <v>654</v>
      </c>
      <c r="M135" s="15" t="s">
        <v>1130</v>
      </c>
      <c r="N135" s="103">
        <v>99335</v>
      </c>
      <c r="O135" s="15" t="s">
        <v>1131</v>
      </c>
      <c r="P135" s="15" t="s">
        <v>1132</v>
      </c>
      <c r="Q135" s="15" t="s">
        <v>1132</v>
      </c>
      <c r="R135" s="15" t="s">
        <v>495</v>
      </c>
      <c r="S135" s="15" t="s">
        <v>495</v>
      </c>
      <c r="T135" s="15" t="s">
        <v>467</v>
      </c>
      <c r="U135" s="15" t="s">
        <v>468</v>
      </c>
      <c r="X135" s="15">
        <v>30296806</v>
      </c>
      <c r="Y135" s="15" t="s">
        <v>1133</v>
      </c>
      <c r="AB135" s="15" t="s">
        <v>1134</v>
      </c>
      <c r="AC135" s="15">
        <v>217593494</v>
      </c>
      <c r="AD135" s="15">
        <v>1005741589</v>
      </c>
      <c r="AE135" s="15" t="s">
        <v>484</v>
      </c>
      <c r="AF135" s="15">
        <v>-7</v>
      </c>
      <c r="AG135" s="15" t="s">
        <v>509</v>
      </c>
      <c r="AH135" s="15" t="s">
        <v>510</v>
      </c>
      <c r="AI135" s="15" t="s">
        <v>511</v>
      </c>
      <c r="AJ135" s="15" t="s">
        <v>642</v>
      </c>
      <c r="AK135" s="15" t="s">
        <v>657</v>
      </c>
      <c r="AL135" s="15" t="s">
        <v>512</v>
      </c>
      <c r="AM135" s="16">
        <v>41621</v>
      </c>
      <c r="AN135" s="16">
        <v>41631</v>
      </c>
      <c r="AO135" s="16">
        <v>41631</v>
      </c>
      <c r="AP135" s="201">
        <v>12</v>
      </c>
      <c r="AT135" s="102">
        <v>-1708.1</v>
      </c>
      <c r="AU135" s="15" t="s">
        <v>424</v>
      </c>
      <c r="AV135" s="15" t="s">
        <v>537</v>
      </c>
      <c r="AW135" s="15" t="s">
        <v>538</v>
      </c>
      <c r="AX135" s="14" t="str">
        <f t="shared" si="2"/>
        <v>UK&amp;IBOOKINGS</v>
      </c>
      <c r="AY135" s="17" t="s">
        <v>733</v>
      </c>
      <c r="AZ135" s="101" t="str">
        <f>IF(ISERROR(VLOOKUP($H135,Lookup!$F:$G,2,FALSE)),0,VLOOKUP($H135,Lookup!$F:$G,2,FALSE))</f>
        <v>UK&amp;I</v>
      </c>
    </row>
    <row r="136" spans="1:52">
      <c r="A136" s="12" t="str">
        <f>IF(AZ136=0,VLOOKUP(R136,Lookup!$B:$C,2,0),'1st Yr Maint'!AZ136)</f>
        <v>UK&amp;I</v>
      </c>
      <c r="B136" s="12" t="str">
        <f>VLOOKUP(A136,Lookup!$C:$D,2,FALSE)</f>
        <v>UK&amp;I</v>
      </c>
      <c r="C136" s="15" t="s">
        <v>418</v>
      </c>
      <c r="D136" s="15" t="s">
        <v>459</v>
      </c>
      <c r="E136" s="15" t="s">
        <v>1105</v>
      </c>
      <c r="F136" s="15" t="s">
        <v>551</v>
      </c>
      <c r="G136" s="15" t="s">
        <v>1600</v>
      </c>
      <c r="H136" s="15" t="s">
        <v>475</v>
      </c>
      <c r="I136" s="143" t="s">
        <v>638</v>
      </c>
      <c r="J136" s="15" t="s">
        <v>476</v>
      </c>
      <c r="K136" s="15" t="s">
        <v>476</v>
      </c>
      <c r="L136" s="15" t="s">
        <v>471</v>
      </c>
      <c r="M136" s="15" t="s">
        <v>1049</v>
      </c>
      <c r="N136" s="103">
        <v>56510</v>
      </c>
      <c r="O136" s="15" t="s">
        <v>735</v>
      </c>
      <c r="P136" s="15" t="s">
        <v>1050</v>
      </c>
      <c r="Q136" s="15" t="s">
        <v>1050</v>
      </c>
      <c r="R136" s="15" t="s">
        <v>495</v>
      </c>
      <c r="S136" s="15" t="s">
        <v>495</v>
      </c>
      <c r="T136" s="15" t="s">
        <v>467</v>
      </c>
      <c r="U136" s="15" t="s">
        <v>468</v>
      </c>
      <c r="V136" s="15">
        <v>3143319</v>
      </c>
      <c r="X136" s="15">
        <v>30290902</v>
      </c>
      <c r="Y136" s="15" t="s">
        <v>1051</v>
      </c>
      <c r="AB136" s="15" t="s">
        <v>1050</v>
      </c>
      <c r="AC136" s="15">
        <v>217805240</v>
      </c>
      <c r="AD136" s="15">
        <v>1005689282</v>
      </c>
      <c r="AE136" s="15" t="s">
        <v>461</v>
      </c>
      <c r="AF136" s="15">
        <v>2</v>
      </c>
      <c r="AG136" s="15" t="s">
        <v>513</v>
      </c>
      <c r="AH136" s="15" t="s">
        <v>510</v>
      </c>
      <c r="AI136" s="15" t="s">
        <v>511</v>
      </c>
      <c r="AJ136" s="15" t="s">
        <v>642</v>
      </c>
      <c r="AK136" s="15" t="s">
        <v>658</v>
      </c>
      <c r="AL136" s="15" t="s">
        <v>512</v>
      </c>
      <c r="AM136" s="16">
        <v>41612</v>
      </c>
      <c r="AN136" s="16">
        <v>41612</v>
      </c>
      <c r="AO136" s="16">
        <v>41612</v>
      </c>
      <c r="AP136" s="201">
        <v>12</v>
      </c>
      <c r="AT136" s="102">
        <v>5566.06</v>
      </c>
      <c r="AU136" s="15" t="s">
        <v>424</v>
      </c>
      <c r="AV136" s="15" t="s">
        <v>494</v>
      </c>
      <c r="AW136" s="15" t="s">
        <v>542</v>
      </c>
      <c r="AX136" s="14" t="str">
        <f t="shared" si="2"/>
        <v>UK&amp;IBOOKINGS</v>
      </c>
      <c r="AY136" s="17" t="s">
        <v>733</v>
      </c>
      <c r="AZ136" s="101" t="str">
        <f>IF(ISERROR(VLOOKUP($H136,Lookup!$F:$G,2,FALSE)),0,VLOOKUP($H136,Lookup!$F:$G,2,FALSE))</f>
        <v>UK&amp;I</v>
      </c>
    </row>
    <row r="137" spans="1:52">
      <c r="A137" s="12" t="str">
        <f>IF(AZ137=0,VLOOKUP(R137,Lookup!$B:$C,2,0),'1st Yr Maint'!AZ137)</f>
        <v>UK&amp;I</v>
      </c>
      <c r="B137" s="12" t="str">
        <f>VLOOKUP(A137,Lookup!$C:$D,2,FALSE)</f>
        <v>UK&amp;I</v>
      </c>
      <c r="C137" s="15" t="s">
        <v>418</v>
      </c>
      <c r="D137" s="15" t="s">
        <v>459</v>
      </c>
      <c r="E137" s="15" t="s">
        <v>1105</v>
      </c>
      <c r="F137" s="15" t="s">
        <v>551</v>
      </c>
      <c r="G137" s="15" t="s">
        <v>1600</v>
      </c>
      <c r="H137" s="15" t="s">
        <v>475</v>
      </c>
      <c r="I137" s="143" t="s">
        <v>638</v>
      </c>
      <c r="J137" s="15" t="s">
        <v>476</v>
      </c>
      <c r="K137" s="15" t="s">
        <v>476</v>
      </c>
      <c r="L137" s="15" t="s">
        <v>471</v>
      </c>
      <c r="M137" s="15" t="s">
        <v>1049</v>
      </c>
      <c r="N137" s="103">
        <v>56510</v>
      </c>
      <c r="O137" s="15" t="s">
        <v>735</v>
      </c>
      <c r="P137" s="15" t="s">
        <v>1050</v>
      </c>
      <c r="Q137" s="15" t="s">
        <v>1050</v>
      </c>
      <c r="R137" s="15" t="s">
        <v>495</v>
      </c>
      <c r="S137" s="15" t="s">
        <v>495</v>
      </c>
      <c r="T137" s="15" t="s">
        <v>467</v>
      </c>
      <c r="U137" s="15" t="s">
        <v>468</v>
      </c>
      <c r="V137" s="15">
        <v>3143319</v>
      </c>
      <c r="X137" s="15">
        <v>30290902</v>
      </c>
      <c r="Y137" s="15" t="s">
        <v>1051</v>
      </c>
      <c r="AB137" s="15" t="s">
        <v>1050</v>
      </c>
      <c r="AC137" s="15">
        <v>217805240</v>
      </c>
      <c r="AD137" s="15">
        <v>1005689282</v>
      </c>
      <c r="AE137" s="15" t="s">
        <v>461</v>
      </c>
      <c r="AF137" s="15">
        <v>-2</v>
      </c>
      <c r="AG137" s="15" t="s">
        <v>513</v>
      </c>
      <c r="AH137" s="15" t="s">
        <v>510</v>
      </c>
      <c r="AI137" s="15" t="s">
        <v>511</v>
      </c>
      <c r="AJ137" s="15" t="s">
        <v>642</v>
      </c>
      <c r="AK137" s="15" t="s">
        <v>658</v>
      </c>
      <c r="AL137" s="15" t="s">
        <v>512</v>
      </c>
      <c r="AM137" s="16">
        <v>41612</v>
      </c>
      <c r="AN137" s="16">
        <v>41628</v>
      </c>
      <c r="AO137" s="16">
        <v>41628</v>
      </c>
      <c r="AP137" s="201">
        <v>12</v>
      </c>
      <c r="AT137" s="102">
        <v>-5566.06</v>
      </c>
      <c r="AU137" s="15" t="s">
        <v>424</v>
      </c>
      <c r="AV137" s="15" t="s">
        <v>494</v>
      </c>
      <c r="AW137" s="15" t="s">
        <v>542</v>
      </c>
      <c r="AX137" s="14" t="str">
        <f t="shared" si="2"/>
        <v>UK&amp;IBOOKINGS</v>
      </c>
      <c r="AY137" s="17" t="s">
        <v>733</v>
      </c>
      <c r="AZ137" s="101" t="str">
        <f>IF(ISERROR(VLOOKUP($H137,Lookup!$F:$G,2,FALSE)),0,VLOOKUP($H137,Lookup!$F:$G,2,FALSE))</f>
        <v>UK&amp;I</v>
      </c>
    </row>
    <row r="138" spans="1:52">
      <c r="A138" s="12" t="str">
        <f>IF(AZ138=0,VLOOKUP(R138,Lookup!$B:$C,2,0),'1st Yr Maint'!AZ138)</f>
        <v>Benelux</v>
      </c>
      <c r="B138" s="12" t="str">
        <f>VLOOKUP(A138,Lookup!$C:$D,2,FALSE)</f>
        <v>EMEA WEST</v>
      </c>
      <c r="C138" s="15" t="s">
        <v>418</v>
      </c>
      <c r="D138" s="15" t="s">
        <v>459</v>
      </c>
      <c r="E138" s="15" t="s">
        <v>1106</v>
      </c>
      <c r="F138" s="15" t="s">
        <v>551</v>
      </c>
      <c r="G138" s="15" t="s">
        <v>643</v>
      </c>
      <c r="H138" s="15" t="s">
        <v>1201</v>
      </c>
      <c r="I138" s="143" t="s">
        <v>1202</v>
      </c>
      <c r="K138" s="15" t="s">
        <v>1203</v>
      </c>
      <c r="L138" s="15" t="s">
        <v>558</v>
      </c>
      <c r="M138" s="15" t="s">
        <v>1204</v>
      </c>
      <c r="N138" s="103" t="s">
        <v>1205</v>
      </c>
      <c r="O138" s="15" t="s">
        <v>432</v>
      </c>
      <c r="P138" s="15" t="s">
        <v>681</v>
      </c>
      <c r="Q138" s="15" t="s">
        <v>1251</v>
      </c>
      <c r="R138" s="15" t="s">
        <v>95</v>
      </c>
      <c r="S138" s="15" t="s">
        <v>95</v>
      </c>
      <c r="T138" s="15" t="s">
        <v>467</v>
      </c>
      <c r="U138" s="15" t="s">
        <v>468</v>
      </c>
      <c r="X138" s="15">
        <v>30299761</v>
      </c>
      <c r="Y138" s="15" t="s">
        <v>1252</v>
      </c>
      <c r="AB138" s="15" t="s">
        <v>1253</v>
      </c>
      <c r="AC138" s="15">
        <v>551502453</v>
      </c>
      <c r="AD138" s="15">
        <v>1005846135</v>
      </c>
      <c r="AE138" s="15" t="s">
        <v>461</v>
      </c>
      <c r="AF138" s="15">
        <v>1</v>
      </c>
      <c r="AG138" s="15" t="s">
        <v>509</v>
      </c>
      <c r="AH138" s="15" t="s">
        <v>510</v>
      </c>
      <c r="AI138" s="15" t="s">
        <v>511</v>
      </c>
      <c r="AJ138" s="15" t="s">
        <v>517</v>
      </c>
      <c r="AK138" s="15" t="s">
        <v>515</v>
      </c>
      <c r="AL138" s="15" t="s">
        <v>512</v>
      </c>
      <c r="AM138" s="16">
        <v>41626</v>
      </c>
      <c r="AN138" s="16">
        <v>41626</v>
      </c>
      <c r="AO138" s="16">
        <v>41626</v>
      </c>
      <c r="AP138" s="201">
        <v>12</v>
      </c>
      <c r="AT138" s="102">
        <v>253.5</v>
      </c>
      <c r="AU138" s="15" t="s">
        <v>424</v>
      </c>
      <c r="AV138" s="15" t="s">
        <v>537</v>
      </c>
      <c r="AW138" s="15" t="s">
        <v>538</v>
      </c>
      <c r="AX138" s="14" t="str">
        <f t="shared" si="2"/>
        <v>BeneluxBOOKINGS</v>
      </c>
      <c r="AY138" s="17" t="s">
        <v>733</v>
      </c>
      <c r="AZ138" s="101" t="str">
        <f>IF(ISERROR(VLOOKUP($H138,Lookup!$F:$G,2,FALSE)),0,VLOOKUP($H138,Lookup!$F:$G,2,FALSE))</f>
        <v>Benelux</v>
      </c>
    </row>
    <row r="139" spans="1:52">
      <c r="A139" s="12" t="str">
        <f>IF(AZ139=0,VLOOKUP(R139,Lookup!$B:$C,2,0),'1st Yr Maint'!AZ139)</f>
        <v>Benelux</v>
      </c>
      <c r="B139" s="12" t="str">
        <f>VLOOKUP(A139,Lookup!$C:$D,2,FALSE)</f>
        <v>EMEA WEST</v>
      </c>
      <c r="C139" s="15" t="s">
        <v>418</v>
      </c>
      <c r="D139" s="15" t="s">
        <v>459</v>
      </c>
      <c r="E139" s="15" t="s">
        <v>1106</v>
      </c>
      <c r="F139" s="15" t="s">
        <v>551</v>
      </c>
      <c r="G139" s="15" t="s">
        <v>643</v>
      </c>
      <c r="H139" s="15" t="s">
        <v>1201</v>
      </c>
      <c r="I139" s="143" t="s">
        <v>1202</v>
      </c>
      <c r="K139" s="15" t="s">
        <v>1203</v>
      </c>
      <c r="L139" s="15" t="s">
        <v>558</v>
      </c>
      <c r="M139" s="15" t="s">
        <v>1204</v>
      </c>
      <c r="N139" s="103" t="s">
        <v>1205</v>
      </c>
      <c r="O139" s="15" t="s">
        <v>432</v>
      </c>
      <c r="P139" s="15" t="s">
        <v>681</v>
      </c>
      <c r="Q139" s="15" t="s">
        <v>741</v>
      </c>
      <c r="R139" s="15" t="s">
        <v>95</v>
      </c>
      <c r="S139" s="15" t="s">
        <v>95</v>
      </c>
      <c r="T139" s="15" t="s">
        <v>467</v>
      </c>
      <c r="U139" s="15" t="s">
        <v>468</v>
      </c>
      <c r="X139" s="15">
        <v>30298993</v>
      </c>
      <c r="Y139" s="15" t="s">
        <v>1206</v>
      </c>
      <c r="AB139" s="15" t="s">
        <v>743</v>
      </c>
      <c r="AC139" s="15">
        <v>325614456</v>
      </c>
      <c r="AD139" s="15">
        <v>1005846009</v>
      </c>
      <c r="AE139" s="15" t="s">
        <v>461</v>
      </c>
      <c r="AF139" s="15">
        <v>1</v>
      </c>
      <c r="AG139" s="15" t="s">
        <v>509</v>
      </c>
      <c r="AH139" s="15" t="s">
        <v>510</v>
      </c>
      <c r="AI139" s="15" t="s">
        <v>511</v>
      </c>
      <c r="AJ139" s="15" t="s">
        <v>517</v>
      </c>
      <c r="AK139" s="15" t="s">
        <v>515</v>
      </c>
      <c r="AL139" s="15" t="s">
        <v>512</v>
      </c>
      <c r="AM139" s="16">
        <v>41625</v>
      </c>
      <c r="AN139" s="16">
        <v>41625</v>
      </c>
      <c r="AO139" s="16">
        <v>41625</v>
      </c>
      <c r="AP139" s="201">
        <v>12</v>
      </c>
      <c r="AT139" s="102">
        <v>253.5</v>
      </c>
      <c r="AU139" s="15" t="s">
        <v>424</v>
      </c>
      <c r="AV139" s="15" t="s">
        <v>537</v>
      </c>
      <c r="AW139" s="15" t="s">
        <v>538</v>
      </c>
      <c r="AX139" s="14" t="str">
        <f t="shared" si="2"/>
        <v>BeneluxBOOKINGS</v>
      </c>
      <c r="AY139" s="17" t="s">
        <v>733</v>
      </c>
      <c r="AZ139" s="101" t="str">
        <f>IF(ISERROR(VLOOKUP($H139,Lookup!$F:$G,2,FALSE)),0,VLOOKUP($H139,Lookup!$F:$G,2,FALSE))</f>
        <v>Benelux</v>
      </c>
    </row>
    <row r="140" spans="1:52">
      <c r="A140" s="12" t="str">
        <f>IF(AZ140=0,VLOOKUP(R140,Lookup!$B:$C,2,0),'1st Yr Maint'!AZ140)</f>
        <v>Austria/EE</v>
      </c>
      <c r="B140" s="12" t="str">
        <f>VLOOKUP(A140,Lookup!$C:$D,2,FALSE)</f>
        <v>EMEA EAST</v>
      </c>
      <c r="C140" s="15" t="s">
        <v>418</v>
      </c>
      <c r="D140" s="15" t="s">
        <v>459</v>
      </c>
      <c r="E140" s="15" t="s">
        <v>1106</v>
      </c>
      <c r="F140" s="15" t="s">
        <v>551</v>
      </c>
      <c r="G140" s="15" t="s">
        <v>643</v>
      </c>
      <c r="H140" s="15" t="s">
        <v>1537</v>
      </c>
      <c r="I140" s="143" t="s">
        <v>1538</v>
      </c>
      <c r="K140" s="15" t="s">
        <v>1539</v>
      </c>
      <c r="L140" s="15" t="s">
        <v>669</v>
      </c>
      <c r="M140" s="15" t="s">
        <v>1540</v>
      </c>
      <c r="N140" s="103">
        <v>81925</v>
      </c>
      <c r="O140" s="15" t="s">
        <v>432</v>
      </c>
      <c r="P140" s="15" t="s">
        <v>770</v>
      </c>
      <c r="Q140" s="15" t="s">
        <v>1322</v>
      </c>
      <c r="R140" s="15" t="s">
        <v>699</v>
      </c>
      <c r="S140" s="15" t="s">
        <v>699</v>
      </c>
      <c r="T140" s="15" t="s">
        <v>467</v>
      </c>
      <c r="U140" s="15" t="s">
        <v>468</v>
      </c>
      <c r="X140" s="15">
        <v>30302197</v>
      </c>
      <c r="Y140" s="15" t="s">
        <v>1323</v>
      </c>
      <c r="AB140" s="15" t="s">
        <v>1324</v>
      </c>
      <c r="AC140" s="15">
        <v>511166196</v>
      </c>
      <c r="AD140" s="15">
        <v>1005832598</v>
      </c>
      <c r="AE140" s="15" t="s">
        <v>484</v>
      </c>
      <c r="AF140" s="15">
        <v>1</v>
      </c>
      <c r="AG140" s="15" t="s">
        <v>509</v>
      </c>
      <c r="AH140" s="15" t="s">
        <v>510</v>
      </c>
      <c r="AI140" s="15" t="s">
        <v>514</v>
      </c>
      <c r="AJ140" s="15" t="s">
        <v>517</v>
      </c>
      <c r="AK140" s="15" t="s">
        <v>515</v>
      </c>
      <c r="AL140" s="15" t="s">
        <v>512</v>
      </c>
      <c r="AM140" s="16">
        <v>41628</v>
      </c>
      <c r="AN140" s="16">
        <v>41638</v>
      </c>
      <c r="AO140" s="16">
        <v>41638</v>
      </c>
      <c r="AP140" s="201">
        <v>12</v>
      </c>
      <c r="AT140" s="102">
        <v>59.8</v>
      </c>
      <c r="AU140" s="15" t="s">
        <v>424</v>
      </c>
      <c r="AV140" s="15" t="s">
        <v>537</v>
      </c>
      <c r="AW140" s="15" t="s">
        <v>538</v>
      </c>
      <c r="AX140" s="14" t="str">
        <f t="shared" si="2"/>
        <v>Austria/EEBOOKINGS</v>
      </c>
      <c r="AY140" s="17" t="s">
        <v>733</v>
      </c>
      <c r="AZ140" s="101">
        <f>IF(ISERROR(VLOOKUP($H140,Lookup!$F:$G,2,FALSE)),0,VLOOKUP($H140,Lookup!$F:$G,2,FALSE))</f>
        <v>0</v>
      </c>
    </row>
    <row r="141" spans="1:52">
      <c r="A141" s="12" t="str">
        <f>IF(AZ141=0,VLOOKUP(R141,Lookup!$B:$C,2,0),'1st Yr Maint'!AZ141)</f>
        <v>Austria/EE</v>
      </c>
      <c r="B141" s="12" t="str">
        <f>VLOOKUP(A141,Lookup!$C:$D,2,FALSE)</f>
        <v>EMEA EAST</v>
      </c>
      <c r="C141" s="15" t="s">
        <v>418</v>
      </c>
      <c r="D141" s="15" t="s">
        <v>459</v>
      </c>
      <c r="E141" s="15" t="s">
        <v>1106</v>
      </c>
      <c r="F141" s="15" t="s">
        <v>551</v>
      </c>
      <c r="G141" s="15" t="s">
        <v>643</v>
      </c>
      <c r="H141" s="15" t="s">
        <v>766</v>
      </c>
      <c r="I141" s="143" t="s">
        <v>767</v>
      </c>
      <c r="J141" s="15" t="s">
        <v>768</v>
      </c>
      <c r="K141" s="15" t="s">
        <v>768</v>
      </c>
      <c r="L141" s="15" t="s">
        <v>669</v>
      </c>
      <c r="M141" s="15" t="s">
        <v>769</v>
      </c>
      <c r="N141" s="103">
        <v>142025</v>
      </c>
      <c r="O141" s="15" t="s">
        <v>432</v>
      </c>
      <c r="P141" s="15" t="s">
        <v>770</v>
      </c>
      <c r="Q141" s="15" t="s">
        <v>771</v>
      </c>
      <c r="R141" s="15" t="s">
        <v>699</v>
      </c>
      <c r="S141" s="15" t="s">
        <v>699</v>
      </c>
      <c r="T141" s="15" t="s">
        <v>467</v>
      </c>
      <c r="U141" s="15" t="s">
        <v>468</v>
      </c>
      <c r="V141" s="15">
        <v>3119387</v>
      </c>
      <c r="X141" s="15">
        <v>30270605</v>
      </c>
      <c r="Y141" s="15" t="s">
        <v>772</v>
      </c>
      <c r="AB141" s="15" t="s">
        <v>1107</v>
      </c>
      <c r="AC141" s="15">
        <v>238890524</v>
      </c>
      <c r="AD141" s="15">
        <v>1005684593</v>
      </c>
      <c r="AE141" s="15" t="s">
        <v>484</v>
      </c>
      <c r="AF141" s="15">
        <v>1</v>
      </c>
      <c r="AG141" s="15" t="s">
        <v>509</v>
      </c>
      <c r="AH141" s="15" t="s">
        <v>510</v>
      </c>
      <c r="AI141" s="15" t="s">
        <v>511</v>
      </c>
      <c r="AJ141" s="15" t="s">
        <v>517</v>
      </c>
      <c r="AK141" s="15" t="s">
        <v>515</v>
      </c>
      <c r="AL141" s="15" t="s">
        <v>512</v>
      </c>
      <c r="AM141" s="16">
        <v>41572</v>
      </c>
      <c r="AN141" s="16">
        <v>41572</v>
      </c>
      <c r="AO141" s="16">
        <v>41572</v>
      </c>
      <c r="AP141" s="201">
        <v>10</v>
      </c>
      <c r="AT141" s="102">
        <v>40.299999999999997</v>
      </c>
      <c r="AU141" s="15" t="s">
        <v>424</v>
      </c>
      <c r="AV141" s="15" t="s">
        <v>537</v>
      </c>
      <c r="AW141" s="15" t="s">
        <v>773</v>
      </c>
      <c r="AX141" s="14" t="str">
        <f t="shared" ref="AX141:AX182" si="3">A141&amp;AU141</f>
        <v>Austria/EEBOOKINGS</v>
      </c>
      <c r="AY141" s="17" t="s">
        <v>733</v>
      </c>
      <c r="AZ141" s="101">
        <f>IF(ISERROR(VLOOKUP($H141,Lookup!$F:$G,2,FALSE)),0,VLOOKUP($H141,Lookup!$F:$G,2,FALSE))</f>
        <v>0</v>
      </c>
    </row>
    <row r="142" spans="1:52">
      <c r="A142" s="12" t="str">
        <f>IF(AZ142=0,VLOOKUP(R142,Lookup!$B:$C,2,0),'1st Yr Maint'!AZ142)</f>
        <v>Other</v>
      </c>
      <c r="B142" s="12" t="str">
        <f>VLOOKUP(A142,Lookup!$C:$D,2,FALSE)</f>
        <v>OTHER</v>
      </c>
      <c r="C142" s="15" t="s">
        <v>418</v>
      </c>
      <c r="D142" s="15" t="s">
        <v>459</v>
      </c>
      <c r="E142" s="15" t="s">
        <v>1106</v>
      </c>
      <c r="F142" s="15" t="s">
        <v>551</v>
      </c>
      <c r="G142" s="15" t="s">
        <v>643</v>
      </c>
      <c r="H142" s="15" t="s">
        <v>628</v>
      </c>
      <c r="I142" s="143" t="s">
        <v>629</v>
      </c>
      <c r="J142" s="15" t="s">
        <v>630</v>
      </c>
      <c r="K142" s="15" t="s">
        <v>631</v>
      </c>
      <c r="L142" s="15" t="s">
        <v>632</v>
      </c>
      <c r="M142" s="15" t="s">
        <v>633</v>
      </c>
      <c r="N142" s="103" t="s">
        <v>634</v>
      </c>
      <c r="O142" s="15" t="s">
        <v>432</v>
      </c>
      <c r="P142" s="15" t="s">
        <v>770</v>
      </c>
      <c r="Q142" s="15" t="s">
        <v>1322</v>
      </c>
      <c r="R142" s="15" t="s">
        <v>699</v>
      </c>
      <c r="S142" s="15" t="s">
        <v>699</v>
      </c>
      <c r="T142" s="15" t="s">
        <v>467</v>
      </c>
      <c r="U142" s="15" t="s">
        <v>468</v>
      </c>
      <c r="X142" s="15">
        <v>30302197</v>
      </c>
      <c r="Y142" s="15" t="s">
        <v>1323</v>
      </c>
      <c r="AB142" s="15" t="s">
        <v>1324</v>
      </c>
      <c r="AC142" s="15">
        <v>511166196</v>
      </c>
      <c r="AD142" s="15">
        <v>1005832598</v>
      </c>
      <c r="AE142" s="15" t="s">
        <v>484</v>
      </c>
      <c r="AF142" s="15">
        <v>1</v>
      </c>
      <c r="AG142" s="15" t="s">
        <v>509</v>
      </c>
      <c r="AH142" s="15" t="s">
        <v>510</v>
      </c>
      <c r="AI142" s="15" t="s">
        <v>514</v>
      </c>
      <c r="AJ142" s="15" t="s">
        <v>517</v>
      </c>
      <c r="AK142" s="15" t="s">
        <v>515</v>
      </c>
      <c r="AL142" s="15" t="s">
        <v>512</v>
      </c>
      <c r="AM142" s="16">
        <v>41628</v>
      </c>
      <c r="AN142" s="16">
        <v>41628</v>
      </c>
      <c r="AO142" s="16">
        <v>41628</v>
      </c>
      <c r="AP142" s="201">
        <v>12</v>
      </c>
      <c r="AT142" s="102">
        <v>59.8</v>
      </c>
      <c r="AU142" s="15" t="s">
        <v>424</v>
      </c>
      <c r="AV142" s="15" t="s">
        <v>537</v>
      </c>
      <c r="AW142" s="15" t="s">
        <v>538</v>
      </c>
      <c r="AX142" s="14" t="str">
        <f t="shared" si="3"/>
        <v>OtherBOOKINGS</v>
      </c>
      <c r="AY142" s="17" t="s">
        <v>733</v>
      </c>
      <c r="AZ142" s="101" t="str">
        <f>IF(ISERROR(VLOOKUP($H142,Lookup!$F:$G,2,FALSE)),0,VLOOKUP($H142,Lookup!$F:$G,2,FALSE))</f>
        <v>Other</v>
      </c>
    </row>
    <row r="143" spans="1:52">
      <c r="A143" s="12" t="str">
        <f>IF(AZ143=0,VLOOKUP(R143,Lookup!$B:$C,2,0),'1st Yr Maint'!AZ143)</f>
        <v>Other</v>
      </c>
      <c r="B143" s="12" t="str">
        <f>VLOOKUP(A143,Lookup!$C:$D,2,FALSE)</f>
        <v>OTHER</v>
      </c>
      <c r="C143" s="15" t="s">
        <v>418</v>
      </c>
      <c r="D143" s="15" t="s">
        <v>459</v>
      </c>
      <c r="E143" s="15" t="s">
        <v>1106</v>
      </c>
      <c r="F143" s="15" t="s">
        <v>551</v>
      </c>
      <c r="G143" s="15" t="s">
        <v>643</v>
      </c>
      <c r="H143" s="15" t="s">
        <v>628</v>
      </c>
      <c r="I143" s="143" t="s">
        <v>629</v>
      </c>
      <c r="J143" s="15" t="s">
        <v>630</v>
      </c>
      <c r="K143" s="15" t="s">
        <v>631</v>
      </c>
      <c r="L143" s="15" t="s">
        <v>632</v>
      </c>
      <c r="M143" s="15" t="s">
        <v>633</v>
      </c>
      <c r="N143" s="103" t="s">
        <v>634</v>
      </c>
      <c r="O143" s="15" t="s">
        <v>432</v>
      </c>
      <c r="P143" s="15" t="s">
        <v>770</v>
      </c>
      <c r="Q143" s="15" t="s">
        <v>1322</v>
      </c>
      <c r="R143" s="15" t="s">
        <v>699</v>
      </c>
      <c r="S143" s="15" t="s">
        <v>699</v>
      </c>
      <c r="T143" s="15" t="s">
        <v>467</v>
      </c>
      <c r="U143" s="15" t="s">
        <v>468</v>
      </c>
      <c r="X143" s="15">
        <v>30302197</v>
      </c>
      <c r="Y143" s="15" t="s">
        <v>1323</v>
      </c>
      <c r="AB143" s="15" t="s">
        <v>1324</v>
      </c>
      <c r="AC143" s="15">
        <v>511166196</v>
      </c>
      <c r="AD143" s="15">
        <v>1005832598</v>
      </c>
      <c r="AE143" s="15" t="s">
        <v>484</v>
      </c>
      <c r="AF143" s="15">
        <v>-1</v>
      </c>
      <c r="AG143" s="15" t="s">
        <v>509</v>
      </c>
      <c r="AH143" s="15" t="s">
        <v>510</v>
      </c>
      <c r="AI143" s="15" t="s">
        <v>514</v>
      </c>
      <c r="AJ143" s="15" t="s">
        <v>517</v>
      </c>
      <c r="AK143" s="15" t="s">
        <v>515</v>
      </c>
      <c r="AL143" s="15" t="s">
        <v>512</v>
      </c>
      <c r="AM143" s="16">
        <v>41628</v>
      </c>
      <c r="AN143" s="16">
        <v>41638</v>
      </c>
      <c r="AO143" s="16">
        <v>41638</v>
      </c>
      <c r="AP143" s="201">
        <v>12</v>
      </c>
      <c r="AT143" s="102">
        <v>-59.8</v>
      </c>
      <c r="AU143" s="15" t="s">
        <v>424</v>
      </c>
      <c r="AV143" s="15" t="s">
        <v>537</v>
      </c>
      <c r="AW143" s="15" t="s">
        <v>538</v>
      </c>
      <c r="AX143" s="14" t="str">
        <f t="shared" si="3"/>
        <v>OtherBOOKINGS</v>
      </c>
      <c r="AY143" s="17" t="s">
        <v>733</v>
      </c>
      <c r="AZ143" s="101" t="str">
        <f>IF(ISERROR(VLOOKUP($H143,Lookup!$F:$G,2,FALSE)),0,VLOOKUP($H143,Lookup!$F:$G,2,FALSE))</f>
        <v>Other</v>
      </c>
    </row>
    <row r="144" spans="1:52">
      <c r="A144" s="12" t="str">
        <f>IF(AZ144=0,VLOOKUP(R144,Lookup!$B:$C,2,0),'1st Yr Maint'!AZ144)</f>
        <v>Other</v>
      </c>
      <c r="B144" s="12" t="str">
        <f>VLOOKUP(A144,Lookup!$C:$D,2,FALSE)</f>
        <v>OTHER</v>
      </c>
      <c r="C144" s="15" t="s">
        <v>418</v>
      </c>
      <c r="D144" s="15" t="s">
        <v>459</v>
      </c>
      <c r="E144" s="15" t="s">
        <v>1106</v>
      </c>
      <c r="F144" s="15" t="s">
        <v>551</v>
      </c>
      <c r="G144" s="15" t="s">
        <v>643</v>
      </c>
      <c r="H144" s="15" t="s">
        <v>628</v>
      </c>
      <c r="I144" s="143" t="s">
        <v>629</v>
      </c>
      <c r="J144" s="15" t="s">
        <v>630</v>
      </c>
      <c r="K144" s="15" t="s">
        <v>631</v>
      </c>
      <c r="L144" s="15" t="s">
        <v>632</v>
      </c>
      <c r="M144" s="15" t="s">
        <v>633</v>
      </c>
      <c r="N144" s="103" t="s">
        <v>634</v>
      </c>
      <c r="O144" s="15" t="s">
        <v>1506</v>
      </c>
      <c r="P144" s="15" t="s">
        <v>1507</v>
      </c>
      <c r="Q144" s="15" t="s">
        <v>1508</v>
      </c>
      <c r="R144" s="15" t="s">
        <v>97</v>
      </c>
      <c r="S144" s="15" t="s">
        <v>97</v>
      </c>
      <c r="T144" s="15" t="s">
        <v>467</v>
      </c>
      <c r="U144" s="15" t="s">
        <v>468</v>
      </c>
      <c r="X144" s="15">
        <v>30309980</v>
      </c>
      <c r="Y144" s="15" t="s">
        <v>1509</v>
      </c>
      <c r="AB144" s="15" t="s">
        <v>1510</v>
      </c>
      <c r="AC144" s="15">
        <v>439965406</v>
      </c>
      <c r="AD144" s="15">
        <v>1005828744</v>
      </c>
      <c r="AE144" s="15" t="s">
        <v>484</v>
      </c>
      <c r="AF144" s="15">
        <v>1</v>
      </c>
      <c r="AG144" s="15" t="s">
        <v>509</v>
      </c>
      <c r="AH144" s="15" t="s">
        <v>510</v>
      </c>
      <c r="AI144" s="15" t="s">
        <v>511</v>
      </c>
      <c r="AJ144" s="15" t="s">
        <v>517</v>
      </c>
      <c r="AK144" s="15" t="s">
        <v>516</v>
      </c>
      <c r="AL144" s="15" t="s">
        <v>512</v>
      </c>
      <c r="AM144" s="16">
        <v>41638</v>
      </c>
      <c r="AN144" s="16">
        <v>41638</v>
      </c>
      <c r="AO144" s="16">
        <v>41638</v>
      </c>
      <c r="AP144" s="201">
        <v>12</v>
      </c>
      <c r="AT144" s="102">
        <v>40.299999999999997</v>
      </c>
      <c r="AU144" s="15" t="s">
        <v>424</v>
      </c>
      <c r="AV144" s="15" t="s">
        <v>462</v>
      </c>
      <c r="AW144" s="15" t="s">
        <v>1511</v>
      </c>
      <c r="AX144" s="14" t="str">
        <f t="shared" si="3"/>
        <v>OtherBOOKINGS</v>
      </c>
      <c r="AY144" s="17" t="s">
        <v>733</v>
      </c>
      <c r="AZ144" s="101" t="str">
        <f>IF(ISERROR(VLOOKUP($H144,Lookup!$F:$G,2,FALSE)),0,VLOOKUP($H144,Lookup!$F:$G,2,FALSE))</f>
        <v>Other</v>
      </c>
    </row>
    <row r="145" spans="1:52">
      <c r="A145" s="12" t="str">
        <f>IF(AZ145=0,VLOOKUP(R145,Lookup!$B:$C,2,0),'1st Yr Maint'!AZ145)</f>
        <v>Other</v>
      </c>
      <c r="B145" s="12" t="str">
        <f>VLOOKUP(A145,Lookup!$C:$D,2,FALSE)</f>
        <v>OTHER</v>
      </c>
      <c r="C145" s="15" t="s">
        <v>418</v>
      </c>
      <c r="D145" s="15" t="s">
        <v>459</v>
      </c>
      <c r="E145" s="15" t="s">
        <v>1106</v>
      </c>
      <c r="F145" s="15" t="s">
        <v>551</v>
      </c>
      <c r="G145" s="15" t="s">
        <v>643</v>
      </c>
      <c r="H145" s="15" t="s">
        <v>628</v>
      </c>
      <c r="I145" s="143" t="s">
        <v>629</v>
      </c>
      <c r="J145" s="15" t="s">
        <v>630</v>
      </c>
      <c r="K145" s="15" t="s">
        <v>631</v>
      </c>
      <c r="L145" s="15" t="s">
        <v>632</v>
      </c>
      <c r="M145" s="15" t="s">
        <v>633</v>
      </c>
      <c r="N145" s="103" t="s">
        <v>634</v>
      </c>
      <c r="O145" s="15" t="s">
        <v>1506</v>
      </c>
      <c r="P145" s="15" t="s">
        <v>1507</v>
      </c>
      <c r="Q145" s="15" t="s">
        <v>1508</v>
      </c>
      <c r="R145" s="15" t="s">
        <v>97</v>
      </c>
      <c r="S145" s="15" t="s">
        <v>97</v>
      </c>
      <c r="T145" s="15" t="s">
        <v>467</v>
      </c>
      <c r="U145" s="15" t="s">
        <v>468</v>
      </c>
      <c r="X145" s="15">
        <v>30309980</v>
      </c>
      <c r="Y145" s="15" t="s">
        <v>1509</v>
      </c>
      <c r="AB145" s="15" t="s">
        <v>1510</v>
      </c>
      <c r="AC145" s="15">
        <v>439965406</v>
      </c>
      <c r="AD145" s="15">
        <v>1005828744</v>
      </c>
      <c r="AE145" s="15" t="s">
        <v>484</v>
      </c>
      <c r="AF145" s="15">
        <v>-1</v>
      </c>
      <c r="AG145" s="15" t="s">
        <v>509</v>
      </c>
      <c r="AH145" s="15" t="s">
        <v>510</v>
      </c>
      <c r="AI145" s="15" t="s">
        <v>511</v>
      </c>
      <c r="AJ145" s="15" t="s">
        <v>517</v>
      </c>
      <c r="AK145" s="15" t="s">
        <v>516</v>
      </c>
      <c r="AL145" s="15" t="s">
        <v>512</v>
      </c>
      <c r="AM145" s="16">
        <v>41638</v>
      </c>
      <c r="AN145" s="16">
        <v>41639</v>
      </c>
      <c r="AO145" s="16">
        <v>41639</v>
      </c>
      <c r="AP145" s="201">
        <v>12</v>
      </c>
      <c r="AT145" s="102">
        <v>-40.299999999999997</v>
      </c>
      <c r="AU145" s="15" t="s">
        <v>424</v>
      </c>
      <c r="AV145" s="15" t="s">
        <v>462</v>
      </c>
      <c r="AW145" s="15" t="s">
        <v>1511</v>
      </c>
      <c r="AX145" s="14" t="str">
        <f t="shared" si="3"/>
        <v>OtherBOOKINGS</v>
      </c>
      <c r="AY145" s="17" t="s">
        <v>733</v>
      </c>
      <c r="AZ145" s="101" t="str">
        <f>IF(ISERROR(VLOOKUP($H145,Lookup!$F:$G,2,FALSE)),0,VLOOKUP($H145,Lookup!$F:$G,2,FALSE))</f>
        <v>Other</v>
      </c>
    </row>
    <row r="146" spans="1:52">
      <c r="A146" s="12" t="str">
        <f>IF(AZ146=0,VLOOKUP(R146,Lookup!$B:$C,2,0),'1st Yr Maint'!AZ146)</f>
        <v>Other</v>
      </c>
      <c r="B146" s="12" t="str">
        <f>VLOOKUP(A146,Lookup!$C:$D,2,FALSE)</f>
        <v>OTHER</v>
      </c>
      <c r="C146" s="15" t="s">
        <v>418</v>
      </c>
      <c r="D146" s="15" t="s">
        <v>459</v>
      </c>
      <c r="E146" s="15" t="s">
        <v>1106</v>
      </c>
      <c r="F146" s="15" t="s">
        <v>551</v>
      </c>
      <c r="G146" s="15" t="s">
        <v>643</v>
      </c>
      <c r="H146" s="15" t="s">
        <v>628</v>
      </c>
      <c r="I146" s="143" t="s">
        <v>629</v>
      </c>
      <c r="J146" s="15" t="s">
        <v>630</v>
      </c>
      <c r="K146" s="15" t="s">
        <v>631</v>
      </c>
      <c r="L146" s="15" t="s">
        <v>632</v>
      </c>
      <c r="M146" s="15" t="s">
        <v>633</v>
      </c>
      <c r="N146" s="103" t="s">
        <v>634</v>
      </c>
      <c r="O146" s="15" t="s">
        <v>953</v>
      </c>
      <c r="P146" s="15" t="s">
        <v>954</v>
      </c>
      <c r="Q146" s="15" t="s">
        <v>954</v>
      </c>
      <c r="R146" s="15" t="s">
        <v>95</v>
      </c>
      <c r="S146" s="15" t="s">
        <v>95</v>
      </c>
      <c r="T146" s="15" t="s">
        <v>467</v>
      </c>
      <c r="U146" s="15" t="s">
        <v>468</v>
      </c>
      <c r="X146" s="15">
        <v>30283843</v>
      </c>
      <c r="Y146" s="15" t="s">
        <v>955</v>
      </c>
      <c r="AB146" s="15" t="s">
        <v>956</v>
      </c>
      <c r="AC146" s="15">
        <v>331131446</v>
      </c>
      <c r="AD146" s="15">
        <v>1005733750</v>
      </c>
      <c r="AE146" s="15" t="s">
        <v>484</v>
      </c>
      <c r="AF146" s="15">
        <v>1</v>
      </c>
      <c r="AG146" s="15" t="s">
        <v>509</v>
      </c>
      <c r="AH146" s="15" t="s">
        <v>510</v>
      </c>
      <c r="AI146" s="15" t="s">
        <v>511</v>
      </c>
      <c r="AJ146" s="15" t="s">
        <v>517</v>
      </c>
      <c r="AK146" s="15" t="s">
        <v>516</v>
      </c>
      <c r="AL146" s="15" t="s">
        <v>512</v>
      </c>
      <c r="AM146" s="16">
        <v>41600</v>
      </c>
      <c r="AN146" s="16">
        <v>41600</v>
      </c>
      <c r="AO146" s="16">
        <v>41600</v>
      </c>
      <c r="AP146" s="201">
        <v>11</v>
      </c>
      <c r="AT146" s="102">
        <v>245.7</v>
      </c>
      <c r="AU146" s="15" t="s">
        <v>424</v>
      </c>
      <c r="AV146" s="15" t="s">
        <v>466</v>
      </c>
      <c r="AW146" s="15" t="s">
        <v>465</v>
      </c>
      <c r="AX146" s="14" t="str">
        <f t="shared" si="3"/>
        <v>OtherBOOKINGS</v>
      </c>
      <c r="AY146" s="17" t="s">
        <v>733</v>
      </c>
      <c r="AZ146" s="101" t="str">
        <f>IF(ISERROR(VLOOKUP($H146,Lookup!$F:$G,2,FALSE)),0,VLOOKUP($H146,Lookup!$F:$G,2,FALSE))</f>
        <v>Other</v>
      </c>
    </row>
    <row r="147" spans="1:52">
      <c r="A147" s="12" t="str">
        <f>IF(AZ147=0,VLOOKUP(R147,Lookup!$B:$C,2,0),'1st Yr Maint'!AZ147)</f>
        <v>Other</v>
      </c>
      <c r="B147" s="12" t="str">
        <f>VLOOKUP(A147,Lookup!$C:$D,2,FALSE)</f>
        <v>OTHER</v>
      </c>
      <c r="C147" s="15" t="s">
        <v>418</v>
      </c>
      <c r="D147" s="15" t="s">
        <v>459</v>
      </c>
      <c r="E147" s="15" t="s">
        <v>1106</v>
      </c>
      <c r="F147" s="15" t="s">
        <v>551</v>
      </c>
      <c r="G147" s="15" t="s">
        <v>643</v>
      </c>
      <c r="H147" s="15" t="s">
        <v>628</v>
      </c>
      <c r="I147" s="143" t="s">
        <v>629</v>
      </c>
      <c r="J147" s="15" t="s">
        <v>630</v>
      </c>
      <c r="K147" s="15" t="s">
        <v>631</v>
      </c>
      <c r="L147" s="15" t="s">
        <v>632</v>
      </c>
      <c r="M147" s="15" t="s">
        <v>633</v>
      </c>
      <c r="N147" s="103" t="s">
        <v>634</v>
      </c>
      <c r="O147" s="15" t="s">
        <v>953</v>
      </c>
      <c r="P147" s="15" t="s">
        <v>954</v>
      </c>
      <c r="Q147" s="15" t="s">
        <v>954</v>
      </c>
      <c r="R147" s="15" t="s">
        <v>95</v>
      </c>
      <c r="S147" s="15" t="s">
        <v>95</v>
      </c>
      <c r="T147" s="15" t="s">
        <v>467</v>
      </c>
      <c r="U147" s="15" t="s">
        <v>468</v>
      </c>
      <c r="X147" s="15">
        <v>30283843</v>
      </c>
      <c r="Y147" s="15" t="s">
        <v>955</v>
      </c>
      <c r="AB147" s="15" t="s">
        <v>956</v>
      </c>
      <c r="AC147" s="15">
        <v>331131446</v>
      </c>
      <c r="AD147" s="15">
        <v>1005733750</v>
      </c>
      <c r="AE147" s="15" t="s">
        <v>484</v>
      </c>
      <c r="AF147" s="15">
        <v>-1</v>
      </c>
      <c r="AG147" s="15" t="s">
        <v>509</v>
      </c>
      <c r="AH147" s="15" t="s">
        <v>510</v>
      </c>
      <c r="AI147" s="15" t="s">
        <v>511</v>
      </c>
      <c r="AJ147" s="15" t="s">
        <v>517</v>
      </c>
      <c r="AK147" s="15" t="s">
        <v>516</v>
      </c>
      <c r="AL147" s="15" t="s">
        <v>512</v>
      </c>
      <c r="AM147" s="16">
        <v>41600</v>
      </c>
      <c r="AN147" s="16">
        <v>41621</v>
      </c>
      <c r="AO147" s="16">
        <v>41621</v>
      </c>
      <c r="AP147" s="201">
        <v>12</v>
      </c>
      <c r="AT147" s="102">
        <v>-245.7</v>
      </c>
      <c r="AU147" s="15" t="s">
        <v>424</v>
      </c>
      <c r="AV147" s="15" t="s">
        <v>466</v>
      </c>
      <c r="AW147" s="15" t="s">
        <v>465</v>
      </c>
      <c r="AX147" s="14" t="str">
        <f t="shared" si="3"/>
        <v>OtherBOOKINGS</v>
      </c>
      <c r="AY147" s="17" t="s">
        <v>733</v>
      </c>
      <c r="AZ147" s="101" t="str">
        <f>IF(ISERROR(VLOOKUP($H147,Lookup!$F:$G,2,FALSE)),0,VLOOKUP($H147,Lookup!$F:$G,2,FALSE))</f>
        <v>Other</v>
      </c>
    </row>
    <row r="148" spans="1:52">
      <c r="A148" s="12" t="str">
        <f>IF(AZ148=0,VLOOKUP(R148,Lookup!$B:$C,2,0),'1st Yr Maint'!AZ148)</f>
        <v>Other</v>
      </c>
      <c r="B148" s="12" t="str">
        <f>VLOOKUP(A148,Lookup!$C:$D,2,FALSE)</f>
        <v>OTHER</v>
      </c>
      <c r="C148" s="15" t="s">
        <v>418</v>
      </c>
      <c r="D148" s="15" t="s">
        <v>459</v>
      </c>
      <c r="E148" s="15" t="s">
        <v>1106</v>
      </c>
      <c r="F148" s="15" t="s">
        <v>551</v>
      </c>
      <c r="G148" s="15" t="s">
        <v>643</v>
      </c>
      <c r="H148" s="15" t="s">
        <v>628</v>
      </c>
      <c r="I148" s="143" t="s">
        <v>629</v>
      </c>
      <c r="J148" s="15" t="s">
        <v>630</v>
      </c>
      <c r="K148" s="15" t="s">
        <v>631</v>
      </c>
      <c r="L148" s="15" t="s">
        <v>632</v>
      </c>
      <c r="M148" s="15" t="s">
        <v>633</v>
      </c>
      <c r="N148" s="103" t="s">
        <v>634</v>
      </c>
      <c r="O148" s="15" t="s">
        <v>708</v>
      </c>
      <c r="P148" s="15" t="s">
        <v>709</v>
      </c>
      <c r="Q148" s="15" t="s">
        <v>709</v>
      </c>
      <c r="R148" s="15" t="s">
        <v>95</v>
      </c>
      <c r="S148" s="15" t="s">
        <v>95</v>
      </c>
      <c r="T148" s="15" t="s">
        <v>467</v>
      </c>
      <c r="U148" s="15" t="s">
        <v>468</v>
      </c>
      <c r="X148" s="15">
        <v>30260535</v>
      </c>
      <c r="Y148" s="15" t="s">
        <v>710</v>
      </c>
      <c r="AB148" s="15" t="s">
        <v>1142</v>
      </c>
      <c r="AC148" s="15">
        <v>355479510</v>
      </c>
      <c r="AD148" s="15">
        <v>1005544053</v>
      </c>
      <c r="AE148" s="15" t="s">
        <v>484</v>
      </c>
      <c r="AF148" s="15">
        <v>-1</v>
      </c>
      <c r="AG148" s="15" t="s">
        <v>509</v>
      </c>
      <c r="AH148" s="15" t="s">
        <v>510</v>
      </c>
      <c r="AI148" s="15" t="s">
        <v>511</v>
      </c>
      <c r="AJ148" s="15" t="s">
        <v>517</v>
      </c>
      <c r="AK148" s="15" t="s">
        <v>711</v>
      </c>
      <c r="AL148" s="15" t="s">
        <v>512</v>
      </c>
      <c r="AM148" s="16">
        <v>41547</v>
      </c>
      <c r="AN148" s="16">
        <v>41571</v>
      </c>
      <c r="AO148" s="16">
        <v>41571</v>
      </c>
      <c r="AP148" s="201">
        <v>10</v>
      </c>
      <c r="AT148" s="102">
        <v>-418.6</v>
      </c>
      <c r="AU148" s="15" t="s">
        <v>424</v>
      </c>
      <c r="AV148" s="15" t="s">
        <v>536</v>
      </c>
      <c r="AW148" s="15" t="s">
        <v>712</v>
      </c>
      <c r="AX148" s="14" t="str">
        <f t="shared" si="3"/>
        <v>OtherBOOKINGS</v>
      </c>
      <c r="AY148" s="17" t="s">
        <v>733</v>
      </c>
      <c r="AZ148" s="101" t="str">
        <f>IF(ISERROR(VLOOKUP($H148,Lookup!$F:$G,2,FALSE)),0,VLOOKUP($H148,Lookup!$F:$G,2,FALSE))</f>
        <v>Other</v>
      </c>
    </row>
    <row r="149" spans="1:52">
      <c r="A149" s="12" t="str">
        <f>IF(AZ149=0,VLOOKUP(R149,Lookup!$B:$C,2,0),'1st Yr Maint'!AZ149)</f>
        <v>Benelux</v>
      </c>
      <c r="B149" s="12" t="str">
        <f>VLOOKUP(A149,Lookup!$C:$D,2,FALSE)</f>
        <v>EMEA WEST</v>
      </c>
      <c r="C149" s="15" t="s">
        <v>418</v>
      </c>
      <c r="D149" s="15" t="s">
        <v>459</v>
      </c>
      <c r="E149" s="15" t="s">
        <v>1106</v>
      </c>
      <c r="F149" s="15" t="s">
        <v>551</v>
      </c>
      <c r="G149" s="15" t="s">
        <v>643</v>
      </c>
      <c r="H149" s="15" t="s">
        <v>568</v>
      </c>
      <c r="I149" s="143" t="s">
        <v>472</v>
      </c>
      <c r="J149" s="15" t="s">
        <v>476</v>
      </c>
      <c r="K149" s="15" t="s">
        <v>473</v>
      </c>
      <c r="L149" s="15" t="s">
        <v>471</v>
      </c>
      <c r="M149" s="15" t="s">
        <v>1077</v>
      </c>
      <c r="N149" s="103" t="s">
        <v>1078</v>
      </c>
      <c r="O149" s="15" t="s">
        <v>432</v>
      </c>
      <c r="P149" s="15" t="s">
        <v>957</v>
      </c>
      <c r="Q149" s="15" t="s">
        <v>958</v>
      </c>
      <c r="R149" s="15" t="s">
        <v>941</v>
      </c>
      <c r="S149" s="15" t="s">
        <v>941</v>
      </c>
      <c r="T149" s="15" t="s">
        <v>467</v>
      </c>
      <c r="U149" s="15" t="s">
        <v>468</v>
      </c>
      <c r="V149" s="15">
        <v>3150340</v>
      </c>
      <c r="X149" s="15">
        <v>30281817</v>
      </c>
      <c r="Y149" s="15" t="s">
        <v>959</v>
      </c>
      <c r="AB149" s="15" t="s">
        <v>960</v>
      </c>
      <c r="AC149" s="15">
        <v>283406437</v>
      </c>
      <c r="AD149" s="15">
        <v>1005745760</v>
      </c>
      <c r="AE149" s="15" t="s">
        <v>461</v>
      </c>
      <c r="AF149" s="15">
        <v>1</v>
      </c>
      <c r="AG149" s="15" t="s">
        <v>509</v>
      </c>
      <c r="AH149" s="15" t="s">
        <v>510</v>
      </c>
      <c r="AI149" s="15" t="s">
        <v>511</v>
      </c>
      <c r="AJ149" s="15" t="s">
        <v>517</v>
      </c>
      <c r="AK149" s="15" t="s">
        <v>515</v>
      </c>
      <c r="AL149" s="15" t="s">
        <v>512</v>
      </c>
      <c r="AM149" s="16">
        <v>41597</v>
      </c>
      <c r="AN149" s="16">
        <v>41612</v>
      </c>
      <c r="AO149" s="16">
        <v>41612</v>
      </c>
      <c r="AP149" s="201">
        <v>12</v>
      </c>
      <c r="AT149" s="102">
        <v>321.5</v>
      </c>
      <c r="AU149" s="15" t="s">
        <v>424</v>
      </c>
      <c r="AV149" s="15" t="s">
        <v>896</v>
      </c>
      <c r="AW149" s="15" t="s">
        <v>897</v>
      </c>
      <c r="AX149" s="14" t="str">
        <f t="shared" si="3"/>
        <v>BeneluxBOOKINGS</v>
      </c>
      <c r="AY149" s="17" t="s">
        <v>733</v>
      </c>
      <c r="AZ149" s="101">
        <f>IF(ISERROR(VLOOKUP($H149,Lookup!$F:$G,2,FALSE)),0,VLOOKUP($H149,Lookup!$F:$G,2,FALSE))</f>
        <v>0</v>
      </c>
    </row>
    <row r="150" spans="1:52">
      <c r="A150" s="12" t="str">
        <f>IF(AZ150=0,VLOOKUP(R150,Lookup!$B:$C,2,0),'1st Yr Maint'!AZ150)</f>
        <v>Benelux</v>
      </c>
      <c r="B150" s="12" t="str">
        <f>VLOOKUP(A150,Lookup!$C:$D,2,FALSE)</f>
        <v>EMEA WEST</v>
      </c>
      <c r="C150" s="15" t="s">
        <v>418</v>
      </c>
      <c r="D150" s="15" t="s">
        <v>459</v>
      </c>
      <c r="E150" s="15" t="s">
        <v>1106</v>
      </c>
      <c r="F150" s="15" t="s">
        <v>551</v>
      </c>
      <c r="G150" s="15" t="s">
        <v>643</v>
      </c>
      <c r="H150" s="15" t="s">
        <v>568</v>
      </c>
      <c r="I150" s="143" t="s">
        <v>544</v>
      </c>
      <c r="J150" s="15" t="s">
        <v>476</v>
      </c>
      <c r="K150" s="15" t="s">
        <v>473</v>
      </c>
      <c r="L150" s="15" t="s">
        <v>471</v>
      </c>
      <c r="M150" s="15" t="s">
        <v>690</v>
      </c>
      <c r="N150" s="103" t="s">
        <v>691</v>
      </c>
      <c r="O150" s="15" t="s">
        <v>432</v>
      </c>
      <c r="P150" s="15" t="s">
        <v>950</v>
      </c>
      <c r="Q150" s="15" t="s">
        <v>950</v>
      </c>
      <c r="R150" s="15" t="s">
        <v>498</v>
      </c>
      <c r="S150" s="15" t="s">
        <v>498</v>
      </c>
      <c r="T150" s="15" t="s">
        <v>467</v>
      </c>
      <c r="U150" s="15" t="s">
        <v>468</v>
      </c>
      <c r="X150" s="15">
        <v>30281072</v>
      </c>
      <c r="Y150" s="15" t="s">
        <v>951</v>
      </c>
      <c r="AB150" s="15" t="s">
        <v>952</v>
      </c>
      <c r="AC150" s="15">
        <v>416917896</v>
      </c>
      <c r="AD150" s="15">
        <v>1005758987</v>
      </c>
      <c r="AE150" s="15" t="s">
        <v>461</v>
      </c>
      <c r="AF150" s="15">
        <v>1</v>
      </c>
      <c r="AG150" s="15" t="s">
        <v>513</v>
      </c>
      <c r="AH150" s="15" t="s">
        <v>510</v>
      </c>
      <c r="AI150" s="15" t="s">
        <v>511</v>
      </c>
      <c r="AJ150" s="15" t="s">
        <v>517</v>
      </c>
      <c r="AK150" s="15" t="s">
        <v>515</v>
      </c>
      <c r="AL150" s="15" t="s">
        <v>512</v>
      </c>
      <c r="AM150" s="16">
        <v>41596</v>
      </c>
      <c r="AN150" s="16">
        <v>41612</v>
      </c>
      <c r="AO150" s="16">
        <v>41612</v>
      </c>
      <c r="AP150" s="201">
        <v>12</v>
      </c>
      <c r="AT150" s="102">
        <v>46.03</v>
      </c>
      <c r="AU150" s="15" t="s">
        <v>424</v>
      </c>
      <c r="AV150" s="15" t="s">
        <v>466</v>
      </c>
      <c r="AW150" s="15" t="s">
        <v>465</v>
      </c>
      <c r="AX150" s="14" t="str">
        <f t="shared" si="3"/>
        <v>BeneluxBOOKINGS</v>
      </c>
      <c r="AY150" s="17" t="s">
        <v>733</v>
      </c>
      <c r="AZ150" s="101">
        <f>IF(ISERROR(VLOOKUP($H150,Lookup!$F:$G,2,FALSE)),0,VLOOKUP($H150,Lookup!$F:$G,2,FALSE))</f>
        <v>0</v>
      </c>
    </row>
    <row r="151" spans="1:52">
      <c r="A151" s="12" t="str">
        <f>IF(AZ151=0,VLOOKUP(R151,Lookup!$B:$C,2,0),'1st Yr Maint'!AZ151)</f>
        <v>Austria/EE</v>
      </c>
      <c r="B151" s="12" t="str">
        <f>VLOOKUP(A151,Lookup!$C:$D,2,FALSE)</f>
        <v>EMEA EAST</v>
      </c>
      <c r="C151" s="15" t="s">
        <v>418</v>
      </c>
      <c r="D151" s="15" t="s">
        <v>459</v>
      </c>
      <c r="E151" s="15" t="s">
        <v>1106</v>
      </c>
      <c r="F151" s="15" t="s">
        <v>551</v>
      </c>
      <c r="G151" s="15" t="s">
        <v>643</v>
      </c>
      <c r="H151" s="15" t="s">
        <v>481</v>
      </c>
      <c r="I151" s="143" t="s">
        <v>482</v>
      </c>
      <c r="L151" s="15" t="s">
        <v>570</v>
      </c>
      <c r="M151" s="15" t="s">
        <v>483</v>
      </c>
      <c r="N151" s="103">
        <v>117230</v>
      </c>
      <c r="O151" s="15" t="s">
        <v>573</v>
      </c>
      <c r="P151" s="15" t="s">
        <v>573</v>
      </c>
      <c r="Q151" s="15" t="s">
        <v>573</v>
      </c>
      <c r="R151" s="15" t="s">
        <v>561</v>
      </c>
      <c r="S151" s="15" t="s">
        <v>561</v>
      </c>
      <c r="T151" s="15" t="s">
        <v>467</v>
      </c>
      <c r="U151" s="15" t="s">
        <v>468</v>
      </c>
      <c r="V151" s="15">
        <v>3137238</v>
      </c>
      <c r="X151" s="15">
        <v>30275917</v>
      </c>
      <c r="Y151" s="15" t="s">
        <v>855</v>
      </c>
      <c r="AB151" s="15" t="s">
        <v>594</v>
      </c>
      <c r="AC151" s="15">
        <v>422143698</v>
      </c>
      <c r="AD151" s="15">
        <v>1005722834</v>
      </c>
      <c r="AE151" s="15" t="s">
        <v>461</v>
      </c>
      <c r="AF151" s="15">
        <v>1</v>
      </c>
      <c r="AG151" s="15" t="s">
        <v>509</v>
      </c>
      <c r="AH151" s="15" t="s">
        <v>510</v>
      </c>
      <c r="AI151" s="15" t="s">
        <v>514</v>
      </c>
      <c r="AL151" s="15" t="s">
        <v>391</v>
      </c>
      <c r="AM151" s="16">
        <v>41584</v>
      </c>
      <c r="AN151" s="16">
        <v>41584</v>
      </c>
      <c r="AO151" s="16">
        <v>41584</v>
      </c>
      <c r="AP151" s="201">
        <v>11</v>
      </c>
      <c r="AT151" s="102">
        <v>55.5</v>
      </c>
      <c r="AU151" s="15" t="s">
        <v>424</v>
      </c>
      <c r="AV151" s="15" t="s">
        <v>474</v>
      </c>
      <c r="AW151" s="15" t="s">
        <v>474</v>
      </c>
      <c r="AX151" s="14" t="str">
        <f t="shared" si="3"/>
        <v>Austria/EEBOOKINGS</v>
      </c>
      <c r="AY151" s="17" t="s">
        <v>733</v>
      </c>
      <c r="AZ151" s="101">
        <f>IF(ISERROR(VLOOKUP($H151,Lookup!$F:$G,2,FALSE)),0,VLOOKUP($H151,Lookup!$F:$G,2,FALSE))</f>
        <v>0</v>
      </c>
    </row>
    <row r="152" spans="1:52">
      <c r="A152" s="12" t="str">
        <f>IF(AZ152=0,VLOOKUP(R152,Lookup!$B:$C,2,0),'1st Yr Maint'!AZ152)</f>
        <v>Austria/EE</v>
      </c>
      <c r="B152" s="12" t="str">
        <f>VLOOKUP(A152,Lookup!$C:$D,2,FALSE)</f>
        <v>EMEA EAST</v>
      </c>
      <c r="C152" s="15" t="s">
        <v>418</v>
      </c>
      <c r="D152" s="15" t="s">
        <v>459</v>
      </c>
      <c r="E152" s="15" t="s">
        <v>1106</v>
      </c>
      <c r="F152" s="15" t="s">
        <v>551</v>
      </c>
      <c r="G152" s="15" t="s">
        <v>643</v>
      </c>
      <c r="H152" s="15" t="s">
        <v>481</v>
      </c>
      <c r="I152" s="143" t="s">
        <v>482</v>
      </c>
      <c r="L152" s="15" t="s">
        <v>570</v>
      </c>
      <c r="M152" s="15" t="s">
        <v>483</v>
      </c>
      <c r="N152" s="103">
        <v>117230</v>
      </c>
      <c r="O152" s="15" t="s">
        <v>573</v>
      </c>
      <c r="P152" s="15" t="s">
        <v>573</v>
      </c>
      <c r="Q152" s="15" t="s">
        <v>573</v>
      </c>
      <c r="R152" s="15" t="s">
        <v>561</v>
      </c>
      <c r="S152" s="15" t="s">
        <v>561</v>
      </c>
      <c r="T152" s="15" t="s">
        <v>467</v>
      </c>
      <c r="U152" s="15" t="s">
        <v>468</v>
      </c>
      <c r="V152" s="15">
        <v>3143677</v>
      </c>
      <c r="X152" s="15">
        <v>30277592</v>
      </c>
      <c r="Y152" s="15" t="s">
        <v>856</v>
      </c>
      <c r="AB152" s="15" t="s">
        <v>594</v>
      </c>
      <c r="AC152" s="15">
        <v>422143698</v>
      </c>
      <c r="AD152" s="15">
        <v>1005731842</v>
      </c>
      <c r="AE152" s="15" t="s">
        <v>461</v>
      </c>
      <c r="AF152" s="15">
        <v>1</v>
      </c>
      <c r="AG152" s="15" t="s">
        <v>509</v>
      </c>
      <c r="AH152" s="15" t="s">
        <v>510</v>
      </c>
      <c r="AI152" s="15" t="s">
        <v>514</v>
      </c>
      <c r="AL152" s="15" t="s">
        <v>391</v>
      </c>
      <c r="AM152" s="16">
        <v>41586</v>
      </c>
      <c r="AN152" s="16">
        <v>41586</v>
      </c>
      <c r="AO152" s="16">
        <v>41586</v>
      </c>
      <c r="AP152" s="201">
        <v>11</v>
      </c>
      <c r="AT152" s="102">
        <v>166.5</v>
      </c>
      <c r="AU152" s="15" t="s">
        <v>424</v>
      </c>
      <c r="AV152" s="15" t="s">
        <v>474</v>
      </c>
      <c r="AW152" s="15" t="s">
        <v>474</v>
      </c>
      <c r="AX152" s="14" t="str">
        <f t="shared" si="3"/>
        <v>Austria/EEBOOKINGS</v>
      </c>
      <c r="AY152" s="17" t="s">
        <v>733</v>
      </c>
      <c r="AZ152" s="101">
        <f>IF(ISERROR(VLOOKUP($H152,Lookup!$F:$G,2,FALSE)),0,VLOOKUP($H152,Lookup!$F:$G,2,FALSE))</f>
        <v>0</v>
      </c>
    </row>
    <row r="153" spans="1:52">
      <c r="A153" s="12" t="str">
        <f>IF(AZ153=0,VLOOKUP(R153,Lookup!$B:$C,2,0),'1st Yr Maint'!AZ153)</f>
        <v>France</v>
      </c>
      <c r="B153" s="12" t="str">
        <f>VLOOKUP(A153,Lookup!$C:$D,2,FALSE)</f>
        <v>EMEA WEST</v>
      </c>
      <c r="C153" s="15" t="s">
        <v>418</v>
      </c>
      <c r="D153" s="15" t="s">
        <v>459</v>
      </c>
      <c r="E153" s="15" t="s">
        <v>1106</v>
      </c>
      <c r="F153" s="15" t="s">
        <v>551</v>
      </c>
      <c r="G153" s="15" t="s">
        <v>643</v>
      </c>
      <c r="H153" s="15" t="s">
        <v>477</v>
      </c>
      <c r="I153" s="143" t="s">
        <v>614</v>
      </c>
      <c r="J153" s="15" t="s">
        <v>566</v>
      </c>
      <c r="K153" s="15" t="s">
        <v>478</v>
      </c>
      <c r="L153" s="15" t="s">
        <v>460</v>
      </c>
      <c r="M153" s="15" t="s">
        <v>635</v>
      </c>
      <c r="N153" s="103">
        <v>52449</v>
      </c>
      <c r="O153" s="15" t="s">
        <v>908</v>
      </c>
      <c r="P153" s="15" t="s">
        <v>754</v>
      </c>
      <c r="Q153" s="15" t="s">
        <v>754</v>
      </c>
      <c r="R153" s="15" t="s">
        <v>267</v>
      </c>
      <c r="S153" s="15" t="s">
        <v>267</v>
      </c>
      <c r="T153" s="15" t="s">
        <v>467</v>
      </c>
      <c r="U153" s="15" t="s">
        <v>468</v>
      </c>
      <c r="V153" s="15">
        <v>3127169</v>
      </c>
      <c r="X153" s="15">
        <v>30278502</v>
      </c>
      <c r="Y153" s="15" t="s">
        <v>755</v>
      </c>
      <c r="AB153" s="15" t="s">
        <v>756</v>
      </c>
      <c r="AC153" s="15">
        <v>288997203</v>
      </c>
      <c r="AD153" s="15">
        <v>1005699037</v>
      </c>
      <c r="AE153" s="15" t="s">
        <v>461</v>
      </c>
      <c r="AF153" s="15">
        <v>1</v>
      </c>
      <c r="AG153" s="15" t="s">
        <v>509</v>
      </c>
      <c r="AH153" s="15" t="s">
        <v>510</v>
      </c>
      <c r="AI153" s="15" t="s">
        <v>511</v>
      </c>
      <c r="AJ153" s="15" t="s">
        <v>642</v>
      </c>
      <c r="AK153" s="15" t="s">
        <v>515</v>
      </c>
      <c r="AL153" s="15" t="s">
        <v>512</v>
      </c>
      <c r="AM153" s="16">
        <v>41590</v>
      </c>
      <c r="AN153" s="16">
        <v>41590</v>
      </c>
      <c r="AO153" s="16">
        <v>41590</v>
      </c>
      <c r="AP153" s="201">
        <v>11</v>
      </c>
      <c r="AT153" s="102">
        <v>119.6</v>
      </c>
      <c r="AU153" s="15" t="s">
        <v>424</v>
      </c>
      <c r="AV153" s="15" t="s">
        <v>466</v>
      </c>
      <c r="AW153" s="15" t="s">
        <v>531</v>
      </c>
      <c r="AX153" s="14" t="str">
        <f t="shared" si="3"/>
        <v>FranceBOOKINGS</v>
      </c>
      <c r="AY153" s="17" t="s">
        <v>733</v>
      </c>
      <c r="AZ153" s="101" t="str">
        <f>IF(ISERROR(VLOOKUP($H153,Lookup!$F:$G,2,FALSE)),0,VLOOKUP($H153,Lookup!$F:$G,2,FALSE))</f>
        <v>France</v>
      </c>
    </row>
    <row r="154" spans="1:52">
      <c r="A154" s="12" t="str">
        <f>IF(AZ154=0,VLOOKUP(R154,Lookup!$B:$C,2,0),'1st Yr Maint'!AZ154)</f>
        <v>France</v>
      </c>
      <c r="B154" s="12" t="str">
        <f>VLOOKUP(A154,Lookup!$C:$D,2,FALSE)</f>
        <v>EMEA WEST</v>
      </c>
      <c r="C154" s="15" t="s">
        <v>418</v>
      </c>
      <c r="D154" s="15" t="s">
        <v>459</v>
      </c>
      <c r="E154" s="15" t="s">
        <v>1106</v>
      </c>
      <c r="F154" s="15" t="s">
        <v>551</v>
      </c>
      <c r="G154" s="15" t="s">
        <v>643</v>
      </c>
      <c r="H154" s="15" t="s">
        <v>477</v>
      </c>
      <c r="I154" s="143" t="s">
        <v>614</v>
      </c>
      <c r="J154" s="15" t="s">
        <v>566</v>
      </c>
      <c r="K154" s="15" t="s">
        <v>478</v>
      </c>
      <c r="L154" s="15" t="s">
        <v>460</v>
      </c>
      <c r="M154" s="15" t="s">
        <v>490</v>
      </c>
      <c r="N154" s="103">
        <v>110504</v>
      </c>
      <c r="O154" s="15" t="s">
        <v>1254</v>
      </c>
      <c r="P154" s="15" t="s">
        <v>1255</v>
      </c>
      <c r="Q154" s="15" t="s">
        <v>1255</v>
      </c>
      <c r="R154" s="15" t="s">
        <v>267</v>
      </c>
      <c r="S154" s="15" t="s">
        <v>267</v>
      </c>
      <c r="T154" s="15" t="s">
        <v>467</v>
      </c>
      <c r="U154" s="15" t="s">
        <v>468</v>
      </c>
      <c r="V154" s="15">
        <v>3173873</v>
      </c>
      <c r="X154" s="15">
        <v>30299729</v>
      </c>
      <c r="Y154" s="15" t="s">
        <v>1256</v>
      </c>
      <c r="AB154" s="15" t="s">
        <v>1255</v>
      </c>
      <c r="AC154" s="15">
        <v>896271863</v>
      </c>
      <c r="AD154" s="15">
        <v>1005798865</v>
      </c>
      <c r="AE154" s="15" t="s">
        <v>461</v>
      </c>
      <c r="AF154" s="15">
        <v>1</v>
      </c>
      <c r="AG154" s="15" t="s">
        <v>513</v>
      </c>
      <c r="AH154" s="15" t="s">
        <v>510</v>
      </c>
      <c r="AI154" s="15" t="s">
        <v>514</v>
      </c>
      <c r="AL154" s="15" t="s">
        <v>391</v>
      </c>
      <c r="AM154" s="16">
        <v>41626</v>
      </c>
      <c r="AN154" s="16">
        <v>41626</v>
      </c>
      <c r="AO154" s="16">
        <v>41626</v>
      </c>
      <c r="AP154" s="201">
        <v>12</v>
      </c>
      <c r="AT154" s="102">
        <v>311.61</v>
      </c>
      <c r="AU154" s="15" t="s">
        <v>424</v>
      </c>
      <c r="AV154" s="15" t="s">
        <v>479</v>
      </c>
      <c r="AW154" s="15" t="s">
        <v>1257</v>
      </c>
      <c r="AX154" s="14" t="str">
        <f t="shared" si="3"/>
        <v>FranceBOOKINGS</v>
      </c>
      <c r="AY154" s="17" t="s">
        <v>733</v>
      </c>
      <c r="AZ154" s="101" t="str">
        <f>IF(ISERROR(VLOOKUP($H154,Lookup!$F:$G,2,FALSE)),0,VLOOKUP($H154,Lookup!$F:$G,2,FALSE))</f>
        <v>France</v>
      </c>
    </row>
    <row r="155" spans="1:52">
      <c r="A155" s="12" t="str">
        <f>IF(AZ155=0,VLOOKUP(R155,Lookup!$B:$C,2,0),'1st Yr Maint'!AZ155)</f>
        <v>Germany</v>
      </c>
      <c r="B155" s="12" t="str">
        <f>VLOOKUP(A155,Lookup!$C:$D,2,FALSE)</f>
        <v>Germany</v>
      </c>
      <c r="C155" s="15" t="s">
        <v>418</v>
      </c>
      <c r="D155" s="15" t="s">
        <v>459</v>
      </c>
      <c r="E155" s="15" t="s">
        <v>1106</v>
      </c>
      <c r="F155" s="15" t="s">
        <v>551</v>
      </c>
      <c r="G155" s="15" t="s">
        <v>643</v>
      </c>
      <c r="H155" s="15" t="s">
        <v>533</v>
      </c>
      <c r="I155" s="143" t="s">
        <v>534</v>
      </c>
      <c r="J155" s="15" t="s">
        <v>566</v>
      </c>
      <c r="K155" s="15" t="s">
        <v>545</v>
      </c>
      <c r="L155" s="15" t="s">
        <v>460</v>
      </c>
      <c r="M155" s="15" t="s">
        <v>1136</v>
      </c>
      <c r="N155" s="103">
        <v>120792</v>
      </c>
      <c r="O155" s="15" t="s">
        <v>432</v>
      </c>
      <c r="P155" s="15" t="s">
        <v>681</v>
      </c>
      <c r="Q155" s="15" t="s">
        <v>741</v>
      </c>
      <c r="R155" s="15" t="s">
        <v>95</v>
      </c>
      <c r="S155" s="15" t="s">
        <v>95</v>
      </c>
      <c r="T155" s="15" t="s">
        <v>467</v>
      </c>
      <c r="U155" s="15" t="s">
        <v>468</v>
      </c>
      <c r="X155" s="15">
        <v>30265707</v>
      </c>
      <c r="Y155" s="15" t="s">
        <v>742</v>
      </c>
      <c r="AB155" s="15" t="s">
        <v>743</v>
      </c>
      <c r="AC155" s="15">
        <v>325614456</v>
      </c>
      <c r="AD155" s="15">
        <v>1005657248</v>
      </c>
      <c r="AE155" s="15" t="s">
        <v>461</v>
      </c>
      <c r="AF155" s="15">
        <v>1</v>
      </c>
      <c r="AG155" s="15" t="s">
        <v>509</v>
      </c>
      <c r="AH155" s="15" t="s">
        <v>510</v>
      </c>
      <c r="AI155" s="15" t="s">
        <v>511</v>
      </c>
      <c r="AJ155" s="15" t="s">
        <v>517</v>
      </c>
      <c r="AK155" s="15" t="s">
        <v>515</v>
      </c>
      <c r="AL155" s="15" t="s">
        <v>512</v>
      </c>
      <c r="AM155" s="16">
        <v>41561</v>
      </c>
      <c r="AN155" s="16">
        <v>41639</v>
      </c>
      <c r="AO155" s="16">
        <v>41639</v>
      </c>
      <c r="AP155" s="201">
        <v>12</v>
      </c>
      <c r="AT155" s="102">
        <v>284.7</v>
      </c>
      <c r="AU155" s="15" t="s">
        <v>424</v>
      </c>
      <c r="AV155" s="15" t="s">
        <v>537</v>
      </c>
      <c r="AW155" s="15" t="s">
        <v>538</v>
      </c>
      <c r="AX155" s="14" t="str">
        <f t="shared" si="3"/>
        <v>GermanyBOOKINGS</v>
      </c>
      <c r="AY155" s="17" t="s">
        <v>733</v>
      </c>
      <c r="AZ155" s="101" t="str">
        <f>IF(ISERROR(VLOOKUP($H155,Lookup!$F:$G,2,FALSE)),0,VLOOKUP($H155,Lookup!$F:$G,2,FALSE))</f>
        <v>Germany</v>
      </c>
    </row>
    <row r="156" spans="1:52">
      <c r="A156" s="12" t="str">
        <f>IF(AZ156=0,VLOOKUP(R156,Lookup!$B:$C,2,0),'1st Yr Maint'!AZ156)</f>
        <v>Germany</v>
      </c>
      <c r="B156" s="12" t="str">
        <f>VLOOKUP(A156,Lookup!$C:$D,2,FALSE)</f>
        <v>Germany</v>
      </c>
      <c r="C156" s="15" t="s">
        <v>418</v>
      </c>
      <c r="D156" s="15" t="s">
        <v>459</v>
      </c>
      <c r="E156" s="15" t="s">
        <v>1106</v>
      </c>
      <c r="F156" s="15" t="s">
        <v>551</v>
      </c>
      <c r="G156" s="15" t="s">
        <v>643</v>
      </c>
      <c r="H156" s="15" t="s">
        <v>533</v>
      </c>
      <c r="I156" s="143" t="s">
        <v>624</v>
      </c>
      <c r="J156" s="15" t="s">
        <v>566</v>
      </c>
      <c r="K156" s="15" t="s">
        <v>625</v>
      </c>
      <c r="L156" s="15" t="s">
        <v>460</v>
      </c>
      <c r="M156" s="15" t="s">
        <v>1079</v>
      </c>
      <c r="N156" s="103" t="s">
        <v>1080</v>
      </c>
      <c r="O156" s="15" t="s">
        <v>432</v>
      </c>
      <c r="P156" s="15" t="s">
        <v>681</v>
      </c>
      <c r="Q156" s="15" t="s">
        <v>741</v>
      </c>
      <c r="R156" s="15" t="s">
        <v>95</v>
      </c>
      <c r="S156" s="15" t="s">
        <v>95</v>
      </c>
      <c r="T156" s="15" t="s">
        <v>467</v>
      </c>
      <c r="U156" s="15" t="s">
        <v>468</v>
      </c>
      <c r="X156" s="15">
        <v>30265707</v>
      </c>
      <c r="Y156" s="15" t="s">
        <v>742</v>
      </c>
      <c r="AB156" s="15" t="s">
        <v>743</v>
      </c>
      <c r="AC156" s="15">
        <v>325614456</v>
      </c>
      <c r="AD156" s="15">
        <v>1005657248</v>
      </c>
      <c r="AE156" s="15" t="s">
        <v>461</v>
      </c>
      <c r="AF156" s="15">
        <v>1</v>
      </c>
      <c r="AG156" s="15" t="s">
        <v>509</v>
      </c>
      <c r="AH156" s="15" t="s">
        <v>510</v>
      </c>
      <c r="AI156" s="15" t="s">
        <v>511</v>
      </c>
      <c r="AJ156" s="15" t="s">
        <v>517</v>
      </c>
      <c r="AK156" s="15" t="s">
        <v>515</v>
      </c>
      <c r="AL156" s="15" t="s">
        <v>512</v>
      </c>
      <c r="AM156" s="16">
        <v>41561</v>
      </c>
      <c r="AN156" s="16">
        <v>41612</v>
      </c>
      <c r="AO156" s="16">
        <v>41612</v>
      </c>
      <c r="AP156" s="201">
        <v>12</v>
      </c>
      <c r="AT156" s="102">
        <v>284.7</v>
      </c>
      <c r="AU156" s="15" t="s">
        <v>424</v>
      </c>
      <c r="AV156" s="15" t="s">
        <v>537</v>
      </c>
      <c r="AW156" s="15" t="s">
        <v>538</v>
      </c>
      <c r="AX156" s="14" t="str">
        <f t="shared" si="3"/>
        <v>GermanyBOOKINGS</v>
      </c>
      <c r="AY156" s="17" t="s">
        <v>733</v>
      </c>
      <c r="AZ156" s="101" t="str">
        <f>IF(ISERROR(VLOOKUP($H156,Lookup!$F:$G,2,FALSE)),0,VLOOKUP($H156,Lookup!$F:$G,2,FALSE))</f>
        <v>Germany</v>
      </c>
    </row>
    <row r="157" spans="1:52">
      <c r="A157" s="12" t="str">
        <f>IF(AZ157=0,VLOOKUP(R157,Lookup!$B:$C,2,0),'1st Yr Maint'!AZ157)</f>
        <v>Germany</v>
      </c>
      <c r="B157" s="12" t="str">
        <f>VLOOKUP(A157,Lookup!$C:$D,2,FALSE)</f>
        <v>Germany</v>
      </c>
      <c r="C157" s="15" t="s">
        <v>418</v>
      </c>
      <c r="D157" s="15" t="s">
        <v>459</v>
      </c>
      <c r="E157" s="15" t="s">
        <v>1106</v>
      </c>
      <c r="F157" s="15" t="s">
        <v>551</v>
      </c>
      <c r="G157" s="15" t="s">
        <v>643</v>
      </c>
      <c r="H157" s="15" t="s">
        <v>533</v>
      </c>
      <c r="I157" s="143" t="s">
        <v>624</v>
      </c>
      <c r="J157" s="15" t="s">
        <v>566</v>
      </c>
      <c r="K157" s="15" t="s">
        <v>625</v>
      </c>
      <c r="L157" s="15" t="s">
        <v>460</v>
      </c>
      <c r="M157" s="15" t="s">
        <v>1079</v>
      </c>
      <c r="N157" s="103" t="s">
        <v>1080</v>
      </c>
      <c r="O157" s="15" t="s">
        <v>432</v>
      </c>
      <c r="P157" s="15" t="s">
        <v>681</v>
      </c>
      <c r="Q157" s="15" t="s">
        <v>741</v>
      </c>
      <c r="R157" s="15" t="s">
        <v>95</v>
      </c>
      <c r="S157" s="15" t="s">
        <v>95</v>
      </c>
      <c r="T157" s="15" t="s">
        <v>467</v>
      </c>
      <c r="U157" s="15" t="s">
        <v>468</v>
      </c>
      <c r="X157" s="15">
        <v>30265707</v>
      </c>
      <c r="Y157" s="15" t="s">
        <v>742</v>
      </c>
      <c r="AB157" s="15" t="s">
        <v>743</v>
      </c>
      <c r="AC157" s="15">
        <v>325614456</v>
      </c>
      <c r="AD157" s="15">
        <v>1005657248</v>
      </c>
      <c r="AE157" s="15" t="s">
        <v>461</v>
      </c>
      <c r="AF157" s="15">
        <v>-1</v>
      </c>
      <c r="AG157" s="15" t="s">
        <v>509</v>
      </c>
      <c r="AH157" s="15" t="s">
        <v>510</v>
      </c>
      <c r="AI157" s="15" t="s">
        <v>511</v>
      </c>
      <c r="AJ157" s="15" t="s">
        <v>517</v>
      </c>
      <c r="AK157" s="15" t="s">
        <v>515</v>
      </c>
      <c r="AL157" s="15" t="s">
        <v>512</v>
      </c>
      <c r="AM157" s="16">
        <v>41561</v>
      </c>
      <c r="AN157" s="16">
        <v>41639</v>
      </c>
      <c r="AO157" s="16">
        <v>41639</v>
      </c>
      <c r="AP157" s="201">
        <v>12</v>
      </c>
      <c r="AT157" s="102">
        <v>-284.7</v>
      </c>
      <c r="AU157" s="15" t="s">
        <v>424</v>
      </c>
      <c r="AV157" s="15" t="s">
        <v>537</v>
      </c>
      <c r="AW157" s="15" t="s">
        <v>538</v>
      </c>
      <c r="AX157" s="14" t="str">
        <f t="shared" si="3"/>
        <v>GermanyBOOKINGS</v>
      </c>
      <c r="AY157" s="17" t="s">
        <v>733</v>
      </c>
      <c r="AZ157" s="101" t="str">
        <f>IF(ISERROR(VLOOKUP($H157,Lookup!$F:$G,2,FALSE)),0,VLOOKUP($H157,Lookup!$F:$G,2,FALSE))</f>
        <v>Germany</v>
      </c>
    </row>
    <row r="158" spans="1:52">
      <c r="A158" s="12" t="str">
        <f>IF(AZ158=0,VLOOKUP(R158,Lookup!$B:$C,2,0),'1st Yr Maint'!AZ158)</f>
        <v>Germany</v>
      </c>
      <c r="B158" s="12" t="str">
        <f>VLOOKUP(A158,Lookup!$C:$D,2,FALSE)</f>
        <v>Germany</v>
      </c>
      <c r="C158" s="15" t="s">
        <v>418</v>
      </c>
      <c r="D158" s="15" t="s">
        <v>459</v>
      </c>
      <c r="E158" s="15" t="s">
        <v>1106</v>
      </c>
      <c r="F158" s="15" t="s">
        <v>551</v>
      </c>
      <c r="G158" s="15" t="s">
        <v>643</v>
      </c>
      <c r="H158" s="15" t="s">
        <v>533</v>
      </c>
      <c r="I158" s="143" t="s">
        <v>546</v>
      </c>
      <c r="J158" s="15" t="s">
        <v>566</v>
      </c>
      <c r="L158" s="15" t="s">
        <v>460</v>
      </c>
      <c r="M158" s="15" t="s">
        <v>547</v>
      </c>
      <c r="N158" s="103">
        <v>68840</v>
      </c>
      <c r="O158" s="15" t="s">
        <v>415</v>
      </c>
      <c r="P158" s="15" t="s">
        <v>415</v>
      </c>
      <c r="Q158" s="15" t="s">
        <v>415</v>
      </c>
      <c r="R158" s="15" t="s">
        <v>95</v>
      </c>
      <c r="S158" s="15" t="s">
        <v>95</v>
      </c>
      <c r="T158" s="15" t="s">
        <v>467</v>
      </c>
      <c r="U158" s="15" t="s">
        <v>468</v>
      </c>
      <c r="X158" s="15">
        <v>30267108</v>
      </c>
      <c r="Y158" s="15" t="s">
        <v>737</v>
      </c>
      <c r="AB158" s="15" t="s">
        <v>680</v>
      </c>
      <c r="AC158" s="15">
        <v>330123860</v>
      </c>
      <c r="AD158" s="15">
        <v>1005665998</v>
      </c>
      <c r="AE158" s="15" t="s">
        <v>461</v>
      </c>
      <c r="AF158" s="15">
        <v>1</v>
      </c>
      <c r="AG158" s="15" t="s">
        <v>513</v>
      </c>
      <c r="AH158" s="15" t="s">
        <v>510</v>
      </c>
      <c r="AI158" s="15" t="s">
        <v>514</v>
      </c>
      <c r="AL158" s="15" t="s">
        <v>391</v>
      </c>
      <c r="AM158" s="16">
        <v>41564</v>
      </c>
      <c r="AN158" s="16">
        <v>41564</v>
      </c>
      <c r="AO158" s="16">
        <v>41564</v>
      </c>
      <c r="AP158" s="201">
        <v>10</v>
      </c>
      <c r="AT158" s="102">
        <v>57.2</v>
      </c>
      <c r="AU158" s="15" t="s">
        <v>424</v>
      </c>
      <c r="AV158" s="15" t="s">
        <v>466</v>
      </c>
      <c r="AW158" s="15" t="s">
        <v>465</v>
      </c>
      <c r="AX158" s="14" t="str">
        <f t="shared" si="3"/>
        <v>GermanyBOOKINGS</v>
      </c>
      <c r="AY158" s="17" t="s">
        <v>733</v>
      </c>
      <c r="AZ158" s="101" t="str">
        <f>IF(ISERROR(VLOOKUP($H158,Lookup!$F:$G,2,FALSE)),0,VLOOKUP($H158,Lookup!$F:$G,2,FALSE))</f>
        <v>Germany</v>
      </c>
    </row>
    <row r="159" spans="1:52">
      <c r="A159" s="12" t="str">
        <f>IF(AZ159=0,VLOOKUP(R159,Lookup!$B:$C,2,0),'1st Yr Maint'!AZ159)</f>
        <v>Germany</v>
      </c>
      <c r="B159" s="12" t="str">
        <f>VLOOKUP(A159,Lookup!$C:$D,2,FALSE)</f>
        <v>Germany</v>
      </c>
      <c r="C159" s="15" t="s">
        <v>418</v>
      </c>
      <c r="D159" s="15" t="s">
        <v>459</v>
      </c>
      <c r="E159" s="15" t="s">
        <v>1106</v>
      </c>
      <c r="F159" s="15" t="s">
        <v>551</v>
      </c>
      <c r="G159" s="15" t="s">
        <v>643</v>
      </c>
      <c r="H159" s="15" t="s">
        <v>533</v>
      </c>
      <c r="I159" s="143" t="s">
        <v>546</v>
      </c>
      <c r="J159" s="15" t="s">
        <v>566</v>
      </c>
      <c r="L159" s="15" t="s">
        <v>460</v>
      </c>
      <c r="M159" s="15" t="s">
        <v>547</v>
      </c>
      <c r="N159" s="103">
        <v>68840</v>
      </c>
      <c r="O159" s="15" t="s">
        <v>415</v>
      </c>
      <c r="P159" s="15" t="s">
        <v>415</v>
      </c>
      <c r="Q159" s="15" t="s">
        <v>415</v>
      </c>
      <c r="R159" s="15" t="s">
        <v>95</v>
      </c>
      <c r="S159" s="15" t="s">
        <v>95</v>
      </c>
      <c r="T159" s="15" t="s">
        <v>467</v>
      </c>
      <c r="U159" s="15" t="s">
        <v>468</v>
      </c>
      <c r="X159" s="15">
        <v>30275855</v>
      </c>
      <c r="Y159" s="15" t="s">
        <v>857</v>
      </c>
      <c r="AB159" s="15" t="s">
        <v>680</v>
      </c>
      <c r="AC159" s="15">
        <v>330123860</v>
      </c>
      <c r="AD159" s="15">
        <v>1005698991</v>
      </c>
      <c r="AE159" s="15" t="s">
        <v>461</v>
      </c>
      <c r="AF159" s="15">
        <v>1</v>
      </c>
      <c r="AG159" s="15" t="s">
        <v>513</v>
      </c>
      <c r="AH159" s="15" t="s">
        <v>510</v>
      </c>
      <c r="AI159" s="15" t="s">
        <v>514</v>
      </c>
      <c r="AL159" s="15" t="s">
        <v>391</v>
      </c>
      <c r="AM159" s="16">
        <v>41584</v>
      </c>
      <c r="AN159" s="16">
        <v>41584</v>
      </c>
      <c r="AO159" s="16">
        <v>41584</v>
      </c>
      <c r="AP159" s="201">
        <v>11</v>
      </c>
      <c r="AT159" s="102">
        <v>57.2</v>
      </c>
      <c r="AU159" s="15" t="s">
        <v>424</v>
      </c>
      <c r="AV159" s="15" t="s">
        <v>466</v>
      </c>
      <c r="AW159" s="15" t="s">
        <v>465</v>
      </c>
      <c r="AX159" s="14" t="str">
        <f t="shared" si="3"/>
        <v>GermanyBOOKINGS</v>
      </c>
      <c r="AY159" s="17" t="s">
        <v>733</v>
      </c>
      <c r="AZ159" s="101" t="str">
        <f>IF(ISERROR(VLOOKUP($H159,Lookup!$F:$G,2,FALSE)),0,VLOOKUP($H159,Lookup!$F:$G,2,FALSE))</f>
        <v>Germany</v>
      </c>
    </row>
    <row r="160" spans="1:52">
      <c r="A160" s="12" t="str">
        <f>IF(AZ160=0,VLOOKUP(R160,Lookup!$B:$C,2,0),'1st Yr Maint'!AZ160)</f>
        <v>Germany</v>
      </c>
      <c r="B160" s="12" t="str">
        <f>VLOOKUP(A160,Lookup!$C:$D,2,FALSE)</f>
        <v>Germany</v>
      </c>
      <c r="C160" s="15" t="s">
        <v>418</v>
      </c>
      <c r="D160" s="15" t="s">
        <v>459</v>
      </c>
      <c r="E160" s="15" t="s">
        <v>1106</v>
      </c>
      <c r="F160" s="15" t="s">
        <v>551</v>
      </c>
      <c r="G160" s="15" t="s">
        <v>643</v>
      </c>
      <c r="H160" s="15" t="s">
        <v>533</v>
      </c>
      <c r="I160" s="143" t="s">
        <v>546</v>
      </c>
      <c r="J160" s="15" t="s">
        <v>566</v>
      </c>
      <c r="L160" s="15" t="s">
        <v>460</v>
      </c>
      <c r="M160" s="15" t="s">
        <v>547</v>
      </c>
      <c r="N160" s="103">
        <v>68840</v>
      </c>
      <c r="O160" s="15" t="s">
        <v>953</v>
      </c>
      <c r="P160" s="15" t="s">
        <v>954</v>
      </c>
      <c r="Q160" s="15" t="s">
        <v>954</v>
      </c>
      <c r="R160" s="15" t="s">
        <v>95</v>
      </c>
      <c r="S160" s="15" t="s">
        <v>95</v>
      </c>
      <c r="T160" s="15" t="s">
        <v>467</v>
      </c>
      <c r="U160" s="15" t="s">
        <v>468</v>
      </c>
      <c r="X160" s="15">
        <v>30283843</v>
      </c>
      <c r="Y160" s="15" t="s">
        <v>955</v>
      </c>
      <c r="AB160" s="15" t="s">
        <v>956</v>
      </c>
      <c r="AC160" s="15">
        <v>331131446</v>
      </c>
      <c r="AD160" s="15">
        <v>1005733750</v>
      </c>
      <c r="AE160" s="15" t="s">
        <v>484</v>
      </c>
      <c r="AF160" s="15">
        <v>1</v>
      </c>
      <c r="AG160" s="15" t="s">
        <v>509</v>
      </c>
      <c r="AH160" s="15" t="s">
        <v>510</v>
      </c>
      <c r="AI160" s="15" t="s">
        <v>511</v>
      </c>
      <c r="AJ160" s="15" t="s">
        <v>517</v>
      </c>
      <c r="AK160" s="15" t="s">
        <v>516</v>
      </c>
      <c r="AL160" s="15" t="s">
        <v>512</v>
      </c>
      <c r="AM160" s="16">
        <v>41600</v>
      </c>
      <c r="AN160" s="16">
        <v>41621</v>
      </c>
      <c r="AO160" s="16">
        <v>41621</v>
      </c>
      <c r="AP160" s="201">
        <v>12</v>
      </c>
      <c r="AT160" s="102">
        <v>245.7</v>
      </c>
      <c r="AU160" s="15" t="s">
        <v>424</v>
      </c>
      <c r="AV160" s="15" t="s">
        <v>466</v>
      </c>
      <c r="AW160" s="15" t="s">
        <v>465</v>
      </c>
      <c r="AX160" s="14" t="str">
        <f t="shared" si="3"/>
        <v>GermanyBOOKINGS</v>
      </c>
      <c r="AY160" s="17" t="s">
        <v>733</v>
      </c>
      <c r="AZ160" s="101" t="str">
        <f>IF(ISERROR(VLOOKUP($H160,Lookup!$F:$G,2,FALSE)),0,VLOOKUP($H160,Lookup!$F:$G,2,FALSE))</f>
        <v>Germany</v>
      </c>
    </row>
    <row r="161" spans="1:52">
      <c r="A161" s="12" t="str">
        <f>IF(AZ161=0,VLOOKUP(R161,Lookup!$B:$C,2,0),'1st Yr Maint'!AZ161)</f>
        <v>Germany</v>
      </c>
      <c r="B161" s="12" t="str">
        <f>VLOOKUP(A161,Lookup!$C:$D,2,FALSE)</f>
        <v>Germany</v>
      </c>
      <c r="C161" s="15" t="s">
        <v>418</v>
      </c>
      <c r="D161" s="15" t="s">
        <v>459</v>
      </c>
      <c r="E161" s="15" t="s">
        <v>1106</v>
      </c>
      <c r="F161" s="15" t="s">
        <v>551</v>
      </c>
      <c r="G161" s="15" t="s">
        <v>643</v>
      </c>
      <c r="H161" s="15" t="s">
        <v>533</v>
      </c>
      <c r="I161" s="143" t="s">
        <v>546</v>
      </c>
      <c r="J161" s="15" t="s">
        <v>566</v>
      </c>
      <c r="L161" s="15" t="s">
        <v>460</v>
      </c>
      <c r="M161" s="15" t="s">
        <v>547</v>
      </c>
      <c r="N161" s="103">
        <v>68840</v>
      </c>
      <c r="O161" s="15" t="s">
        <v>708</v>
      </c>
      <c r="P161" s="15" t="s">
        <v>709</v>
      </c>
      <c r="Q161" s="15" t="s">
        <v>709</v>
      </c>
      <c r="R161" s="15" t="s">
        <v>95</v>
      </c>
      <c r="S161" s="15" t="s">
        <v>95</v>
      </c>
      <c r="T161" s="15" t="s">
        <v>467</v>
      </c>
      <c r="U161" s="15" t="s">
        <v>468</v>
      </c>
      <c r="X161" s="15">
        <v>30260535</v>
      </c>
      <c r="Y161" s="15" t="s">
        <v>710</v>
      </c>
      <c r="AB161" s="15" t="s">
        <v>1142</v>
      </c>
      <c r="AC161" s="15">
        <v>355479510</v>
      </c>
      <c r="AD161" s="15">
        <v>1005544053</v>
      </c>
      <c r="AE161" s="15" t="s">
        <v>484</v>
      </c>
      <c r="AF161" s="15">
        <v>1</v>
      </c>
      <c r="AG161" s="15" t="s">
        <v>509</v>
      </c>
      <c r="AH161" s="15" t="s">
        <v>510</v>
      </c>
      <c r="AI161" s="15" t="s">
        <v>511</v>
      </c>
      <c r="AJ161" s="15" t="s">
        <v>517</v>
      </c>
      <c r="AK161" s="15" t="s">
        <v>711</v>
      </c>
      <c r="AL161" s="15" t="s">
        <v>512</v>
      </c>
      <c r="AM161" s="16">
        <v>41547</v>
      </c>
      <c r="AN161" s="16">
        <v>41571</v>
      </c>
      <c r="AO161" s="16">
        <v>41571</v>
      </c>
      <c r="AP161" s="201">
        <v>10</v>
      </c>
      <c r="AT161" s="102">
        <v>418.6</v>
      </c>
      <c r="AU161" s="15" t="s">
        <v>424</v>
      </c>
      <c r="AV161" s="15" t="s">
        <v>536</v>
      </c>
      <c r="AW161" s="15" t="s">
        <v>712</v>
      </c>
      <c r="AX161" s="14" t="str">
        <f t="shared" si="3"/>
        <v>GermanyBOOKINGS</v>
      </c>
      <c r="AY161" s="17" t="s">
        <v>733</v>
      </c>
      <c r="AZ161" s="101" t="str">
        <f>IF(ISERROR(VLOOKUP($H161,Lookup!$F:$G,2,FALSE)),0,VLOOKUP($H161,Lookup!$F:$G,2,FALSE))</f>
        <v>Germany</v>
      </c>
    </row>
    <row r="162" spans="1:52">
      <c r="A162" s="12" t="str">
        <f>IF(AZ162=0,VLOOKUP(R162,Lookup!$B:$C,2,0),'1st Yr Maint'!AZ162)</f>
        <v>Germany</v>
      </c>
      <c r="B162" s="12" t="str">
        <f>VLOOKUP(A162,Lookup!$C:$D,2,FALSE)</f>
        <v>Germany</v>
      </c>
      <c r="C162" s="15" t="s">
        <v>418</v>
      </c>
      <c r="D162" s="15" t="s">
        <v>459</v>
      </c>
      <c r="E162" s="15" t="s">
        <v>1106</v>
      </c>
      <c r="F162" s="15" t="s">
        <v>551</v>
      </c>
      <c r="G162" s="15" t="s">
        <v>643</v>
      </c>
      <c r="H162" s="15" t="s">
        <v>533</v>
      </c>
      <c r="I162" s="143" t="s">
        <v>546</v>
      </c>
      <c r="J162" s="15" t="s">
        <v>566</v>
      </c>
      <c r="L162" s="15" t="s">
        <v>460</v>
      </c>
      <c r="M162" s="15" t="s">
        <v>547</v>
      </c>
      <c r="N162" s="103">
        <v>68840</v>
      </c>
      <c r="O162" s="15" t="s">
        <v>610</v>
      </c>
      <c r="P162" s="15" t="s">
        <v>610</v>
      </c>
      <c r="Q162" s="15" t="s">
        <v>738</v>
      </c>
      <c r="R162" s="15" t="s">
        <v>95</v>
      </c>
      <c r="S162" s="15" t="s">
        <v>95</v>
      </c>
      <c r="T162" s="15" t="s">
        <v>467</v>
      </c>
      <c r="U162" s="15" t="s">
        <v>468</v>
      </c>
      <c r="X162" s="15">
        <v>30267109</v>
      </c>
      <c r="Y162" s="15" t="s">
        <v>739</v>
      </c>
      <c r="AB162" s="15" t="s">
        <v>740</v>
      </c>
      <c r="AC162" s="15">
        <v>315000679</v>
      </c>
      <c r="AD162" s="15">
        <v>1005665782</v>
      </c>
      <c r="AE162" s="15" t="s">
        <v>461</v>
      </c>
      <c r="AF162" s="15">
        <v>1</v>
      </c>
      <c r="AG162" s="15" t="s">
        <v>509</v>
      </c>
      <c r="AH162" s="15" t="s">
        <v>510</v>
      </c>
      <c r="AI162" s="15" t="s">
        <v>511</v>
      </c>
      <c r="AJ162" s="15" t="s">
        <v>518</v>
      </c>
      <c r="AK162" s="15" t="s">
        <v>611</v>
      </c>
      <c r="AL162" s="15" t="s">
        <v>512</v>
      </c>
      <c r="AM162" s="16">
        <v>41564</v>
      </c>
      <c r="AN162" s="16">
        <v>41564</v>
      </c>
      <c r="AO162" s="16">
        <v>41564</v>
      </c>
      <c r="AP162" s="201">
        <v>10</v>
      </c>
      <c r="AT162" s="102">
        <v>364</v>
      </c>
      <c r="AU162" s="15" t="s">
        <v>424</v>
      </c>
      <c r="AV162" s="15" t="s">
        <v>663</v>
      </c>
      <c r="AW162" s="15" t="s">
        <v>677</v>
      </c>
      <c r="AX162" s="14" t="str">
        <f t="shared" si="3"/>
        <v>GermanyBOOKINGS</v>
      </c>
      <c r="AY162" s="17" t="s">
        <v>733</v>
      </c>
      <c r="AZ162" s="101" t="str">
        <f>IF(ISERROR(VLOOKUP($H162,Lookup!$F:$G,2,FALSE)),0,VLOOKUP($H162,Lookup!$F:$G,2,FALSE))</f>
        <v>Germany</v>
      </c>
    </row>
    <row r="163" spans="1:52">
      <c r="A163" s="12" t="str">
        <f>IF(AZ163=0,VLOOKUP(R163,Lookup!$B:$C,2,0),'1st Yr Maint'!AZ163)</f>
        <v>Germany</v>
      </c>
      <c r="B163" s="12" t="str">
        <f>VLOOKUP(A163,Lookup!$C:$D,2,FALSE)</f>
        <v>Germany</v>
      </c>
      <c r="C163" s="15" t="s">
        <v>418</v>
      </c>
      <c r="D163" s="15" t="s">
        <v>459</v>
      </c>
      <c r="E163" s="15" t="s">
        <v>1106</v>
      </c>
      <c r="F163" s="15" t="s">
        <v>551</v>
      </c>
      <c r="G163" s="15" t="s">
        <v>643</v>
      </c>
      <c r="H163" s="15" t="s">
        <v>533</v>
      </c>
      <c r="I163" s="143" t="s">
        <v>546</v>
      </c>
      <c r="J163" s="15" t="s">
        <v>566</v>
      </c>
      <c r="L163" s="15" t="s">
        <v>460</v>
      </c>
      <c r="M163" s="15" t="s">
        <v>547</v>
      </c>
      <c r="N163" s="103">
        <v>68840</v>
      </c>
      <c r="O163" s="15" t="s">
        <v>610</v>
      </c>
      <c r="P163" s="15" t="s">
        <v>610</v>
      </c>
      <c r="Q163" s="15" t="s">
        <v>725</v>
      </c>
      <c r="R163" s="15" t="s">
        <v>95</v>
      </c>
      <c r="S163" s="15" t="s">
        <v>95</v>
      </c>
      <c r="T163" s="15" t="s">
        <v>467</v>
      </c>
      <c r="U163" s="15" t="s">
        <v>468</v>
      </c>
      <c r="X163" s="15">
        <v>30263183</v>
      </c>
      <c r="Y163" s="15" t="s">
        <v>726</v>
      </c>
      <c r="AB163" s="15" t="s">
        <v>727</v>
      </c>
      <c r="AC163" s="15">
        <v>318127982</v>
      </c>
      <c r="AD163" s="15">
        <v>1005639935</v>
      </c>
      <c r="AE163" s="15" t="s">
        <v>461</v>
      </c>
      <c r="AF163" s="15">
        <v>2</v>
      </c>
      <c r="AG163" s="15" t="s">
        <v>509</v>
      </c>
      <c r="AH163" s="15" t="s">
        <v>510</v>
      </c>
      <c r="AI163" s="15" t="s">
        <v>511</v>
      </c>
      <c r="AJ163" s="15" t="s">
        <v>518</v>
      </c>
      <c r="AK163" s="15" t="s">
        <v>611</v>
      </c>
      <c r="AL163" s="15" t="s">
        <v>512</v>
      </c>
      <c r="AM163" s="16">
        <v>41555</v>
      </c>
      <c r="AN163" s="16">
        <v>41555</v>
      </c>
      <c r="AO163" s="16">
        <v>41555</v>
      </c>
      <c r="AP163" s="201">
        <v>10</v>
      </c>
      <c r="AT163" s="102">
        <v>403</v>
      </c>
      <c r="AU163" s="15" t="s">
        <v>424</v>
      </c>
      <c r="AV163" s="15" t="s">
        <v>653</v>
      </c>
      <c r="AW163" s="15" t="s">
        <v>665</v>
      </c>
      <c r="AX163" s="14" t="str">
        <f t="shared" si="3"/>
        <v>GermanyBOOKINGS</v>
      </c>
      <c r="AY163" s="17" t="s">
        <v>733</v>
      </c>
      <c r="AZ163" s="101" t="str">
        <f>IF(ISERROR(VLOOKUP($H163,Lookup!$F:$G,2,FALSE)),0,VLOOKUP($H163,Lookup!$F:$G,2,FALSE))</f>
        <v>Germany</v>
      </c>
    </row>
    <row r="164" spans="1:52">
      <c r="A164" s="12" t="str">
        <f>IF(AZ164=0,VLOOKUP(R164,Lookup!$B:$C,2,0),'1st Yr Maint'!AZ164)</f>
        <v>Germany</v>
      </c>
      <c r="B164" s="12" t="str">
        <f>VLOOKUP(A164,Lookup!$C:$D,2,FALSE)</f>
        <v>Germany</v>
      </c>
      <c r="C164" s="15" t="s">
        <v>418</v>
      </c>
      <c r="D164" s="15" t="s">
        <v>459</v>
      </c>
      <c r="E164" s="15" t="s">
        <v>1106</v>
      </c>
      <c r="F164" s="15" t="s">
        <v>551</v>
      </c>
      <c r="G164" s="15" t="s">
        <v>643</v>
      </c>
      <c r="H164" s="15" t="s">
        <v>533</v>
      </c>
      <c r="I164" s="143" t="s">
        <v>546</v>
      </c>
      <c r="J164" s="15" t="s">
        <v>566</v>
      </c>
      <c r="L164" s="15" t="s">
        <v>460</v>
      </c>
      <c r="M164" s="15" t="s">
        <v>547</v>
      </c>
      <c r="N164" s="103">
        <v>68840</v>
      </c>
      <c r="O164" s="15" t="s">
        <v>610</v>
      </c>
      <c r="P164" s="15" t="s">
        <v>610</v>
      </c>
      <c r="Q164" s="15" t="s">
        <v>858</v>
      </c>
      <c r="R164" s="15" t="s">
        <v>95</v>
      </c>
      <c r="S164" s="15" t="s">
        <v>95</v>
      </c>
      <c r="T164" s="15" t="s">
        <v>467</v>
      </c>
      <c r="U164" s="15" t="s">
        <v>468</v>
      </c>
      <c r="X164" s="15">
        <v>30274929</v>
      </c>
      <c r="Y164" s="15" t="s">
        <v>859</v>
      </c>
      <c r="AB164" s="15" t="s">
        <v>860</v>
      </c>
      <c r="AC164" s="15">
        <v>221724714</v>
      </c>
      <c r="AD164" s="15">
        <v>1005717834</v>
      </c>
      <c r="AE164" s="15" t="s">
        <v>461</v>
      </c>
      <c r="AF164" s="15">
        <v>1</v>
      </c>
      <c r="AG164" s="15" t="s">
        <v>509</v>
      </c>
      <c r="AH164" s="15" t="s">
        <v>510</v>
      </c>
      <c r="AI164" s="15" t="s">
        <v>511</v>
      </c>
      <c r="AJ164" s="15" t="s">
        <v>518</v>
      </c>
      <c r="AK164" s="15" t="s">
        <v>611</v>
      </c>
      <c r="AL164" s="15" t="s">
        <v>512</v>
      </c>
      <c r="AM164" s="16">
        <v>41582</v>
      </c>
      <c r="AN164" s="16">
        <v>41582</v>
      </c>
      <c r="AO164" s="16">
        <v>41582</v>
      </c>
      <c r="AP164" s="201">
        <v>11</v>
      </c>
      <c r="AT164" s="102">
        <v>91</v>
      </c>
      <c r="AU164" s="15" t="s">
        <v>424</v>
      </c>
      <c r="AV164" s="15" t="s">
        <v>470</v>
      </c>
      <c r="AW164" s="15" t="s">
        <v>469</v>
      </c>
      <c r="AX164" s="14" t="str">
        <f t="shared" si="3"/>
        <v>GermanyBOOKINGS</v>
      </c>
      <c r="AY164" s="17" t="s">
        <v>733</v>
      </c>
      <c r="AZ164" s="101" t="str">
        <f>IF(ISERROR(VLOOKUP($H164,Lookup!$F:$G,2,FALSE)),0,VLOOKUP($H164,Lookup!$F:$G,2,FALSE))</f>
        <v>Germany</v>
      </c>
    </row>
    <row r="165" spans="1:52">
      <c r="A165" s="12" t="str">
        <f>IF(AZ165=0,VLOOKUP(R165,Lookup!$B:$C,2,0),'1st Yr Maint'!AZ165)</f>
        <v>Germany</v>
      </c>
      <c r="B165" s="12" t="str">
        <f>VLOOKUP(A165,Lookup!$C:$D,2,FALSE)</f>
        <v>Germany</v>
      </c>
      <c r="C165" s="15" t="s">
        <v>418</v>
      </c>
      <c r="D165" s="15" t="s">
        <v>459</v>
      </c>
      <c r="E165" s="15" t="s">
        <v>1106</v>
      </c>
      <c r="F165" s="15" t="s">
        <v>551</v>
      </c>
      <c r="G165" s="15" t="s">
        <v>643</v>
      </c>
      <c r="H165" s="15" t="s">
        <v>533</v>
      </c>
      <c r="I165" s="143" t="s">
        <v>546</v>
      </c>
      <c r="J165" s="15" t="s">
        <v>566</v>
      </c>
      <c r="L165" s="15" t="s">
        <v>460</v>
      </c>
      <c r="M165" s="15" t="s">
        <v>547</v>
      </c>
      <c r="N165" s="103">
        <v>68840</v>
      </c>
      <c r="O165" s="15" t="s">
        <v>610</v>
      </c>
      <c r="P165" s="15" t="s">
        <v>610</v>
      </c>
      <c r="Q165" s="15" t="s">
        <v>909</v>
      </c>
      <c r="R165" s="15" t="s">
        <v>95</v>
      </c>
      <c r="S165" s="15" t="s">
        <v>95</v>
      </c>
      <c r="T165" s="15" t="s">
        <v>467</v>
      </c>
      <c r="U165" s="15" t="s">
        <v>468</v>
      </c>
      <c r="X165" s="15">
        <v>30278520</v>
      </c>
      <c r="Y165" s="15" t="s">
        <v>910</v>
      </c>
      <c r="AB165" s="15" t="s">
        <v>911</v>
      </c>
      <c r="AC165" s="15">
        <v>328177738</v>
      </c>
      <c r="AD165" s="15">
        <v>1005738961</v>
      </c>
      <c r="AE165" s="15" t="s">
        <v>461</v>
      </c>
      <c r="AF165" s="15">
        <v>1</v>
      </c>
      <c r="AG165" s="15" t="s">
        <v>509</v>
      </c>
      <c r="AH165" s="15" t="s">
        <v>510</v>
      </c>
      <c r="AI165" s="15" t="s">
        <v>511</v>
      </c>
      <c r="AJ165" s="15" t="s">
        <v>518</v>
      </c>
      <c r="AK165" s="15" t="s">
        <v>611</v>
      </c>
      <c r="AL165" s="15" t="s">
        <v>512</v>
      </c>
      <c r="AM165" s="16">
        <v>41590</v>
      </c>
      <c r="AN165" s="16">
        <v>41590</v>
      </c>
      <c r="AO165" s="16">
        <v>41590</v>
      </c>
      <c r="AP165" s="201">
        <v>11</v>
      </c>
      <c r="AT165" s="102">
        <v>156</v>
      </c>
      <c r="AU165" s="15" t="s">
        <v>424</v>
      </c>
      <c r="AV165" s="15" t="s">
        <v>488</v>
      </c>
      <c r="AW165" s="15" t="s">
        <v>621</v>
      </c>
      <c r="AX165" s="14" t="str">
        <f t="shared" si="3"/>
        <v>GermanyBOOKINGS</v>
      </c>
      <c r="AY165" s="17" t="s">
        <v>733</v>
      </c>
      <c r="AZ165" s="101" t="str">
        <f>IF(ISERROR(VLOOKUP($H165,Lookup!$F:$G,2,FALSE)),0,VLOOKUP($H165,Lookup!$F:$G,2,FALSE))</f>
        <v>Germany</v>
      </c>
    </row>
    <row r="166" spans="1:52">
      <c r="A166" s="12" t="str">
        <f>IF(AZ166=0,VLOOKUP(R166,Lookup!$B:$C,2,0),'1st Yr Maint'!AZ166)</f>
        <v>Italy</v>
      </c>
      <c r="B166" s="12" t="str">
        <f>VLOOKUP(A166,Lookup!$C:$D,2,FALSE)</f>
        <v>EMEA WEST</v>
      </c>
      <c r="C166" s="15" t="s">
        <v>418</v>
      </c>
      <c r="D166" s="15" t="s">
        <v>459</v>
      </c>
      <c r="E166" s="15" t="s">
        <v>1106</v>
      </c>
      <c r="F166" s="15" t="s">
        <v>551</v>
      </c>
      <c r="G166" s="15" t="s">
        <v>643</v>
      </c>
      <c r="H166" s="15" t="s">
        <v>480</v>
      </c>
      <c r="I166" s="143" t="s">
        <v>572</v>
      </c>
      <c r="J166" s="15" t="s">
        <v>566</v>
      </c>
      <c r="K166" s="15" t="s">
        <v>794</v>
      </c>
      <c r="L166" s="15" t="s">
        <v>460</v>
      </c>
      <c r="M166" s="15" t="s">
        <v>1595</v>
      </c>
      <c r="N166" s="103" t="s">
        <v>1596</v>
      </c>
      <c r="O166" s="15" t="s">
        <v>1506</v>
      </c>
      <c r="P166" s="15" t="s">
        <v>1507</v>
      </c>
      <c r="Q166" s="15" t="s">
        <v>1508</v>
      </c>
      <c r="R166" s="15" t="s">
        <v>97</v>
      </c>
      <c r="S166" s="15" t="s">
        <v>97</v>
      </c>
      <c r="T166" s="15" t="s">
        <v>467</v>
      </c>
      <c r="U166" s="15" t="s">
        <v>468</v>
      </c>
      <c r="X166" s="15">
        <v>30309980</v>
      </c>
      <c r="Y166" s="15" t="s">
        <v>1509</v>
      </c>
      <c r="AB166" s="15" t="s">
        <v>1510</v>
      </c>
      <c r="AC166" s="15">
        <v>439965406</v>
      </c>
      <c r="AD166" s="15">
        <v>1005828744</v>
      </c>
      <c r="AE166" s="15" t="s">
        <v>484</v>
      </c>
      <c r="AF166" s="15">
        <v>1</v>
      </c>
      <c r="AG166" s="15" t="s">
        <v>509</v>
      </c>
      <c r="AH166" s="15" t="s">
        <v>510</v>
      </c>
      <c r="AI166" s="15" t="s">
        <v>511</v>
      </c>
      <c r="AJ166" s="15" t="s">
        <v>517</v>
      </c>
      <c r="AK166" s="15" t="s">
        <v>516</v>
      </c>
      <c r="AL166" s="15" t="s">
        <v>512</v>
      </c>
      <c r="AM166" s="16">
        <v>41638</v>
      </c>
      <c r="AN166" s="16">
        <v>41639</v>
      </c>
      <c r="AO166" s="16">
        <v>41639</v>
      </c>
      <c r="AP166" s="201">
        <v>12</v>
      </c>
      <c r="AT166" s="102">
        <v>40.299999999999997</v>
      </c>
      <c r="AU166" s="15" t="s">
        <v>424</v>
      </c>
      <c r="AV166" s="15" t="s">
        <v>462</v>
      </c>
      <c r="AW166" s="15" t="s">
        <v>1511</v>
      </c>
      <c r="AX166" s="14" t="str">
        <f t="shared" si="3"/>
        <v>ItalyBOOKINGS</v>
      </c>
      <c r="AY166" s="17" t="s">
        <v>733</v>
      </c>
      <c r="AZ166" s="101" t="str">
        <f>IF(ISERROR(VLOOKUP($H166,Lookup!$F:$G,2,FALSE)),0,VLOOKUP($H166,Lookup!$F:$G,2,FALSE))</f>
        <v>Italy</v>
      </c>
    </row>
    <row r="167" spans="1:52">
      <c r="A167" s="12" t="str">
        <f>IF(AZ167=0,VLOOKUP(R167,Lookup!$B:$C,2,0),'1st Yr Maint'!AZ167)</f>
        <v>Nordics</v>
      </c>
      <c r="B167" s="12" t="str">
        <f>VLOOKUP(A167,Lookup!$C:$D,2,FALSE)</f>
        <v>EMEA WEST</v>
      </c>
      <c r="C167" s="15" t="s">
        <v>418</v>
      </c>
      <c r="D167" s="15" t="s">
        <v>459</v>
      </c>
      <c r="E167" s="15" t="s">
        <v>1106</v>
      </c>
      <c r="F167" s="15" t="s">
        <v>551</v>
      </c>
      <c r="G167" s="15" t="s">
        <v>643</v>
      </c>
      <c r="H167" s="15" t="s">
        <v>571</v>
      </c>
      <c r="I167" s="143" t="s">
        <v>618</v>
      </c>
      <c r="J167" s="15" t="s">
        <v>476</v>
      </c>
      <c r="K167" s="15" t="s">
        <v>487</v>
      </c>
      <c r="L167" s="15" t="s">
        <v>471</v>
      </c>
      <c r="M167" s="15" t="s">
        <v>619</v>
      </c>
      <c r="N167" s="103">
        <v>134342</v>
      </c>
      <c r="O167" s="15" t="s">
        <v>1113</v>
      </c>
      <c r="P167" s="15" t="s">
        <v>1113</v>
      </c>
      <c r="Q167" s="15" t="s">
        <v>1114</v>
      </c>
      <c r="R167" s="15" t="s">
        <v>1115</v>
      </c>
      <c r="S167" s="15" t="s">
        <v>1115</v>
      </c>
      <c r="T167" s="15" t="s">
        <v>467</v>
      </c>
      <c r="U167" s="15" t="s">
        <v>468</v>
      </c>
      <c r="V167" s="15">
        <v>3161392</v>
      </c>
      <c r="X167" s="15">
        <v>30293586</v>
      </c>
      <c r="Y167" s="15" t="s">
        <v>1116</v>
      </c>
      <c r="AB167" s="15" t="s">
        <v>1117</v>
      </c>
      <c r="AC167" s="15">
        <v>365733236</v>
      </c>
      <c r="AD167" s="15">
        <v>1005774146</v>
      </c>
      <c r="AE167" s="15" t="s">
        <v>461</v>
      </c>
      <c r="AF167" s="15">
        <v>1</v>
      </c>
      <c r="AG167" s="15" t="s">
        <v>509</v>
      </c>
      <c r="AH167" s="15" t="s">
        <v>510</v>
      </c>
      <c r="AI167" s="15" t="s">
        <v>514</v>
      </c>
      <c r="AJ167" s="15" t="s">
        <v>541</v>
      </c>
      <c r="AK167" s="15" t="s">
        <v>1118</v>
      </c>
      <c r="AL167" s="15" t="s">
        <v>512</v>
      </c>
      <c r="AM167" s="16">
        <v>41617</v>
      </c>
      <c r="AN167" s="16">
        <v>41617</v>
      </c>
      <c r="AO167" s="16">
        <v>41617</v>
      </c>
      <c r="AP167" s="201">
        <v>12</v>
      </c>
      <c r="AT167" s="102">
        <v>112</v>
      </c>
      <c r="AU167" s="15" t="s">
        <v>424</v>
      </c>
      <c r="AV167" s="15" t="s">
        <v>663</v>
      </c>
      <c r="AW167" s="15" t="s">
        <v>678</v>
      </c>
      <c r="AX167" s="14" t="str">
        <f t="shared" si="3"/>
        <v>NordicsBOOKINGS</v>
      </c>
      <c r="AY167" s="17" t="s">
        <v>733</v>
      </c>
      <c r="AZ167" s="101" t="str">
        <f>IF(ISERROR(VLOOKUP($H167,Lookup!$F:$G,2,FALSE)),0,VLOOKUP($H167,Lookup!$F:$G,2,FALSE))</f>
        <v>Nordics</v>
      </c>
    </row>
    <row r="168" spans="1:52">
      <c r="A168" s="12" t="str">
        <f>IF(AZ168=0,VLOOKUP(R168,Lookup!$B:$C,2,0),'1st Yr Maint'!AZ168)</f>
        <v>UK&amp;I</v>
      </c>
      <c r="B168" s="12" t="str">
        <f>VLOOKUP(A168,Lookup!$C:$D,2,FALSE)</f>
        <v>UK&amp;I</v>
      </c>
      <c r="C168" s="15" t="s">
        <v>418</v>
      </c>
      <c r="D168" s="15" t="s">
        <v>459</v>
      </c>
      <c r="E168" s="15" t="s">
        <v>1106</v>
      </c>
      <c r="F168" s="15" t="s">
        <v>551</v>
      </c>
      <c r="G168" s="15" t="s">
        <v>643</v>
      </c>
      <c r="H168" s="15" t="s">
        <v>475</v>
      </c>
      <c r="I168" s="143" t="s">
        <v>581</v>
      </c>
      <c r="J168" s="15" t="s">
        <v>476</v>
      </c>
      <c r="K168" s="15" t="s">
        <v>582</v>
      </c>
      <c r="L168" s="15" t="s">
        <v>471</v>
      </c>
      <c r="M168" s="15" t="s">
        <v>577</v>
      </c>
      <c r="N168" s="103">
        <v>100878</v>
      </c>
      <c r="O168" s="15" t="s">
        <v>432</v>
      </c>
      <c r="P168" s="15" t="s">
        <v>681</v>
      </c>
      <c r="Q168" s="15" t="s">
        <v>741</v>
      </c>
      <c r="R168" s="15" t="s">
        <v>95</v>
      </c>
      <c r="S168" s="15" t="s">
        <v>95</v>
      </c>
      <c r="T168" s="15" t="s">
        <v>467</v>
      </c>
      <c r="U168" s="15" t="s">
        <v>468</v>
      </c>
      <c r="X168" s="15">
        <v>30265707</v>
      </c>
      <c r="Y168" s="15" t="s">
        <v>742</v>
      </c>
      <c r="AB168" s="15" t="s">
        <v>743</v>
      </c>
      <c r="AC168" s="15">
        <v>325614456</v>
      </c>
      <c r="AD168" s="15">
        <v>1005657248</v>
      </c>
      <c r="AE168" s="15" t="s">
        <v>461</v>
      </c>
      <c r="AF168" s="15">
        <v>1</v>
      </c>
      <c r="AG168" s="15" t="s">
        <v>509</v>
      </c>
      <c r="AH168" s="15" t="s">
        <v>510</v>
      </c>
      <c r="AI168" s="15" t="s">
        <v>511</v>
      </c>
      <c r="AJ168" s="15" t="s">
        <v>517</v>
      </c>
      <c r="AK168" s="15" t="s">
        <v>515</v>
      </c>
      <c r="AL168" s="15" t="s">
        <v>512</v>
      </c>
      <c r="AM168" s="16">
        <v>41561</v>
      </c>
      <c r="AN168" s="16">
        <v>41561</v>
      </c>
      <c r="AO168" s="16">
        <v>41561</v>
      </c>
      <c r="AP168" s="201">
        <v>10</v>
      </c>
      <c r="AT168" s="102">
        <v>284.7</v>
      </c>
      <c r="AU168" s="15" t="s">
        <v>424</v>
      </c>
      <c r="AV168" s="15" t="s">
        <v>537</v>
      </c>
      <c r="AW168" s="15" t="s">
        <v>538</v>
      </c>
      <c r="AX168" s="14" t="str">
        <f t="shared" si="3"/>
        <v>UK&amp;IBOOKINGS</v>
      </c>
      <c r="AY168" s="17" t="s">
        <v>733</v>
      </c>
      <c r="AZ168" s="101" t="str">
        <f>IF(ISERROR(VLOOKUP($H168,Lookup!$F:$G,2,FALSE)),0,VLOOKUP($H168,Lookup!$F:$G,2,FALSE))</f>
        <v>UK&amp;I</v>
      </c>
    </row>
    <row r="169" spans="1:52">
      <c r="A169" s="12" t="str">
        <f>IF(AZ169=0,VLOOKUP(R169,Lookup!$B:$C,2,0),'1st Yr Maint'!AZ169)</f>
        <v>UK&amp;I</v>
      </c>
      <c r="B169" s="12" t="str">
        <f>VLOOKUP(A169,Lookup!$C:$D,2,FALSE)</f>
        <v>UK&amp;I</v>
      </c>
      <c r="C169" s="15" t="s">
        <v>418</v>
      </c>
      <c r="D169" s="15" t="s">
        <v>459</v>
      </c>
      <c r="E169" s="15" t="s">
        <v>1106</v>
      </c>
      <c r="F169" s="15" t="s">
        <v>551</v>
      </c>
      <c r="G169" s="15" t="s">
        <v>643</v>
      </c>
      <c r="H169" s="15" t="s">
        <v>475</v>
      </c>
      <c r="I169" s="143" t="s">
        <v>581</v>
      </c>
      <c r="J169" s="15" t="s">
        <v>476</v>
      </c>
      <c r="K169" s="15" t="s">
        <v>582</v>
      </c>
      <c r="L169" s="15" t="s">
        <v>471</v>
      </c>
      <c r="M169" s="15" t="s">
        <v>577</v>
      </c>
      <c r="N169" s="103">
        <v>100878</v>
      </c>
      <c r="O169" s="15" t="s">
        <v>432</v>
      </c>
      <c r="P169" s="15" t="s">
        <v>681</v>
      </c>
      <c r="Q169" s="15" t="s">
        <v>741</v>
      </c>
      <c r="R169" s="15" t="s">
        <v>95</v>
      </c>
      <c r="S169" s="15" t="s">
        <v>95</v>
      </c>
      <c r="T169" s="15" t="s">
        <v>467</v>
      </c>
      <c r="U169" s="15" t="s">
        <v>468</v>
      </c>
      <c r="X169" s="15">
        <v>30265707</v>
      </c>
      <c r="Y169" s="15" t="s">
        <v>742</v>
      </c>
      <c r="AB169" s="15" t="s">
        <v>743</v>
      </c>
      <c r="AC169" s="15">
        <v>325614456</v>
      </c>
      <c r="AD169" s="15">
        <v>1005657248</v>
      </c>
      <c r="AE169" s="15" t="s">
        <v>461</v>
      </c>
      <c r="AF169" s="15">
        <v>-1</v>
      </c>
      <c r="AG169" s="15" t="s">
        <v>509</v>
      </c>
      <c r="AH169" s="15" t="s">
        <v>510</v>
      </c>
      <c r="AI169" s="15" t="s">
        <v>511</v>
      </c>
      <c r="AJ169" s="15" t="s">
        <v>517</v>
      </c>
      <c r="AK169" s="15" t="s">
        <v>515</v>
      </c>
      <c r="AL169" s="15" t="s">
        <v>512</v>
      </c>
      <c r="AM169" s="16">
        <v>41561</v>
      </c>
      <c r="AN169" s="16">
        <v>41612</v>
      </c>
      <c r="AO169" s="16">
        <v>41612</v>
      </c>
      <c r="AP169" s="201">
        <v>12</v>
      </c>
      <c r="AT169" s="102">
        <v>-284.7</v>
      </c>
      <c r="AU169" s="15" t="s">
        <v>424</v>
      </c>
      <c r="AV169" s="15" t="s">
        <v>537</v>
      </c>
      <c r="AW169" s="15" t="s">
        <v>538</v>
      </c>
      <c r="AX169" s="14" t="str">
        <f t="shared" si="3"/>
        <v>UK&amp;IBOOKINGS</v>
      </c>
      <c r="AY169" s="17" t="s">
        <v>733</v>
      </c>
      <c r="AZ169" s="101" t="str">
        <f>IF(ISERROR(VLOOKUP($H169,Lookup!$F:$G,2,FALSE)),0,VLOOKUP($H169,Lookup!$F:$G,2,FALSE))</f>
        <v>UK&amp;I</v>
      </c>
    </row>
    <row r="170" spans="1:52">
      <c r="A170" s="12" t="str">
        <f>IF(AZ170=0,VLOOKUP(R170,Lookup!$B:$C,2,0),'1st Yr Maint'!AZ170)</f>
        <v>UK&amp;I</v>
      </c>
      <c r="B170" s="12" t="str">
        <f>VLOOKUP(A170,Lookup!$C:$D,2,FALSE)</f>
        <v>UK&amp;I</v>
      </c>
      <c r="C170" s="15" t="s">
        <v>418</v>
      </c>
      <c r="D170" s="15" t="s">
        <v>459</v>
      </c>
      <c r="E170" s="15" t="s">
        <v>1106</v>
      </c>
      <c r="F170" s="15" t="s">
        <v>551</v>
      </c>
      <c r="G170" s="15" t="s">
        <v>643</v>
      </c>
      <c r="H170" s="15" t="s">
        <v>475</v>
      </c>
      <c r="I170" s="143" t="s">
        <v>581</v>
      </c>
      <c r="J170" s="15" t="s">
        <v>476</v>
      </c>
      <c r="K170" s="15" t="s">
        <v>582</v>
      </c>
      <c r="L170" s="15" t="s">
        <v>471</v>
      </c>
      <c r="M170" s="15" t="s">
        <v>577</v>
      </c>
      <c r="N170" s="103">
        <v>100878</v>
      </c>
      <c r="O170" s="15" t="s">
        <v>432</v>
      </c>
      <c r="P170" s="15" t="s">
        <v>957</v>
      </c>
      <c r="Q170" s="15" t="s">
        <v>958</v>
      </c>
      <c r="R170" s="15" t="s">
        <v>941</v>
      </c>
      <c r="S170" s="15" t="s">
        <v>941</v>
      </c>
      <c r="T170" s="15" t="s">
        <v>467</v>
      </c>
      <c r="U170" s="15" t="s">
        <v>468</v>
      </c>
      <c r="V170" s="15">
        <v>3150340</v>
      </c>
      <c r="X170" s="15">
        <v>30281817</v>
      </c>
      <c r="Y170" s="15" t="s">
        <v>959</v>
      </c>
      <c r="AB170" s="15" t="s">
        <v>960</v>
      </c>
      <c r="AC170" s="15">
        <v>283406437</v>
      </c>
      <c r="AD170" s="15">
        <v>1005745760</v>
      </c>
      <c r="AE170" s="15" t="s">
        <v>461</v>
      </c>
      <c r="AF170" s="15">
        <v>1</v>
      </c>
      <c r="AG170" s="15" t="s">
        <v>509</v>
      </c>
      <c r="AH170" s="15" t="s">
        <v>510</v>
      </c>
      <c r="AI170" s="15" t="s">
        <v>511</v>
      </c>
      <c r="AJ170" s="15" t="s">
        <v>517</v>
      </c>
      <c r="AK170" s="15" t="s">
        <v>515</v>
      </c>
      <c r="AL170" s="15" t="s">
        <v>512</v>
      </c>
      <c r="AM170" s="16">
        <v>41597</v>
      </c>
      <c r="AN170" s="16">
        <v>41597</v>
      </c>
      <c r="AO170" s="16">
        <v>41597</v>
      </c>
      <c r="AP170" s="201">
        <v>11</v>
      </c>
      <c r="AT170" s="102">
        <v>321.5</v>
      </c>
      <c r="AU170" s="15" t="s">
        <v>424</v>
      </c>
      <c r="AV170" s="15" t="s">
        <v>896</v>
      </c>
      <c r="AW170" s="15" t="s">
        <v>897</v>
      </c>
      <c r="AX170" s="14" t="str">
        <f t="shared" si="3"/>
        <v>UK&amp;IBOOKINGS</v>
      </c>
      <c r="AY170" s="17" t="s">
        <v>733</v>
      </c>
      <c r="AZ170" s="101" t="str">
        <f>IF(ISERROR(VLOOKUP($H170,Lookup!$F:$G,2,FALSE)),0,VLOOKUP($H170,Lookup!$F:$G,2,FALSE))</f>
        <v>UK&amp;I</v>
      </c>
    </row>
    <row r="171" spans="1:52">
      <c r="A171" s="12" t="str">
        <f>IF(AZ171=0,VLOOKUP(R171,Lookup!$B:$C,2,0),'1st Yr Maint'!AZ171)</f>
        <v>UK&amp;I</v>
      </c>
      <c r="B171" s="12" t="str">
        <f>VLOOKUP(A171,Lookup!$C:$D,2,FALSE)</f>
        <v>UK&amp;I</v>
      </c>
      <c r="C171" s="15" t="s">
        <v>418</v>
      </c>
      <c r="D171" s="15" t="s">
        <v>459</v>
      </c>
      <c r="E171" s="15" t="s">
        <v>1106</v>
      </c>
      <c r="F171" s="15" t="s">
        <v>551</v>
      </c>
      <c r="G171" s="15" t="s">
        <v>643</v>
      </c>
      <c r="H171" s="15" t="s">
        <v>475</v>
      </c>
      <c r="I171" s="143" t="s">
        <v>581</v>
      </c>
      <c r="J171" s="15" t="s">
        <v>476</v>
      </c>
      <c r="K171" s="15" t="s">
        <v>582</v>
      </c>
      <c r="L171" s="15" t="s">
        <v>471</v>
      </c>
      <c r="M171" s="15" t="s">
        <v>577</v>
      </c>
      <c r="N171" s="103">
        <v>100878</v>
      </c>
      <c r="O171" s="15" t="s">
        <v>432</v>
      </c>
      <c r="P171" s="15" t="s">
        <v>957</v>
      </c>
      <c r="Q171" s="15" t="s">
        <v>958</v>
      </c>
      <c r="R171" s="15" t="s">
        <v>941</v>
      </c>
      <c r="S171" s="15" t="s">
        <v>941</v>
      </c>
      <c r="T171" s="15" t="s">
        <v>467</v>
      </c>
      <c r="U171" s="15" t="s">
        <v>468</v>
      </c>
      <c r="V171" s="15">
        <v>3150340</v>
      </c>
      <c r="X171" s="15">
        <v>30281817</v>
      </c>
      <c r="Y171" s="15" t="s">
        <v>959</v>
      </c>
      <c r="AB171" s="15" t="s">
        <v>960</v>
      </c>
      <c r="AC171" s="15">
        <v>283406437</v>
      </c>
      <c r="AD171" s="15">
        <v>1005745760</v>
      </c>
      <c r="AE171" s="15" t="s">
        <v>461</v>
      </c>
      <c r="AF171" s="15">
        <v>-1</v>
      </c>
      <c r="AG171" s="15" t="s">
        <v>509</v>
      </c>
      <c r="AH171" s="15" t="s">
        <v>510</v>
      </c>
      <c r="AI171" s="15" t="s">
        <v>511</v>
      </c>
      <c r="AJ171" s="15" t="s">
        <v>517</v>
      </c>
      <c r="AK171" s="15" t="s">
        <v>515</v>
      </c>
      <c r="AL171" s="15" t="s">
        <v>512</v>
      </c>
      <c r="AM171" s="16">
        <v>41597</v>
      </c>
      <c r="AN171" s="16">
        <v>41612</v>
      </c>
      <c r="AO171" s="16">
        <v>41612</v>
      </c>
      <c r="AP171" s="201">
        <v>12</v>
      </c>
      <c r="AT171" s="102">
        <v>-321.5</v>
      </c>
      <c r="AU171" s="15" t="s">
        <v>424</v>
      </c>
      <c r="AV171" s="15" t="s">
        <v>896</v>
      </c>
      <c r="AW171" s="15" t="s">
        <v>897</v>
      </c>
      <c r="AX171" s="14" t="str">
        <f t="shared" si="3"/>
        <v>UK&amp;IBOOKINGS</v>
      </c>
      <c r="AY171" s="17" t="s">
        <v>733</v>
      </c>
      <c r="AZ171" s="101" t="str">
        <f>IF(ISERROR(VLOOKUP($H171,Lookup!$F:$G,2,FALSE)),0,VLOOKUP($H171,Lookup!$F:$G,2,FALSE))</f>
        <v>UK&amp;I</v>
      </c>
    </row>
    <row r="172" spans="1:52">
      <c r="A172" s="12" t="str">
        <f>IF(AZ172=0,VLOOKUP(R172,Lookup!$B:$C,2,0),'1st Yr Maint'!AZ172)</f>
        <v>UK&amp;I</v>
      </c>
      <c r="B172" s="12" t="str">
        <f>VLOOKUP(A172,Lookup!$C:$D,2,FALSE)</f>
        <v>UK&amp;I</v>
      </c>
      <c r="C172" s="15" t="s">
        <v>418</v>
      </c>
      <c r="D172" s="15" t="s">
        <v>459</v>
      </c>
      <c r="E172" s="15" t="s">
        <v>1106</v>
      </c>
      <c r="F172" s="15" t="s">
        <v>551</v>
      </c>
      <c r="G172" s="15" t="s">
        <v>643</v>
      </c>
      <c r="H172" s="15" t="s">
        <v>475</v>
      </c>
      <c r="I172" s="143" t="s">
        <v>581</v>
      </c>
      <c r="J172" s="15" t="s">
        <v>476</v>
      </c>
      <c r="K172" s="15" t="s">
        <v>582</v>
      </c>
      <c r="L172" s="15" t="s">
        <v>471</v>
      </c>
      <c r="M172" s="15" t="s">
        <v>577</v>
      </c>
      <c r="N172" s="103">
        <v>100878</v>
      </c>
      <c r="O172" s="15" t="s">
        <v>432</v>
      </c>
      <c r="P172" s="15" t="s">
        <v>950</v>
      </c>
      <c r="Q172" s="15" t="s">
        <v>950</v>
      </c>
      <c r="R172" s="15" t="s">
        <v>498</v>
      </c>
      <c r="S172" s="15" t="s">
        <v>498</v>
      </c>
      <c r="T172" s="15" t="s">
        <v>467</v>
      </c>
      <c r="U172" s="15" t="s">
        <v>468</v>
      </c>
      <c r="X172" s="15">
        <v>30281072</v>
      </c>
      <c r="Y172" s="15" t="s">
        <v>951</v>
      </c>
      <c r="AB172" s="15" t="s">
        <v>952</v>
      </c>
      <c r="AC172" s="15">
        <v>416917896</v>
      </c>
      <c r="AD172" s="15">
        <v>1005758987</v>
      </c>
      <c r="AE172" s="15" t="s">
        <v>461</v>
      </c>
      <c r="AF172" s="15">
        <v>1</v>
      </c>
      <c r="AG172" s="15" t="s">
        <v>513</v>
      </c>
      <c r="AH172" s="15" t="s">
        <v>510</v>
      </c>
      <c r="AI172" s="15" t="s">
        <v>511</v>
      </c>
      <c r="AJ172" s="15" t="s">
        <v>517</v>
      </c>
      <c r="AK172" s="15" t="s">
        <v>515</v>
      </c>
      <c r="AL172" s="15" t="s">
        <v>512</v>
      </c>
      <c r="AM172" s="16">
        <v>41596</v>
      </c>
      <c r="AN172" s="16">
        <v>41596</v>
      </c>
      <c r="AO172" s="16">
        <v>41596</v>
      </c>
      <c r="AP172" s="201">
        <v>11</v>
      </c>
      <c r="AT172" s="102">
        <v>46.03</v>
      </c>
      <c r="AU172" s="15" t="s">
        <v>424</v>
      </c>
      <c r="AV172" s="15" t="s">
        <v>466</v>
      </c>
      <c r="AW172" s="15" t="s">
        <v>465</v>
      </c>
      <c r="AX172" s="14" t="str">
        <f t="shared" si="3"/>
        <v>UK&amp;IBOOKINGS</v>
      </c>
      <c r="AY172" s="17" t="s">
        <v>733</v>
      </c>
      <c r="AZ172" s="101" t="str">
        <f>IF(ISERROR(VLOOKUP($H172,Lookup!$F:$G,2,FALSE)),0,VLOOKUP($H172,Lookup!$F:$G,2,FALSE))</f>
        <v>UK&amp;I</v>
      </c>
    </row>
    <row r="173" spans="1:52">
      <c r="A173" s="12" t="str">
        <f>IF(AZ173=0,VLOOKUP(R173,Lookup!$B:$C,2,0),'1st Yr Maint'!AZ173)</f>
        <v>UK&amp;I</v>
      </c>
      <c r="B173" s="12" t="str">
        <f>VLOOKUP(A173,Lookup!$C:$D,2,FALSE)</f>
        <v>UK&amp;I</v>
      </c>
      <c r="C173" s="15" t="s">
        <v>418</v>
      </c>
      <c r="D173" s="15" t="s">
        <v>459</v>
      </c>
      <c r="E173" s="15" t="s">
        <v>1106</v>
      </c>
      <c r="F173" s="15" t="s">
        <v>551</v>
      </c>
      <c r="G173" s="15" t="s">
        <v>643</v>
      </c>
      <c r="H173" s="15" t="s">
        <v>475</v>
      </c>
      <c r="I173" s="143" t="s">
        <v>581</v>
      </c>
      <c r="J173" s="15" t="s">
        <v>476</v>
      </c>
      <c r="K173" s="15" t="s">
        <v>582</v>
      </c>
      <c r="L173" s="15" t="s">
        <v>471</v>
      </c>
      <c r="M173" s="15" t="s">
        <v>577</v>
      </c>
      <c r="N173" s="103">
        <v>100878</v>
      </c>
      <c r="O173" s="15" t="s">
        <v>432</v>
      </c>
      <c r="P173" s="15" t="s">
        <v>950</v>
      </c>
      <c r="Q173" s="15" t="s">
        <v>950</v>
      </c>
      <c r="R173" s="15" t="s">
        <v>498</v>
      </c>
      <c r="S173" s="15" t="s">
        <v>498</v>
      </c>
      <c r="T173" s="15" t="s">
        <v>467</v>
      </c>
      <c r="U173" s="15" t="s">
        <v>468</v>
      </c>
      <c r="X173" s="15">
        <v>30281072</v>
      </c>
      <c r="Y173" s="15" t="s">
        <v>951</v>
      </c>
      <c r="AB173" s="15" t="s">
        <v>952</v>
      </c>
      <c r="AC173" s="15">
        <v>416917896</v>
      </c>
      <c r="AD173" s="15">
        <v>1005758987</v>
      </c>
      <c r="AE173" s="15" t="s">
        <v>461</v>
      </c>
      <c r="AF173" s="15">
        <v>-1</v>
      </c>
      <c r="AG173" s="15" t="s">
        <v>513</v>
      </c>
      <c r="AH173" s="15" t="s">
        <v>510</v>
      </c>
      <c r="AI173" s="15" t="s">
        <v>511</v>
      </c>
      <c r="AJ173" s="15" t="s">
        <v>517</v>
      </c>
      <c r="AK173" s="15" t="s">
        <v>515</v>
      </c>
      <c r="AL173" s="15" t="s">
        <v>512</v>
      </c>
      <c r="AM173" s="16">
        <v>41596</v>
      </c>
      <c r="AN173" s="16">
        <v>41612</v>
      </c>
      <c r="AO173" s="16">
        <v>41612</v>
      </c>
      <c r="AP173" s="201">
        <v>12</v>
      </c>
      <c r="AT173" s="102">
        <v>-46.03</v>
      </c>
      <c r="AU173" s="15" t="s">
        <v>424</v>
      </c>
      <c r="AV173" s="15" t="s">
        <v>466</v>
      </c>
      <c r="AW173" s="15" t="s">
        <v>465</v>
      </c>
      <c r="AX173" s="14" t="str">
        <f t="shared" si="3"/>
        <v>UK&amp;IBOOKINGS</v>
      </c>
      <c r="AY173" s="17" t="s">
        <v>733</v>
      </c>
      <c r="AZ173" s="101" t="str">
        <f>IF(ISERROR(VLOOKUP($H173,Lookup!$F:$G,2,FALSE)),0,VLOOKUP($H173,Lookup!$F:$G,2,FALSE))</f>
        <v>UK&amp;I</v>
      </c>
    </row>
    <row r="174" spans="1:52">
      <c r="A174" s="12" t="str">
        <f>IF(AZ174=0,VLOOKUP(R174,Lookup!$B:$C,2,0),'1st Yr Maint'!AZ174)</f>
        <v>UK&amp;I</v>
      </c>
      <c r="B174" s="12" t="str">
        <f>VLOOKUP(A174,Lookup!$C:$D,2,FALSE)</f>
        <v>UK&amp;I</v>
      </c>
      <c r="C174" s="15" t="s">
        <v>418</v>
      </c>
      <c r="D174" s="15" t="s">
        <v>459</v>
      </c>
      <c r="E174" s="15" t="s">
        <v>1106</v>
      </c>
      <c r="F174" s="15" t="s">
        <v>551</v>
      </c>
      <c r="G174" s="15" t="s">
        <v>643</v>
      </c>
      <c r="H174" s="15" t="s">
        <v>475</v>
      </c>
      <c r="I174" s="143" t="s">
        <v>581</v>
      </c>
      <c r="J174" s="15" t="s">
        <v>476</v>
      </c>
      <c r="K174" s="15" t="s">
        <v>582</v>
      </c>
      <c r="L174" s="15" t="s">
        <v>471</v>
      </c>
      <c r="M174" s="15" t="s">
        <v>577</v>
      </c>
      <c r="N174" s="103">
        <v>100878</v>
      </c>
      <c r="O174" s="15" t="s">
        <v>432</v>
      </c>
      <c r="P174" s="15" t="s">
        <v>1137</v>
      </c>
      <c r="Q174" s="15" t="s">
        <v>1137</v>
      </c>
      <c r="R174" s="15" t="s">
        <v>941</v>
      </c>
      <c r="S174" s="15" t="s">
        <v>941</v>
      </c>
      <c r="T174" s="15" t="s">
        <v>467</v>
      </c>
      <c r="U174" s="15" t="s">
        <v>468</v>
      </c>
      <c r="V174" s="15">
        <v>3183945</v>
      </c>
      <c r="X174" s="15">
        <v>30297037</v>
      </c>
      <c r="Y174" s="15" t="s">
        <v>1138</v>
      </c>
      <c r="AB174" s="15" t="s">
        <v>1139</v>
      </c>
      <c r="AC174" s="15">
        <v>400000628</v>
      </c>
      <c r="AD174" s="15">
        <v>1005820264</v>
      </c>
      <c r="AE174" s="15" t="s">
        <v>461</v>
      </c>
      <c r="AF174" s="15">
        <v>1</v>
      </c>
      <c r="AG174" s="15" t="s">
        <v>509</v>
      </c>
      <c r="AH174" s="15" t="s">
        <v>510</v>
      </c>
      <c r="AI174" s="15" t="s">
        <v>511</v>
      </c>
      <c r="AJ174" s="15" t="s">
        <v>517</v>
      </c>
      <c r="AK174" s="15" t="s">
        <v>515</v>
      </c>
      <c r="AL174" s="15" t="s">
        <v>512</v>
      </c>
      <c r="AM174" s="16">
        <v>41621</v>
      </c>
      <c r="AN174" s="16">
        <v>41621</v>
      </c>
      <c r="AO174" s="16">
        <v>41621</v>
      </c>
      <c r="AP174" s="201">
        <v>12</v>
      </c>
      <c r="AT174" s="102">
        <v>95</v>
      </c>
      <c r="AU174" s="15" t="s">
        <v>424</v>
      </c>
      <c r="AV174" s="15" t="s">
        <v>1140</v>
      </c>
      <c r="AW174" s="15" t="s">
        <v>1141</v>
      </c>
      <c r="AX174" s="14" t="str">
        <f t="shared" si="3"/>
        <v>UK&amp;IBOOKINGS</v>
      </c>
      <c r="AY174" s="17" t="s">
        <v>733</v>
      </c>
      <c r="AZ174" s="101" t="str">
        <f>IF(ISERROR(VLOOKUP($H174,Lookup!$F:$G,2,FALSE)),0,VLOOKUP($H174,Lookup!$F:$G,2,FALSE))</f>
        <v>UK&amp;I</v>
      </c>
    </row>
    <row r="175" spans="1:52">
      <c r="A175" s="12" t="str">
        <f>IF(AZ175=0,VLOOKUP(R175,Lookup!$B:$C,2,0),'1st Yr Maint'!AZ175)</f>
        <v>Iberia</v>
      </c>
      <c r="B175" s="12" t="str">
        <f>VLOOKUP(A175,Lookup!$C:$D,2,FALSE)</f>
        <v>EMEA WEST</v>
      </c>
      <c r="C175" s="15" t="s">
        <v>418</v>
      </c>
      <c r="D175" s="15" t="s">
        <v>485</v>
      </c>
      <c r="E175" s="15" t="s">
        <v>1143</v>
      </c>
      <c r="F175" s="15" t="s">
        <v>519</v>
      </c>
      <c r="G175" s="15" t="s">
        <v>645</v>
      </c>
      <c r="H175" s="15" t="s">
        <v>569</v>
      </c>
      <c r="I175" s="143" t="s">
        <v>1056</v>
      </c>
      <c r="J175" s="15" t="s">
        <v>566</v>
      </c>
      <c r="K175" s="15" t="s">
        <v>539</v>
      </c>
      <c r="L175" s="15" t="s">
        <v>460</v>
      </c>
      <c r="M175" s="15" t="s">
        <v>641</v>
      </c>
      <c r="N175" s="103">
        <v>85030</v>
      </c>
      <c r="O175" s="15" t="s">
        <v>1144</v>
      </c>
      <c r="P175" s="15" t="s">
        <v>1144</v>
      </c>
      <c r="Q175" s="15" t="s">
        <v>1144</v>
      </c>
      <c r="R175" s="15" t="s">
        <v>1060</v>
      </c>
      <c r="S175" s="15" t="s">
        <v>1060</v>
      </c>
      <c r="T175" s="15" t="s">
        <v>467</v>
      </c>
      <c r="U175" s="15" t="s">
        <v>468</v>
      </c>
      <c r="V175" s="15">
        <v>3095804</v>
      </c>
      <c r="X175" s="15">
        <v>30294524</v>
      </c>
      <c r="Y175" s="15" t="s">
        <v>1145</v>
      </c>
      <c r="AB175" s="15" t="s">
        <v>1146</v>
      </c>
      <c r="AC175" s="15">
        <v>337523231</v>
      </c>
      <c r="AD175" s="15">
        <v>1005590376</v>
      </c>
      <c r="AE175" s="15" t="s">
        <v>461</v>
      </c>
      <c r="AF175" s="15">
        <v>8</v>
      </c>
      <c r="AG175" s="15" t="s">
        <v>513</v>
      </c>
      <c r="AH175" s="15" t="s">
        <v>510</v>
      </c>
      <c r="AI175" s="15" t="s">
        <v>514</v>
      </c>
      <c r="AL175" s="15" t="s">
        <v>391</v>
      </c>
      <c r="AM175" s="16">
        <v>41619</v>
      </c>
      <c r="AN175" s="16">
        <v>41619</v>
      </c>
      <c r="AO175" s="16">
        <v>41619</v>
      </c>
      <c r="AP175" s="201">
        <v>12</v>
      </c>
      <c r="AT175" s="102">
        <v>6210.1</v>
      </c>
      <c r="AU175" s="15" t="s">
        <v>424</v>
      </c>
      <c r="AV175" s="15" t="s">
        <v>494</v>
      </c>
      <c r="AW175" s="15" t="s">
        <v>542</v>
      </c>
      <c r="AX175" s="14" t="str">
        <f t="shared" si="3"/>
        <v>IberiaBOOKINGS</v>
      </c>
      <c r="AY175" s="17" t="s">
        <v>733</v>
      </c>
      <c r="AZ175" s="101">
        <f>IF(ISERROR(VLOOKUP($H175,Lookup!$F:$G,2,FALSE)),0,VLOOKUP($H175,Lookup!$F:$G,2,FALSE))</f>
        <v>0</v>
      </c>
    </row>
    <row r="176" spans="1:52">
      <c r="A176" s="12" t="str">
        <f>IF(AZ176=0,VLOOKUP(R176,Lookup!$B:$C,2,0),'1st Yr Maint'!AZ176)</f>
        <v>Austria/EE</v>
      </c>
      <c r="B176" s="12" t="str">
        <f>VLOOKUP(A176,Lookup!$C:$D,2,FALSE)</f>
        <v>EMEA EAST</v>
      </c>
      <c r="C176" s="15" t="s">
        <v>418</v>
      </c>
      <c r="D176" s="15" t="s">
        <v>485</v>
      </c>
      <c r="E176" s="15" t="s">
        <v>423</v>
      </c>
      <c r="F176" s="15" t="s">
        <v>519</v>
      </c>
      <c r="G176" s="15" t="s">
        <v>645</v>
      </c>
      <c r="H176" s="15" t="s">
        <v>1258</v>
      </c>
      <c r="I176" s="143" t="s">
        <v>1259</v>
      </c>
      <c r="J176" s="15" t="s">
        <v>1260</v>
      </c>
      <c r="K176" s="15" t="s">
        <v>1261</v>
      </c>
      <c r="L176" s="15" t="s">
        <v>669</v>
      </c>
      <c r="M176" s="15" t="s">
        <v>1262</v>
      </c>
      <c r="N176" s="103">
        <v>122970</v>
      </c>
      <c r="O176" s="15" t="s">
        <v>432</v>
      </c>
      <c r="P176" s="15" t="s">
        <v>1263</v>
      </c>
      <c r="Q176" s="15" t="s">
        <v>1263</v>
      </c>
      <c r="R176" s="15" t="s">
        <v>841</v>
      </c>
      <c r="S176" s="15" t="s">
        <v>841</v>
      </c>
      <c r="T176" s="15" t="s">
        <v>467</v>
      </c>
      <c r="U176" s="15" t="s">
        <v>468</v>
      </c>
      <c r="V176" s="15">
        <v>3188106</v>
      </c>
      <c r="X176" s="15">
        <v>30299922</v>
      </c>
      <c r="Y176" s="15" t="s">
        <v>1264</v>
      </c>
      <c r="AB176" s="15" t="s">
        <v>1003</v>
      </c>
      <c r="AC176" s="15">
        <v>644781932</v>
      </c>
      <c r="AD176" s="15">
        <v>1005849869</v>
      </c>
      <c r="AE176" s="15" t="s">
        <v>484</v>
      </c>
      <c r="AF176" s="15">
        <v>1</v>
      </c>
      <c r="AG176" s="15" t="s">
        <v>509</v>
      </c>
      <c r="AH176" s="15" t="s">
        <v>510</v>
      </c>
      <c r="AI176" s="15" t="s">
        <v>514</v>
      </c>
      <c r="AJ176" s="15" t="s">
        <v>517</v>
      </c>
      <c r="AK176" s="15" t="s">
        <v>515</v>
      </c>
      <c r="AL176" s="15" t="s">
        <v>512</v>
      </c>
      <c r="AM176" s="16">
        <v>41626</v>
      </c>
      <c r="AN176" s="16">
        <v>41626</v>
      </c>
      <c r="AO176" s="16">
        <v>41626</v>
      </c>
      <c r="AP176" s="201">
        <v>12</v>
      </c>
      <c r="AT176" s="102">
        <v>323.7</v>
      </c>
      <c r="AU176" s="15" t="s">
        <v>424</v>
      </c>
      <c r="AV176" s="15" t="s">
        <v>552</v>
      </c>
      <c r="AW176" s="15" t="s">
        <v>553</v>
      </c>
      <c r="AX176" s="14" t="str">
        <f t="shared" si="3"/>
        <v>Austria/EEBOOKINGS</v>
      </c>
      <c r="AY176" s="17" t="s">
        <v>733</v>
      </c>
      <c r="AZ176" s="101">
        <f>IF(ISERROR(VLOOKUP($H176,Lookup!$F:$G,2,FALSE)),0,VLOOKUP($H176,Lookup!$F:$G,2,FALSE))</f>
        <v>0</v>
      </c>
    </row>
    <row r="177" spans="1:52">
      <c r="A177" s="12" t="str">
        <f>IF(AZ177=0,VLOOKUP(R177,Lookup!$B:$C,2,0),'1st Yr Maint'!AZ177)</f>
        <v>Benelux</v>
      </c>
      <c r="B177" s="12" t="str">
        <f>VLOOKUP(A177,Lookup!$C:$D,2,FALSE)</f>
        <v>EMEA WEST</v>
      </c>
      <c r="C177" s="15" t="s">
        <v>418</v>
      </c>
      <c r="D177" s="15" t="s">
        <v>485</v>
      </c>
      <c r="E177" s="15" t="s">
        <v>423</v>
      </c>
      <c r="F177" s="15" t="s">
        <v>519</v>
      </c>
      <c r="G177" s="15" t="s">
        <v>645</v>
      </c>
      <c r="H177" s="15" t="s">
        <v>568</v>
      </c>
      <c r="I177" s="143" t="s">
        <v>472</v>
      </c>
      <c r="J177" s="15" t="s">
        <v>476</v>
      </c>
      <c r="K177" s="15" t="s">
        <v>473</v>
      </c>
      <c r="L177" s="15" t="s">
        <v>471</v>
      </c>
      <c r="M177" s="15" t="s">
        <v>584</v>
      </c>
      <c r="N177" s="103">
        <v>15449</v>
      </c>
      <c r="O177" s="15" t="s">
        <v>913</v>
      </c>
      <c r="P177" s="15" t="s">
        <v>913</v>
      </c>
      <c r="Q177" s="15" t="s">
        <v>913</v>
      </c>
      <c r="R177" s="15" t="s">
        <v>562</v>
      </c>
      <c r="S177" s="15" t="s">
        <v>562</v>
      </c>
      <c r="T177" s="15" t="s">
        <v>467</v>
      </c>
      <c r="U177" s="15" t="s">
        <v>468</v>
      </c>
      <c r="V177" s="15">
        <v>3106343</v>
      </c>
      <c r="X177" s="15">
        <v>30277940</v>
      </c>
      <c r="Y177" s="15" t="s">
        <v>914</v>
      </c>
      <c r="AB177" s="15" t="s">
        <v>1119</v>
      </c>
      <c r="AC177" s="15">
        <v>400465340</v>
      </c>
      <c r="AD177" s="15">
        <v>1005644481</v>
      </c>
      <c r="AE177" s="15" t="s">
        <v>461</v>
      </c>
      <c r="AF177" s="15">
        <v>2</v>
      </c>
      <c r="AG177" s="15" t="s">
        <v>513</v>
      </c>
      <c r="AH177" s="15" t="s">
        <v>510</v>
      </c>
      <c r="AI177" s="15" t="s">
        <v>514</v>
      </c>
      <c r="AL177" s="15" t="s">
        <v>391</v>
      </c>
      <c r="AM177" s="16">
        <v>41589</v>
      </c>
      <c r="AN177" s="16">
        <v>41589</v>
      </c>
      <c r="AO177" s="16">
        <v>41589</v>
      </c>
      <c r="AP177" s="201">
        <v>11</v>
      </c>
      <c r="AT177" s="102">
        <v>4726.8</v>
      </c>
      <c r="AU177" s="15" t="s">
        <v>424</v>
      </c>
      <c r="AV177" s="15" t="s">
        <v>462</v>
      </c>
      <c r="AW177" s="15" t="s">
        <v>652</v>
      </c>
      <c r="AX177" s="14" t="str">
        <f t="shared" si="3"/>
        <v>BeneluxBOOKINGS</v>
      </c>
      <c r="AY177" s="17" t="s">
        <v>733</v>
      </c>
      <c r="AZ177" s="101">
        <f>IF(ISERROR(VLOOKUP($H177,Lookup!$F:$G,2,FALSE)),0,VLOOKUP($H177,Lookup!$F:$G,2,FALSE))</f>
        <v>0</v>
      </c>
    </row>
    <row r="178" spans="1:52">
      <c r="A178" s="12" t="str">
        <f>IF(AZ178=0,VLOOKUP(R178,Lookup!$B:$C,2,0),'1st Yr Maint'!AZ178)</f>
        <v>Benelux</v>
      </c>
      <c r="B178" s="12" t="str">
        <f>VLOOKUP(A178,Lookup!$C:$D,2,FALSE)</f>
        <v>EMEA WEST</v>
      </c>
      <c r="C178" s="15" t="s">
        <v>418</v>
      </c>
      <c r="D178" s="15" t="s">
        <v>485</v>
      </c>
      <c r="E178" s="15" t="s">
        <v>423</v>
      </c>
      <c r="F178" s="15" t="s">
        <v>519</v>
      </c>
      <c r="G178" s="15" t="s">
        <v>645</v>
      </c>
      <c r="H178" s="15" t="s">
        <v>568</v>
      </c>
      <c r="I178" s="143" t="s">
        <v>472</v>
      </c>
      <c r="J178" s="15" t="s">
        <v>476</v>
      </c>
      <c r="K178" s="15" t="s">
        <v>473</v>
      </c>
      <c r="L178" s="15" t="s">
        <v>471</v>
      </c>
      <c r="M178" s="15" t="s">
        <v>584</v>
      </c>
      <c r="N178" s="103">
        <v>15449</v>
      </c>
      <c r="O178" s="15" t="s">
        <v>1376</v>
      </c>
      <c r="P178" s="15" t="s">
        <v>1377</v>
      </c>
      <c r="Q178" s="15" t="s">
        <v>1377</v>
      </c>
      <c r="R178" s="15" t="s">
        <v>941</v>
      </c>
      <c r="S178" s="15" t="s">
        <v>941</v>
      </c>
      <c r="T178" s="15" t="s">
        <v>467</v>
      </c>
      <c r="U178" s="15" t="s">
        <v>468</v>
      </c>
      <c r="V178" s="15">
        <v>2914096</v>
      </c>
      <c r="X178" s="15">
        <v>30306644</v>
      </c>
      <c r="Y178" s="15" t="s">
        <v>1378</v>
      </c>
      <c r="AB178" s="15" t="s">
        <v>1379</v>
      </c>
      <c r="AC178" s="15">
        <v>372944426</v>
      </c>
      <c r="AD178" s="15">
        <v>1005236657</v>
      </c>
      <c r="AE178" s="15" t="s">
        <v>461</v>
      </c>
      <c r="AF178" s="15">
        <v>2</v>
      </c>
      <c r="AG178" s="15" t="s">
        <v>513</v>
      </c>
      <c r="AH178" s="15" t="s">
        <v>510</v>
      </c>
      <c r="AI178" s="15" t="s">
        <v>511</v>
      </c>
      <c r="AJ178" s="15" t="s">
        <v>642</v>
      </c>
      <c r="AK178" s="15" t="s">
        <v>515</v>
      </c>
      <c r="AL178" s="15" t="s">
        <v>512</v>
      </c>
      <c r="AM178" s="16">
        <v>41634</v>
      </c>
      <c r="AN178" s="16">
        <v>41634</v>
      </c>
      <c r="AO178" s="16">
        <v>41634</v>
      </c>
      <c r="AP178" s="201">
        <v>12</v>
      </c>
      <c r="AT178" s="102">
        <v>299.00020000000001</v>
      </c>
      <c r="AU178" s="15" t="s">
        <v>424</v>
      </c>
      <c r="AV178" s="15" t="s">
        <v>537</v>
      </c>
      <c r="AW178" s="15" t="s">
        <v>538</v>
      </c>
      <c r="AX178" s="14" t="str">
        <f t="shared" si="3"/>
        <v>BeneluxBOOKINGS</v>
      </c>
      <c r="AY178" s="17" t="s">
        <v>733</v>
      </c>
      <c r="AZ178" s="101">
        <f>IF(ISERROR(VLOOKUP($H178,Lookup!$F:$G,2,FALSE)),0,VLOOKUP($H178,Lookup!$F:$G,2,FALSE))</f>
        <v>0</v>
      </c>
    </row>
    <row r="179" spans="1:52">
      <c r="A179" s="12" t="str">
        <f>IF(AZ179=0,VLOOKUP(R179,Lookup!$B:$C,2,0),'1st Yr Maint'!AZ179)</f>
        <v>Benelux</v>
      </c>
      <c r="B179" s="12" t="str">
        <f>VLOOKUP(A179,Lookup!$C:$D,2,FALSE)</f>
        <v>EMEA WEST</v>
      </c>
      <c r="C179" s="15" t="s">
        <v>418</v>
      </c>
      <c r="D179" s="15" t="s">
        <v>485</v>
      </c>
      <c r="E179" s="15" t="s">
        <v>423</v>
      </c>
      <c r="F179" s="15" t="s">
        <v>519</v>
      </c>
      <c r="G179" s="15" t="s">
        <v>645</v>
      </c>
      <c r="H179" s="15" t="s">
        <v>568</v>
      </c>
      <c r="I179" s="143" t="s">
        <v>544</v>
      </c>
      <c r="J179" s="15" t="s">
        <v>476</v>
      </c>
      <c r="K179" s="15" t="s">
        <v>473</v>
      </c>
      <c r="L179" s="15" t="s">
        <v>471</v>
      </c>
      <c r="M179" s="15" t="s">
        <v>595</v>
      </c>
      <c r="N179" s="103">
        <v>110701</v>
      </c>
      <c r="O179" s="15" t="s">
        <v>1421</v>
      </c>
      <c r="P179" s="15" t="s">
        <v>1422</v>
      </c>
      <c r="Q179" s="15" t="s">
        <v>1422</v>
      </c>
      <c r="R179" s="15" t="s">
        <v>498</v>
      </c>
      <c r="S179" s="15" t="s">
        <v>498</v>
      </c>
      <c r="T179" s="15" t="s">
        <v>1423</v>
      </c>
      <c r="U179" s="15" t="s">
        <v>1424</v>
      </c>
      <c r="V179" s="15">
        <v>1674891</v>
      </c>
      <c r="X179" s="15">
        <v>30308135</v>
      </c>
      <c r="Y179" s="15" t="s">
        <v>1425</v>
      </c>
      <c r="AB179" s="15" t="s">
        <v>1526</v>
      </c>
      <c r="AC179" s="15">
        <v>8030137</v>
      </c>
      <c r="AD179" s="15">
        <v>1005852695</v>
      </c>
      <c r="AE179" s="15" t="s">
        <v>461</v>
      </c>
      <c r="AF179" s="15">
        <v>1</v>
      </c>
      <c r="AG179" s="15" t="s">
        <v>513</v>
      </c>
      <c r="AI179" s="15" t="s">
        <v>514</v>
      </c>
      <c r="AL179" s="15" t="s">
        <v>391</v>
      </c>
      <c r="AM179" s="16">
        <v>41635</v>
      </c>
      <c r="AN179" s="16">
        <v>41635</v>
      </c>
      <c r="AO179" s="16">
        <v>41635</v>
      </c>
      <c r="AP179" s="201">
        <v>12</v>
      </c>
      <c r="AT179" s="102">
        <v>3.9</v>
      </c>
      <c r="AU179" s="15" t="s">
        <v>424</v>
      </c>
      <c r="AV179" s="15" t="s">
        <v>462</v>
      </c>
      <c r="AW179" s="15" t="s">
        <v>652</v>
      </c>
      <c r="AX179" s="14" t="str">
        <f t="shared" si="3"/>
        <v>BeneluxBOOKINGS</v>
      </c>
      <c r="AY179" s="17" t="s">
        <v>733</v>
      </c>
      <c r="AZ179" s="101">
        <f>IF(ISERROR(VLOOKUP($H179,Lookup!$F:$G,2,FALSE)),0,VLOOKUP($H179,Lookup!$F:$G,2,FALSE))</f>
        <v>0</v>
      </c>
    </row>
    <row r="180" spans="1:52">
      <c r="A180" s="12" t="str">
        <f>IF(AZ180=0,VLOOKUP(R180,Lookup!$B:$C,2,0),'1st Yr Maint'!AZ180)</f>
        <v>Austria/EE</v>
      </c>
      <c r="B180" s="12" t="str">
        <f>VLOOKUP(A180,Lookup!$C:$D,2,FALSE)</f>
        <v>EMEA EAST</v>
      </c>
      <c r="C180" s="15" t="s">
        <v>418</v>
      </c>
      <c r="D180" s="15" t="s">
        <v>485</v>
      </c>
      <c r="E180" s="15" t="s">
        <v>423</v>
      </c>
      <c r="F180" s="15" t="s">
        <v>519</v>
      </c>
      <c r="G180" s="15" t="s">
        <v>645</v>
      </c>
      <c r="H180" s="15" t="s">
        <v>593</v>
      </c>
      <c r="I180" s="143" t="s">
        <v>889</v>
      </c>
      <c r="J180" s="15" t="s">
        <v>567</v>
      </c>
      <c r="K180" s="15" t="s">
        <v>532</v>
      </c>
      <c r="L180" s="15" t="s">
        <v>464</v>
      </c>
      <c r="M180" s="15" t="s">
        <v>890</v>
      </c>
      <c r="N180" s="103">
        <v>83938</v>
      </c>
      <c r="O180" s="15" t="s">
        <v>1004</v>
      </c>
      <c r="P180" s="15" t="s">
        <v>1004</v>
      </c>
      <c r="Q180" s="15" t="s">
        <v>1005</v>
      </c>
      <c r="R180" s="15" t="s">
        <v>565</v>
      </c>
      <c r="S180" s="15" t="s">
        <v>565</v>
      </c>
      <c r="T180" s="15" t="s">
        <v>467</v>
      </c>
      <c r="U180" s="15" t="s">
        <v>468</v>
      </c>
      <c r="V180" s="15">
        <v>2914340</v>
      </c>
      <c r="X180" s="15">
        <v>30287838</v>
      </c>
      <c r="Y180" s="15" t="s">
        <v>1006</v>
      </c>
      <c r="AB180" s="15" t="s">
        <v>1007</v>
      </c>
      <c r="AC180" s="15">
        <v>499449942</v>
      </c>
      <c r="AD180" s="15">
        <v>1005645871</v>
      </c>
      <c r="AE180" s="15" t="s">
        <v>461</v>
      </c>
      <c r="AF180" s="15">
        <v>1</v>
      </c>
      <c r="AG180" s="15" t="s">
        <v>509</v>
      </c>
      <c r="AH180" s="15" t="s">
        <v>510</v>
      </c>
      <c r="AI180" s="15" t="s">
        <v>511</v>
      </c>
      <c r="AJ180" s="15" t="s">
        <v>541</v>
      </c>
      <c r="AK180" s="15" t="s">
        <v>1008</v>
      </c>
      <c r="AL180" s="15" t="s">
        <v>512</v>
      </c>
      <c r="AM180" s="16">
        <v>41606</v>
      </c>
      <c r="AN180" s="16">
        <v>41606</v>
      </c>
      <c r="AO180" s="16">
        <v>41606</v>
      </c>
      <c r="AP180" s="201">
        <v>11</v>
      </c>
      <c r="AT180" s="102">
        <v>1223.3</v>
      </c>
      <c r="AU180" s="15" t="s">
        <v>424</v>
      </c>
      <c r="AV180" s="15" t="s">
        <v>663</v>
      </c>
      <c r="AW180" s="15" t="s">
        <v>678</v>
      </c>
      <c r="AX180" s="14" t="str">
        <f t="shared" si="3"/>
        <v>Austria/EEBOOKINGS</v>
      </c>
      <c r="AY180" s="17" t="s">
        <v>733</v>
      </c>
      <c r="AZ180" s="101">
        <f>IF(ISERROR(VLOOKUP($H180,Lookup!$F:$G,2,FALSE)),0,VLOOKUP($H180,Lookup!$F:$G,2,FALSE))</f>
        <v>0</v>
      </c>
    </row>
    <row r="181" spans="1:52">
      <c r="A181" s="12" t="str">
        <f>IF(AZ181=0,VLOOKUP(R181,Lookup!$B:$C,2,0),'1st Yr Maint'!AZ181)</f>
        <v>Austria/EE</v>
      </c>
      <c r="B181" s="12" t="str">
        <f>VLOOKUP(A181,Lookup!$C:$D,2,FALSE)</f>
        <v>EMEA EAST</v>
      </c>
      <c r="C181" s="15" t="s">
        <v>418</v>
      </c>
      <c r="D181" s="15" t="s">
        <v>485</v>
      </c>
      <c r="E181" s="15" t="s">
        <v>423</v>
      </c>
      <c r="F181" s="15" t="s">
        <v>519</v>
      </c>
      <c r="G181" s="15" t="s">
        <v>645</v>
      </c>
      <c r="H181" s="15" t="s">
        <v>593</v>
      </c>
      <c r="I181" s="143" t="s">
        <v>889</v>
      </c>
      <c r="J181" s="15" t="s">
        <v>567</v>
      </c>
      <c r="K181" s="15" t="s">
        <v>532</v>
      </c>
      <c r="L181" s="15" t="s">
        <v>464</v>
      </c>
      <c r="M181" s="15" t="s">
        <v>890</v>
      </c>
      <c r="N181" s="103">
        <v>83938</v>
      </c>
      <c r="O181" s="15" t="s">
        <v>1426</v>
      </c>
      <c r="P181" s="15" t="s">
        <v>1426</v>
      </c>
      <c r="Q181" s="15" t="s">
        <v>1427</v>
      </c>
      <c r="R181" s="15" t="s">
        <v>832</v>
      </c>
      <c r="S181" s="15" t="s">
        <v>832</v>
      </c>
      <c r="T181" s="15" t="s">
        <v>467</v>
      </c>
      <c r="U181" s="15" t="s">
        <v>468</v>
      </c>
      <c r="V181" s="15">
        <v>3167509</v>
      </c>
      <c r="X181" s="15">
        <v>30308012</v>
      </c>
      <c r="Y181" s="15" t="s">
        <v>1428</v>
      </c>
      <c r="AB181" s="15" t="s">
        <v>1429</v>
      </c>
      <c r="AC181" s="15">
        <v>672949935</v>
      </c>
      <c r="AD181" s="15">
        <v>1005784681</v>
      </c>
      <c r="AE181" s="15" t="s">
        <v>461</v>
      </c>
      <c r="AF181" s="15">
        <v>1</v>
      </c>
      <c r="AG181" s="15" t="s">
        <v>509</v>
      </c>
      <c r="AH181" s="15" t="s">
        <v>510</v>
      </c>
      <c r="AI181" s="15" t="s">
        <v>511</v>
      </c>
      <c r="AJ181" s="15" t="s">
        <v>517</v>
      </c>
      <c r="AK181" s="15" t="s">
        <v>1118</v>
      </c>
      <c r="AL181" s="15" t="s">
        <v>512</v>
      </c>
      <c r="AM181" s="16">
        <v>41635</v>
      </c>
      <c r="AN181" s="16">
        <v>41635</v>
      </c>
      <c r="AO181" s="16">
        <v>41635</v>
      </c>
      <c r="AP181" s="201">
        <v>12</v>
      </c>
      <c r="AT181" s="102">
        <v>6068.41</v>
      </c>
      <c r="AU181" s="15" t="s">
        <v>424</v>
      </c>
      <c r="AV181" s="15" t="s">
        <v>663</v>
      </c>
      <c r="AW181" s="15" t="s">
        <v>678</v>
      </c>
      <c r="AX181" s="14" t="str">
        <f t="shared" si="3"/>
        <v>Austria/EEBOOKINGS</v>
      </c>
      <c r="AY181" s="17" t="s">
        <v>733</v>
      </c>
      <c r="AZ181" s="101">
        <f>IF(ISERROR(VLOOKUP($H181,Lookup!$F:$G,2,FALSE)),0,VLOOKUP($H181,Lookup!$F:$G,2,FALSE))</f>
        <v>0</v>
      </c>
    </row>
    <row r="182" spans="1:52">
      <c r="A182" s="12" t="str">
        <f>IF(AZ182=0,VLOOKUP(R182,Lookup!$B:$C,2,0),'1st Yr Maint'!AZ182)</f>
        <v>France</v>
      </c>
      <c r="B182" s="12" t="str">
        <f>VLOOKUP(A182,Lookup!$C:$D,2,FALSE)</f>
        <v>EMEA WEST</v>
      </c>
      <c r="C182" s="15" t="s">
        <v>418</v>
      </c>
      <c r="D182" s="15" t="s">
        <v>485</v>
      </c>
      <c r="E182" s="15" t="s">
        <v>423</v>
      </c>
      <c r="F182" s="15" t="s">
        <v>519</v>
      </c>
      <c r="G182" s="15" t="s">
        <v>645</v>
      </c>
      <c r="H182" s="15" t="s">
        <v>477</v>
      </c>
      <c r="I182" s="143" t="s">
        <v>489</v>
      </c>
      <c r="J182" s="15" t="s">
        <v>566</v>
      </c>
      <c r="L182" s="15" t="s">
        <v>460</v>
      </c>
      <c r="M182" s="15" t="s">
        <v>490</v>
      </c>
      <c r="N182" s="103">
        <v>110504</v>
      </c>
      <c r="O182" s="15" t="s">
        <v>1009</v>
      </c>
      <c r="P182" s="15" t="s">
        <v>1009</v>
      </c>
      <c r="Q182" s="15" t="s">
        <v>1009</v>
      </c>
      <c r="R182" s="15" t="s">
        <v>267</v>
      </c>
      <c r="S182" s="15" t="s">
        <v>267</v>
      </c>
      <c r="T182" s="15" t="s">
        <v>467</v>
      </c>
      <c r="U182" s="15" t="s">
        <v>468</v>
      </c>
      <c r="V182" s="15">
        <v>3107615</v>
      </c>
      <c r="X182" s="15">
        <v>30287896</v>
      </c>
      <c r="Y182" s="15" t="s">
        <v>1010</v>
      </c>
      <c r="AB182" s="15" t="s">
        <v>1011</v>
      </c>
      <c r="AC182" s="15">
        <v>276426074</v>
      </c>
      <c r="AD182" s="15">
        <v>1005654628</v>
      </c>
      <c r="AE182" s="15" t="s">
        <v>461</v>
      </c>
      <c r="AF182" s="15">
        <v>1</v>
      </c>
      <c r="AG182" s="15" t="s">
        <v>513</v>
      </c>
      <c r="AH182" s="15" t="s">
        <v>510</v>
      </c>
      <c r="AI182" s="15" t="s">
        <v>514</v>
      </c>
      <c r="AL182" s="15" t="s">
        <v>391</v>
      </c>
      <c r="AM182" s="16">
        <v>41606</v>
      </c>
      <c r="AN182" s="16">
        <v>41606</v>
      </c>
      <c r="AO182" s="16">
        <v>41606</v>
      </c>
      <c r="AP182" s="201">
        <v>11</v>
      </c>
      <c r="AT182" s="102">
        <v>8970.01</v>
      </c>
      <c r="AU182" s="15" t="s">
        <v>424</v>
      </c>
      <c r="AV182" s="15" t="s">
        <v>861</v>
      </c>
      <c r="AW182" s="15" t="s">
        <v>862</v>
      </c>
      <c r="AX182" s="14" t="str">
        <f t="shared" si="3"/>
        <v>FranceBOOKINGS</v>
      </c>
      <c r="AY182" s="17" t="s">
        <v>733</v>
      </c>
      <c r="AZ182" s="101" t="str">
        <f>IF(ISERROR(VLOOKUP($H182,Lookup!$F:$G,2,FALSE)),0,VLOOKUP($H182,Lookup!$F:$G,2,FALSE))</f>
        <v>France</v>
      </c>
    </row>
    <row r="183" spans="1:52">
      <c r="A183" s="12" t="str">
        <f>IF(AZ183=0,VLOOKUP(R183,Lookup!$B:$C,2,0),'1st Yr Maint'!AZ183)</f>
        <v>Germany</v>
      </c>
      <c r="B183" s="12" t="str">
        <f>VLOOKUP(A183,Lookup!$C:$D,2,FALSE)</f>
        <v>Germany</v>
      </c>
      <c r="C183" s="15" t="s">
        <v>418</v>
      </c>
      <c r="D183" s="15" t="s">
        <v>485</v>
      </c>
      <c r="E183" s="15" t="s">
        <v>423</v>
      </c>
      <c r="F183" s="15" t="s">
        <v>519</v>
      </c>
      <c r="G183" s="15" t="s">
        <v>645</v>
      </c>
      <c r="H183" s="15" t="s">
        <v>533</v>
      </c>
      <c r="I183" s="143" t="s">
        <v>534</v>
      </c>
      <c r="J183" s="15" t="s">
        <v>566</v>
      </c>
      <c r="K183" s="15" t="s">
        <v>545</v>
      </c>
      <c r="L183" s="15" t="s">
        <v>460</v>
      </c>
      <c r="M183" s="15" t="s">
        <v>535</v>
      </c>
      <c r="N183" s="103">
        <v>130240</v>
      </c>
      <c r="O183" s="15" t="s">
        <v>1265</v>
      </c>
      <c r="P183" s="15" t="s">
        <v>1265</v>
      </c>
      <c r="Q183" s="15" t="s">
        <v>1265</v>
      </c>
      <c r="R183" s="15" t="s">
        <v>95</v>
      </c>
      <c r="S183" s="15" t="s">
        <v>95</v>
      </c>
      <c r="T183" s="15" t="s">
        <v>467</v>
      </c>
      <c r="U183" s="15" t="s">
        <v>468</v>
      </c>
      <c r="V183" s="15">
        <v>3181057</v>
      </c>
      <c r="X183" s="15">
        <v>30299658</v>
      </c>
      <c r="Y183" s="15" t="s">
        <v>1266</v>
      </c>
      <c r="AB183" s="15" t="s">
        <v>1267</v>
      </c>
      <c r="AC183" s="15">
        <v>315584557</v>
      </c>
      <c r="AD183" s="15">
        <v>1005805461</v>
      </c>
      <c r="AE183" s="15" t="s">
        <v>461</v>
      </c>
      <c r="AF183" s="15">
        <v>1</v>
      </c>
      <c r="AG183" s="15" t="s">
        <v>513</v>
      </c>
      <c r="AH183" s="15" t="s">
        <v>510</v>
      </c>
      <c r="AI183" s="15" t="s">
        <v>514</v>
      </c>
      <c r="AL183" s="15" t="s">
        <v>391</v>
      </c>
      <c r="AM183" s="16">
        <v>41626</v>
      </c>
      <c r="AN183" s="16">
        <v>41626</v>
      </c>
      <c r="AO183" s="16">
        <v>41626</v>
      </c>
      <c r="AP183" s="201">
        <v>12</v>
      </c>
      <c r="AT183" s="102">
        <v>703.3</v>
      </c>
      <c r="AU183" s="15" t="s">
        <v>424</v>
      </c>
      <c r="AV183" s="15" t="s">
        <v>466</v>
      </c>
      <c r="AW183" s="15" t="s">
        <v>465</v>
      </c>
      <c r="AX183" s="14" t="str">
        <f t="shared" ref="AX183:AX246" si="4">A183&amp;AU183</f>
        <v>GermanyBOOKINGS</v>
      </c>
      <c r="AY183" s="17" t="s">
        <v>733</v>
      </c>
      <c r="AZ183" s="101" t="str">
        <f>IF(ISERROR(VLOOKUP($H183,Lookup!$F:$G,2,FALSE)),0,VLOOKUP($H183,Lookup!$F:$G,2,FALSE))</f>
        <v>Germany</v>
      </c>
    </row>
    <row r="184" spans="1:52">
      <c r="A184" s="12" t="str">
        <f>IF(AZ184=0,VLOOKUP(R184,Lookup!$B:$C,2,0),'1st Yr Maint'!AZ184)</f>
        <v>Germany</v>
      </c>
      <c r="B184" s="12" t="str">
        <f>VLOOKUP(A184,Lookup!$C:$D,2,FALSE)</f>
        <v>Germany</v>
      </c>
      <c r="C184" s="15" t="s">
        <v>418</v>
      </c>
      <c r="D184" s="15" t="s">
        <v>485</v>
      </c>
      <c r="E184" s="15" t="s">
        <v>423</v>
      </c>
      <c r="F184" s="15" t="s">
        <v>519</v>
      </c>
      <c r="G184" s="15" t="s">
        <v>645</v>
      </c>
      <c r="H184" s="15" t="s">
        <v>533</v>
      </c>
      <c r="I184" s="143" t="s">
        <v>534</v>
      </c>
      <c r="J184" s="15" t="s">
        <v>566</v>
      </c>
      <c r="K184" s="15" t="s">
        <v>545</v>
      </c>
      <c r="L184" s="15" t="s">
        <v>460</v>
      </c>
      <c r="M184" s="15" t="s">
        <v>1151</v>
      </c>
      <c r="N184" s="103">
        <v>46260</v>
      </c>
      <c r="O184" s="15" t="s">
        <v>1329</v>
      </c>
      <c r="P184" s="15" t="s">
        <v>1329</v>
      </c>
      <c r="Q184" s="15" t="s">
        <v>1329</v>
      </c>
      <c r="R184" s="15" t="s">
        <v>95</v>
      </c>
      <c r="S184" s="15" t="s">
        <v>95</v>
      </c>
      <c r="T184" s="15" t="s">
        <v>467</v>
      </c>
      <c r="U184" s="15" t="s">
        <v>468</v>
      </c>
      <c r="V184" s="15">
        <v>3052541</v>
      </c>
      <c r="X184" s="15">
        <v>30302161</v>
      </c>
      <c r="Y184" s="15" t="s">
        <v>1330</v>
      </c>
      <c r="AB184" s="15" t="s">
        <v>1154</v>
      </c>
      <c r="AC184" s="15">
        <v>315016295</v>
      </c>
      <c r="AD184" s="15">
        <v>1005664855</v>
      </c>
      <c r="AE184" s="15" t="s">
        <v>461</v>
      </c>
      <c r="AF184" s="15">
        <v>1</v>
      </c>
      <c r="AG184" s="15" t="s">
        <v>513</v>
      </c>
      <c r="AH184" s="15" t="s">
        <v>510</v>
      </c>
      <c r="AI184" s="15" t="s">
        <v>514</v>
      </c>
      <c r="AL184" s="15" t="s">
        <v>391</v>
      </c>
      <c r="AM184" s="16">
        <v>41628</v>
      </c>
      <c r="AN184" s="16">
        <v>41628</v>
      </c>
      <c r="AO184" s="16">
        <v>41628</v>
      </c>
      <c r="AP184" s="201">
        <v>12</v>
      </c>
      <c r="AT184" s="102">
        <v>5097.3100000000004</v>
      </c>
      <c r="AU184" s="15" t="s">
        <v>424</v>
      </c>
      <c r="AV184" s="15" t="s">
        <v>1140</v>
      </c>
      <c r="AW184" s="15" t="s">
        <v>1155</v>
      </c>
      <c r="AX184" s="14" t="str">
        <f t="shared" si="4"/>
        <v>GermanyBOOKINGS</v>
      </c>
      <c r="AY184" s="17" t="s">
        <v>733</v>
      </c>
      <c r="AZ184" s="101" t="str">
        <f>IF(ISERROR(VLOOKUP($H184,Lookup!$F:$G,2,FALSE)),0,VLOOKUP($H184,Lookup!$F:$G,2,FALSE))</f>
        <v>Germany</v>
      </c>
    </row>
    <row r="185" spans="1:52">
      <c r="A185" s="12" t="str">
        <f>IF(AZ185=0,VLOOKUP(R185,Lookup!$B:$C,2,0),'1st Yr Maint'!AZ185)</f>
        <v>Iberia</v>
      </c>
      <c r="B185" s="12" t="str">
        <f>VLOOKUP(A185,Lookup!$C:$D,2,FALSE)</f>
        <v>EMEA WEST</v>
      </c>
      <c r="C185" s="15" t="s">
        <v>418</v>
      </c>
      <c r="D185" s="15" t="s">
        <v>485</v>
      </c>
      <c r="E185" s="15" t="s">
        <v>423</v>
      </c>
      <c r="F185" s="15" t="s">
        <v>519</v>
      </c>
      <c r="G185" s="15" t="s">
        <v>645</v>
      </c>
      <c r="H185" s="15" t="s">
        <v>569</v>
      </c>
      <c r="I185" s="143" t="s">
        <v>640</v>
      </c>
      <c r="J185" s="15" t="s">
        <v>566</v>
      </c>
      <c r="K185" s="15" t="s">
        <v>539</v>
      </c>
      <c r="L185" s="15" t="s">
        <v>460</v>
      </c>
      <c r="M185" s="15" t="s">
        <v>641</v>
      </c>
      <c r="N185" s="103">
        <v>85030</v>
      </c>
      <c r="O185" s="15" t="s">
        <v>800</v>
      </c>
      <c r="P185" s="15" t="s">
        <v>801</v>
      </c>
      <c r="Q185" s="15" t="s">
        <v>801</v>
      </c>
      <c r="R185" s="15" t="s">
        <v>540</v>
      </c>
      <c r="S185" s="15" t="s">
        <v>540</v>
      </c>
      <c r="T185" s="15" t="s">
        <v>467</v>
      </c>
      <c r="U185" s="15" t="s">
        <v>468</v>
      </c>
      <c r="V185" s="15">
        <v>2732025</v>
      </c>
      <c r="X185" s="15">
        <v>30165540</v>
      </c>
      <c r="Y185" s="15" t="s">
        <v>802</v>
      </c>
      <c r="AB185" s="15" t="s">
        <v>803</v>
      </c>
      <c r="AC185" s="15">
        <v>479639387</v>
      </c>
      <c r="AD185" s="15">
        <v>1005060843</v>
      </c>
      <c r="AE185" s="15" t="s">
        <v>461</v>
      </c>
      <c r="AF185" s="15">
        <v>-1</v>
      </c>
      <c r="AG185" s="15" t="s">
        <v>509</v>
      </c>
      <c r="AH185" s="15" t="s">
        <v>510</v>
      </c>
      <c r="AI185" s="15" t="s">
        <v>511</v>
      </c>
      <c r="AJ185" s="15" t="s">
        <v>518</v>
      </c>
      <c r="AK185" s="15" t="s">
        <v>516</v>
      </c>
      <c r="AL185" s="15" t="s">
        <v>512</v>
      </c>
      <c r="AM185" s="16">
        <v>41359</v>
      </c>
      <c r="AN185" s="16">
        <v>41578</v>
      </c>
      <c r="AO185" s="16">
        <v>41578</v>
      </c>
      <c r="AP185" s="201">
        <v>10</v>
      </c>
      <c r="AT185" s="102">
        <v>-137.80000000000001</v>
      </c>
      <c r="AU185" s="15" t="s">
        <v>424</v>
      </c>
      <c r="AV185" s="15" t="s">
        <v>494</v>
      </c>
      <c r="AW185" s="15" t="s">
        <v>542</v>
      </c>
      <c r="AX185" s="14" t="str">
        <f t="shared" si="4"/>
        <v>IberiaBOOKINGS</v>
      </c>
      <c r="AY185" s="17" t="s">
        <v>733</v>
      </c>
      <c r="AZ185" s="101">
        <f>IF(ISERROR(VLOOKUP($H185,Lookup!$F:$G,2,FALSE)),0,VLOOKUP($H185,Lookup!$F:$G,2,FALSE))</f>
        <v>0</v>
      </c>
    </row>
    <row r="186" spans="1:52">
      <c r="A186" s="12" t="str">
        <f>IF(AZ186=0,VLOOKUP(R186,Lookup!$B:$C,2,0),'1st Yr Maint'!AZ186)</f>
        <v>Iberia</v>
      </c>
      <c r="B186" s="12" t="str">
        <f>VLOOKUP(A186,Lookup!$C:$D,2,FALSE)</f>
        <v>EMEA WEST</v>
      </c>
      <c r="C186" s="15" t="s">
        <v>418</v>
      </c>
      <c r="D186" s="15" t="s">
        <v>485</v>
      </c>
      <c r="E186" s="15" t="s">
        <v>423</v>
      </c>
      <c r="F186" s="15" t="s">
        <v>519</v>
      </c>
      <c r="G186" s="15" t="s">
        <v>645</v>
      </c>
      <c r="H186" s="15" t="s">
        <v>569</v>
      </c>
      <c r="I186" s="143" t="s">
        <v>640</v>
      </c>
      <c r="J186" s="15" t="s">
        <v>566</v>
      </c>
      <c r="K186" s="15" t="s">
        <v>539</v>
      </c>
      <c r="L186" s="15" t="s">
        <v>460</v>
      </c>
      <c r="M186" s="15" t="s">
        <v>641</v>
      </c>
      <c r="N186" s="103">
        <v>85030</v>
      </c>
      <c r="O186" s="15" t="s">
        <v>800</v>
      </c>
      <c r="P186" s="15" t="s">
        <v>804</v>
      </c>
      <c r="Q186" s="15" t="s">
        <v>804</v>
      </c>
      <c r="R186" s="15" t="s">
        <v>540</v>
      </c>
      <c r="S186" s="15" t="s">
        <v>540</v>
      </c>
      <c r="T186" s="15" t="s">
        <v>467</v>
      </c>
      <c r="U186" s="15" t="s">
        <v>468</v>
      </c>
      <c r="V186" s="15">
        <v>2732025</v>
      </c>
      <c r="X186" s="15">
        <v>30165540</v>
      </c>
      <c r="Y186" s="15" t="s">
        <v>802</v>
      </c>
      <c r="AB186" s="15" t="s">
        <v>805</v>
      </c>
      <c r="AC186" s="15">
        <v>474027117</v>
      </c>
      <c r="AD186" s="15">
        <v>1005060843</v>
      </c>
      <c r="AE186" s="15" t="s">
        <v>461</v>
      </c>
      <c r="AF186" s="15">
        <v>1</v>
      </c>
      <c r="AG186" s="15" t="s">
        <v>509</v>
      </c>
      <c r="AH186" s="15" t="s">
        <v>510</v>
      </c>
      <c r="AI186" s="15" t="s">
        <v>511</v>
      </c>
      <c r="AJ186" s="15" t="s">
        <v>518</v>
      </c>
      <c r="AK186" s="15" t="s">
        <v>516</v>
      </c>
      <c r="AL186" s="15" t="s">
        <v>512</v>
      </c>
      <c r="AM186" s="16">
        <v>41359</v>
      </c>
      <c r="AN186" s="16">
        <v>41578</v>
      </c>
      <c r="AO186" s="16">
        <v>41578</v>
      </c>
      <c r="AP186" s="201">
        <v>10</v>
      </c>
      <c r="AT186" s="102">
        <v>137.80000000000001</v>
      </c>
      <c r="AU186" s="15" t="s">
        <v>424</v>
      </c>
      <c r="AV186" s="15" t="s">
        <v>466</v>
      </c>
      <c r="AW186" s="15" t="s">
        <v>465</v>
      </c>
      <c r="AX186" s="14" t="str">
        <f t="shared" si="4"/>
        <v>IberiaBOOKINGS</v>
      </c>
      <c r="AY186" s="17" t="s">
        <v>733</v>
      </c>
      <c r="AZ186" s="101">
        <f>IF(ISERROR(VLOOKUP($H186,Lookup!$F:$G,2,FALSE)),0,VLOOKUP($H186,Lookup!$F:$G,2,FALSE))</f>
        <v>0</v>
      </c>
    </row>
    <row r="187" spans="1:52">
      <c r="A187" s="12" t="str">
        <f>IF(AZ187=0,VLOOKUP(R187,Lookup!$B:$C,2,0),'1st Yr Maint'!AZ187)</f>
        <v>Italy</v>
      </c>
      <c r="B187" s="12" t="str">
        <f>VLOOKUP(A187,Lookup!$C:$D,2,FALSE)</f>
        <v>EMEA WEST</v>
      </c>
      <c r="C187" s="15" t="s">
        <v>418</v>
      </c>
      <c r="D187" s="15" t="s">
        <v>485</v>
      </c>
      <c r="E187" s="15" t="s">
        <v>423</v>
      </c>
      <c r="F187" s="15" t="s">
        <v>519</v>
      </c>
      <c r="G187" s="15" t="s">
        <v>645</v>
      </c>
      <c r="H187" s="15" t="s">
        <v>480</v>
      </c>
      <c r="I187" s="143" t="s">
        <v>572</v>
      </c>
      <c r="J187" s="15" t="s">
        <v>566</v>
      </c>
      <c r="K187" s="15" t="s">
        <v>794</v>
      </c>
      <c r="L187" s="15" t="s">
        <v>460</v>
      </c>
      <c r="M187" s="15" t="s">
        <v>1127</v>
      </c>
      <c r="N187" s="103">
        <v>104508</v>
      </c>
      <c r="O187" s="15" t="s">
        <v>1387</v>
      </c>
      <c r="P187" s="15" t="s">
        <v>1387</v>
      </c>
      <c r="Q187" s="15" t="s">
        <v>1387</v>
      </c>
      <c r="R187" s="15" t="s">
        <v>97</v>
      </c>
      <c r="S187" s="15" t="s">
        <v>97</v>
      </c>
      <c r="T187" s="15" t="s">
        <v>467</v>
      </c>
      <c r="U187" s="15" t="s">
        <v>468</v>
      </c>
      <c r="V187" s="15">
        <v>3158201</v>
      </c>
      <c r="X187" s="15">
        <v>30305726</v>
      </c>
      <c r="Y187" s="15" t="s">
        <v>1388</v>
      </c>
      <c r="AB187" s="15" t="s">
        <v>1389</v>
      </c>
      <c r="AC187" s="15">
        <v>690626718</v>
      </c>
      <c r="AD187" s="15">
        <v>1005725455</v>
      </c>
      <c r="AE187" s="15" t="s">
        <v>461</v>
      </c>
      <c r="AF187" s="15">
        <v>1</v>
      </c>
      <c r="AG187" s="15" t="s">
        <v>513</v>
      </c>
      <c r="AH187" s="15" t="s">
        <v>510</v>
      </c>
      <c r="AI187" s="15" t="s">
        <v>514</v>
      </c>
      <c r="AJ187" s="15" t="s">
        <v>518</v>
      </c>
      <c r="AK187" s="15" t="s">
        <v>611</v>
      </c>
      <c r="AL187" s="15" t="s">
        <v>512</v>
      </c>
      <c r="AM187" s="16">
        <v>41632</v>
      </c>
      <c r="AN187" s="16">
        <v>41632</v>
      </c>
      <c r="AO187" s="16">
        <v>41632</v>
      </c>
      <c r="AP187" s="201">
        <v>12</v>
      </c>
      <c r="AT187" s="102">
        <v>1173.9000000000001</v>
      </c>
      <c r="AU187" s="15" t="s">
        <v>424</v>
      </c>
      <c r="AV187" s="15" t="s">
        <v>470</v>
      </c>
      <c r="AW187" s="15" t="s">
        <v>469</v>
      </c>
      <c r="AX187" s="14" t="str">
        <f t="shared" si="4"/>
        <v>ItalyBOOKINGS</v>
      </c>
      <c r="AY187" s="17" t="s">
        <v>733</v>
      </c>
      <c r="AZ187" s="101" t="str">
        <f>IF(ISERROR(VLOOKUP($H187,Lookup!$F:$G,2,FALSE)),0,VLOOKUP($H187,Lookup!$F:$G,2,FALSE))</f>
        <v>Italy</v>
      </c>
    </row>
    <row r="188" spans="1:52">
      <c r="A188" s="12" t="str">
        <f>IF(AZ188=0,VLOOKUP(R188,Lookup!$B:$C,2,0),'1st Yr Maint'!AZ188)</f>
        <v>Italy</v>
      </c>
      <c r="B188" s="12" t="str">
        <f>VLOOKUP(A188,Lookup!$C:$D,2,FALSE)</f>
        <v>EMEA WEST</v>
      </c>
      <c r="C188" s="15" t="s">
        <v>418</v>
      </c>
      <c r="D188" s="15" t="s">
        <v>485</v>
      </c>
      <c r="E188" s="15" t="s">
        <v>423</v>
      </c>
      <c r="F188" s="15" t="s">
        <v>519</v>
      </c>
      <c r="G188" s="15" t="s">
        <v>645</v>
      </c>
      <c r="H188" s="15" t="s">
        <v>480</v>
      </c>
      <c r="I188" s="143" t="s">
        <v>572</v>
      </c>
      <c r="J188" s="15" t="s">
        <v>566</v>
      </c>
      <c r="K188" s="15" t="s">
        <v>794</v>
      </c>
      <c r="L188" s="15" t="s">
        <v>460</v>
      </c>
      <c r="M188" s="15" t="s">
        <v>693</v>
      </c>
      <c r="N188" s="103">
        <v>117985</v>
      </c>
      <c r="O188" s="15" t="s">
        <v>1207</v>
      </c>
      <c r="P188" s="15" t="s">
        <v>1208</v>
      </c>
      <c r="Q188" s="15" t="s">
        <v>1208</v>
      </c>
      <c r="R188" s="15" t="s">
        <v>225</v>
      </c>
      <c r="S188" s="15" t="s">
        <v>267</v>
      </c>
      <c r="T188" s="15" t="s">
        <v>467</v>
      </c>
      <c r="U188" s="15" t="s">
        <v>468</v>
      </c>
      <c r="V188" s="15">
        <v>2378675</v>
      </c>
      <c r="X188" s="15">
        <v>30299007</v>
      </c>
      <c r="Y188" s="15" t="s">
        <v>1209</v>
      </c>
      <c r="AB188" s="15" t="s">
        <v>1208</v>
      </c>
      <c r="AC188" s="15">
        <v>276676939</v>
      </c>
      <c r="AD188" s="15">
        <v>1005729620</v>
      </c>
      <c r="AE188" s="15" t="s">
        <v>461</v>
      </c>
      <c r="AF188" s="15">
        <v>1</v>
      </c>
      <c r="AG188" s="15" t="s">
        <v>513</v>
      </c>
      <c r="AH188" s="15" t="s">
        <v>510</v>
      </c>
      <c r="AI188" s="15" t="s">
        <v>514</v>
      </c>
      <c r="AL188" s="15" t="s">
        <v>391</v>
      </c>
      <c r="AM188" s="16">
        <v>41625</v>
      </c>
      <c r="AN188" s="16">
        <v>41625</v>
      </c>
      <c r="AO188" s="16">
        <v>41625</v>
      </c>
      <c r="AP188" s="201">
        <v>12</v>
      </c>
      <c r="AT188" s="102">
        <v>15657.22</v>
      </c>
      <c r="AU188" s="15" t="s">
        <v>424</v>
      </c>
      <c r="AV188" s="15" t="s">
        <v>462</v>
      </c>
      <c r="AW188" s="15" t="s">
        <v>652</v>
      </c>
      <c r="AX188" s="14" t="str">
        <f t="shared" si="4"/>
        <v>ItalyBOOKINGS</v>
      </c>
      <c r="AY188" s="17" t="s">
        <v>733</v>
      </c>
      <c r="AZ188" s="101" t="str">
        <f>IF(ISERROR(VLOOKUP($H188,Lookup!$F:$G,2,FALSE)),0,VLOOKUP($H188,Lookup!$F:$G,2,FALSE))</f>
        <v>Italy</v>
      </c>
    </row>
    <row r="189" spans="1:52">
      <c r="A189" s="12" t="str">
        <f>IF(AZ189=0,VLOOKUP(R189,Lookup!$B:$C,2,0),'1st Yr Maint'!AZ189)</f>
        <v>Nordics</v>
      </c>
      <c r="B189" s="12" t="str">
        <f>VLOOKUP(A189,Lookup!$C:$D,2,FALSE)</f>
        <v>EMEA WEST</v>
      </c>
      <c r="C189" s="15" t="s">
        <v>418</v>
      </c>
      <c r="D189" s="15" t="s">
        <v>485</v>
      </c>
      <c r="E189" s="15" t="s">
        <v>423</v>
      </c>
      <c r="F189" s="15" t="s">
        <v>519</v>
      </c>
      <c r="G189" s="15" t="s">
        <v>645</v>
      </c>
      <c r="H189" s="15" t="s">
        <v>571</v>
      </c>
      <c r="I189" s="143" t="s">
        <v>1065</v>
      </c>
      <c r="J189" s="15" t="s">
        <v>476</v>
      </c>
      <c r="K189" s="15" t="s">
        <v>487</v>
      </c>
      <c r="L189" s="15" t="s">
        <v>471</v>
      </c>
      <c r="M189" s="15" t="s">
        <v>1066</v>
      </c>
      <c r="N189" s="103">
        <v>84625</v>
      </c>
      <c r="O189" s="15" t="s">
        <v>1325</v>
      </c>
      <c r="P189" s="15" t="s">
        <v>1326</v>
      </c>
      <c r="Q189" s="15" t="s">
        <v>1325</v>
      </c>
      <c r="R189" s="15" t="s">
        <v>938</v>
      </c>
      <c r="S189" s="15" t="s">
        <v>938</v>
      </c>
      <c r="T189" s="15" t="s">
        <v>467</v>
      </c>
      <c r="U189" s="15" t="s">
        <v>468</v>
      </c>
      <c r="V189" s="15">
        <v>3111172</v>
      </c>
      <c r="X189" s="15">
        <v>30303408</v>
      </c>
      <c r="Y189" s="15" t="s">
        <v>1327</v>
      </c>
      <c r="AB189" s="15" t="s">
        <v>1328</v>
      </c>
      <c r="AC189" s="15">
        <v>368400438</v>
      </c>
      <c r="AD189" s="15">
        <v>1005837831</v>
      </c>
      <c r="AE189" s="15" t="s">
        <v>461</v>
      </c>
      <c r="AF189" s="15">
        <v>1</v>
      </c>
      <c r="AG189" s="15" t="s">
        <v>513</v>
      </c>
      <c r="AH189" s="15" t="s">
        <v>510</v>
      </c>
      <c r="AI189" s="15" t="s">
        <v>514</v>
      </c>
      <c r="AL189" s="15" t="s">
        <v>391</v>
      </c>
      <c r="AM189" s="16">
        <v>41628</v>
      </c>
      <c r="AN189" s="16">
        <v>41628</v>
      </c>
      <c r="AO189" s="16">
        <v>41628</v>
      </c>
      <c r="AP189" s="201">
        <v>12</v>
      </c>
      <c r="AT189" s="102">
        <v>4235.3999999999996</v>
      </c>
      <c r="AU189" s="15" t="s">
        <v>424</v>
      </c>
      <c r="AV189" s="15" t="s">
        <v>663</v>
      </c>
      <c r="AW189" s="15" t="s">
        <v>678</v>
      </c>
      <c r="AX189" s="14" t="str">
        <f t="shared" si="4"/>
        <v>NordicsBOOKINGS</v>
      </c>
      <c r="AY189" s="17" t="s">
        <v>733</v>
      </c>
      <c r="AZ189" s="101" t="str">
        <f>IF(ISERROR(VLOOKUP($H189,Lookup!$F:$G,2,FALSE)),0,VLOOKUP($H189,Lookup!$F:$G,2,FALSE))</f>
        <v>Nordics</v>
      </c>
    </row>
    <row r="190" spans="1:52">
      <c r="A190" s="12" t="str">
        <f>IF(AZ190=0,VLOOKUP(R190,Lookup!$B:$C,2,0),'1st Yr Maint'!AZ190)</f>
        <v>Russia CIS</v>
      </c>
      <c r="B190" s="12" t="str">
        <f>VLOOKUP(A190,Lookup!$C:$D,2,FALSE)</f>
        <v>EMEA EAST</v>
      </c>
      <c r="C190" s="15" t="s">
        <v>418</v>
      </c>
      <c r="D190" s="15" t="s">
        <v>485</v>
      </c>
      <c r="E190" s="15" t="s">
        <v>423</v>
      </c>
      <c r="F190" s="15" t="s">
        <v>519</v>
      </c>
      <c r="G190" s="15" t="s">
        <v>645</v>
      </c>
      <c r="H190" s="15" t="s">
        <v>463</v>
      </c>
      <c r="I190" s="143" t="s">
        <v>865</v>
      </c>
      <c r="J190" s="15" t="s">
        <v>567</v>
      </c>
      <c r="K190" s="15" t="s">
        <v>734</v>
      </c>
      <c r="L190" s="15" t="s">
        <v>464</v>
      </c>
      <c r="M190" s="15" t="s">
        <v>1390</v>
      </c>
      <c r="N190" s="103">
        <v>105010</v>
      </c>
      <c r="O190" s="15" t="s">
        <v>1391</v>
      </c>
      <c r="P190" s="15" t="s">
        <v>1391</v>
      </c>
      <c r="Q190" s="15" t="s">
        <v>1392</v>
      </c>
      <c r="R190" s="15" t="s">
        <v>598</v>
      </c>
      <c r="S190" s="15" t="s">
        <v>598</v>
      </c>
      <c r="T190" s="15" t="s">
        <v>467</v>
      </c>
      <c r="U190" s="15" t="s">
        <v>468</v>
      </c>
      <c r="V190" s="15">
        <v>1762583</v>
      </c>
      <c r="X190" s="15">
        <v>30305806</v>
      </c>
      <c r="Y190" s="15" t="s">
        <v>1393</v>
      </c>
      <c r="AB190" s="15" t="s">
        <v>1394</v>
      </c>
      <c r="AC190" s="15">
        <v>534948849</v>
      </c>
      <c r="AD190" s="15">
        <v>1005191299</v>
      </c>
      <c r="AE190" s="15" t="s">
        <v>461</v>
      </c>
      <c r="AF190" s="15">
        <v>1</v>
      </c>
      <c r="AG190" s="15" t="s">
        <v>509</v>
      </c>
      <c r="AH190" s="15" t="s">
        <v>510</v>
      </c>
      <c r="AI190" s="15" t="s">
        <v>514</v>
      </c>
      <c r="AL190" s="15" t="s">
        <v>391</v>
      </c>
      <c r="AM190" s="16">
        <v>41632</v>
      </c>
      <c r="AN190" s="16">
        <v>41632</v>
      </c>
      <c r="AO190" s="16">
        <v>41632</v>
      </c>
      <c r="AP190" s="201">
        <v>12</v>
      </c>
      <c r="AT190" s="102">
        <v>22743</v>
      </c>
      <c r="AU190" s="15" t="s">
        <v>424</v>
      </c>
      <c r="AV190" s="15" t="s">
        <v>663</v>
      </c>
      <c r="AW190" s="15" t="s">
        <v>678</v>
      </c>
      <c r="AX190" s="14" t="str">
        <f t="shared" si="4"/>
        <v>Russia CISBOOKINGS</v>
      </c>
      <c r="AY190" s="17" t="s">
        <v>733</v>
      </c>
      <c r="AZ190" s="101" t="str">
        <f>IF(ISERROR(VLOOKUP($H190,Lookup!$F:$G,2,FALSE)),0,VLOOKUP($H190,Lookup!$F:$G,2,FALSE))</f>
        <v>Russia CIS</v>
      </c>
    </row>
    <row r="191" spans="1:52">
      <c r="A191" s="12" t="str">
        <f>IF(AZ191=0,VLOOKUP(R191,Lookup!$B:$C,2,0),'1st Yr Maint'!AZ191)</f>
        <v>Middle East</v>
      </c>
      <c r="B191" s="12" t="str">
        <f>VLOOKUP(A191,Lookup!$C:$D,2,FALSE)</f>
        <v>EMEA EAST</v>
      </c>
      <c r="C191" s="15" t="s">
        <v>418</v>
      </c>
      <c r="D191" s="15" t="s">
        <v>485</v>
      </c>
      <c r="E191" s="15" t="s">
        <v>423</v>
      </c>
      <c r="F191" s="15" t="s">
        <v>519</v>
      </c>
      <c r="G191" s="15" t="s">
        <v>645</v>
      </c>
      <c r="H191" s="15" t="s">
        <v>612</v>
      </c>
      <c r="I191" s="143" t="s">
        <v>668</v>
      </c>
      <c r="J191" s="15" t="s">
        <v>567</v>
      </c>
      <c r="K191" s="15" t="s">
        <v>613</v>
      </c>
      <c r="L191" s="15" t="s">
        <v>464</v>
      </c>
      <c r="M191" s="15" t="s">
        <v>1235</v>
      </c>
      <c r="N191" s="103">
        <v>140895</v>
      </c>
      <c r="O191" s="15" t="s">
        <v>1545</v>
      </c>
      <c r="P191" s="15" t="s">
        <v>1545</v>
      </c>
      <c r="Q191" s="15" t="s">
        <v>1546</v>
      </c>
      <c r="R191" s="15" t="s">
        <v>1238</v>
      </c>
      <c r="S191" s="15" t="s">
        <v>1238</v>
      </c>
      <c r="T191" s="15" t="s">
        <v>467</v>
      </c>
      <c r="U191" s="15" t="s">
        <v>468</v>
      </c>
      <c r="V191" s="15">
        <v>3040645</v>
      </c>
      <c r="X191" s="15">
        <v>30312717</v>
      </c>
      <c r="Y191" s="15" t="s">
        <v>1547</v>
      </c>
      <c r="AB191" s="15" t="s">
        <v>1548</v>
      </c>
      <c r="AC191" s="15">
        <v>645311044</v>
      </c>
      <c r="AD191" s="15">
        <v>1005362262</v>
      </c>
      <c r="AE191" s="15" t="s">
        <v>461</v>
      </c>
      <c r="AF191" s="15">
        <v>1</v>
      </c>
      <c r="AG191" s="15" t="s">
        <v>509</v>
      </c>
      <c r="AH191" s="15" t="s">
        <v>510</v>
      </c>
      <c r="AI191" s="15" t="s">
        <v>511</v>
      </c>
      <c r="AJ191" s="15" t="s">
        <v>518</v>
      </c>
      <c r="AK191" s="15" t="s">
        <v>887</v>
      </c>
      <c r="AL191" s="15" t="s">
        <v>512</v>
      </c>
      <c r="AM191" s="16">
        <v>41639</v>
      </c>
      <c r="AN191" s="16">
        <v>41639</v>
      </c>
      <c r="AO191" s="16">
        <v>41639</v>
      </c>
      <c r="AP191" s="201">
        <v>12</v>
      </c>
      <c r="AT191" s="102">
        <v>4606</v>
      </c>
      <c r="AU191" s="15" t="s">
        <v>424</v>
      </c>
      <c r="AV191" s="15" t="s">
        <v>861</v>
      </c>
      <c r="AW191" s="15" t="s">
        <v>862</v>
      </c>
      <c r="AX191" s="14" t="str">
        <f t="shared" si="4"/>
        <v>Middle EastBOOKINGS</v>
      </c>
      <c r="AY191" s="17" t="s">
        <v>733</v>
      </c>
      <c r="AZ191" s="101">
        <f>IF(ISERROR(VLOOKUP($H191,Lookup!$F:$G,2,FALSE)),0,VLOOKUP($H191,Lookup!$F:$G,2,FALSE))</f>
        <v>0</v>
      </c>
    </row>
    <row r="192" spans="1:52">
      <c r="A192" s="12" t="str">
        <f>IF(AZ192=0,VLOOKUP(R192,Lookup!$B:$C,2,0),'1st Yr Maint'!AZ192)</f>
        <v>UK&amp;I</v>
      </c>
      <c r="B192" s="12" t="str">
        <f>VLOOKUP(A192,Lookup!$C:$D,2,FALSE)</f>
        <v>UK&amp;I</v>
      </c>
      <c r="C192" s="15" t="s">
        <v>418</v>
      </c>
      <c r="D192" s="15" t="s">
        <v>485</v>
      </c>
      <c r="E192" s="15" t="s">
        <v>423</v>
      </c>
      <c r="F192" s="15" t="s">
        <v>519</v>
      </c>
      <c r="G192" s="15" t="s">
        <v>645</v>
      </c>
      <c r="H192" s="15" t="s">
        <v>475</v>
      </c>
      <c r="I192" s="143" t="s">
        <v>638</v>
      </c>
      <c r="J192" s="15" t="s">
        <v>476</v>
      </c>
      <c r="K192" s="15" t="s">
        <v>476</v>
      </c>
      <c r="L192" s="15" t="s">
        <v>471</v>
      </c>
      <c r="M192" s="15" t="s">
        <v>666</v>
      </c>
      <c r="N192" s="103">
        <v>41906</v>
      </c>
      <c r="O192" s="15" t="s">
        <v>698</v>
      </c>
      <c r="P192" s="15" t="s">
        <v>774</v>
      </c>
      <c r="Q192" s="15" t="s">
        <v>774</v>
      </c>
      <c r="R192" s="15" t="s">
        <v>495</v>
      </c>
      <c r="S192" s="15" t="s">
        <v>495</v>
      </c>
      <c r="T192" s="15" t="s">
        <v>467</v>
      </c>
      <c r="U192" s="15" t="s">
        <v>468</v>
      </c>
      <c r="V192" s="15">
        <v>3068458</v>
      </c>
      <c r="X192" s="15">
        <v>30272625</v>
      </c>
      <c r="Y192" s="15" t="s">
        <v>775</v>
      </c>
      <c r="AB192" s="15" t="s">
        <v>776</v>
      </c>
      <c r="AC192" s="15">
        <v>236301917</v>
      </c>
      <c r="AD192" s="15">
        <v>1005563949</v>
      </c>
      <c r="AE192" s="15" t="s">
        <v>461</v>
      </c>
      <c r="AF192" s="15">
        <v>1</v>
      </c>
      <c r="AG192" s="15" t="s">
        <v>513</v>
      </c>
      <c r="AH192" s="15" t="s">
        <v>510</v>
      </c>
      <c r="AI192" s="15" t="s">
        <v>511</v>
      </c>
      <c r="AJ192" s="15" t="s">
        <v>642</v>
      </c>
      <c r="AL192" s="15" t="s">
        <v>512</v>
      </c>
      <c r="AM192" s="16">
        <v>41577</v>
      </c>
      <c r="AN192" s="16">
        <v>41577</v>
      </c>
      <c r="AO192" s="16">
        <v>41577</v>
      </c>
      <c r="AP192" s="201">
        <v>10</v>
      </c>
      <c r="AT192" s="102">
        <v>466.55</v>
      </c>
      <c r="AU192" s="15" t="s">
        <v>424</v>
      </c>
      <c r="AV192" s="15" t="s">
        <v>494</v>
      </c>
      <c r="AW192" s="15" t="s">
        <v>542</v>
      </c>
      <c r="AX192" s="14" t="str">
        <f t="shared" si="4"/>
        <v>UK&amp;IBOOKINGS</v>
      </c>
      <c r="AY192" s="17" t="s">
        <v>733</v>
      </c>
      <c r="AZ192" s="101" t="str">
        <f>IF(ISERROR(VLOOKUP($H192,Lookup!$F:$G,2,FALSE)),0,VLOOKUP($H192,Lookup!$F:$G,2,FALSE))</f>
        <v>UK&amp;I</v>
      </c>
    </row>
    <row r="193" spans="1:52">
      <c r="A193" s="12" t="str">
        <f>IF(AZ193=0,VLOOKUP(R193,Lookup!$B:$C,2,0),'1st Yr Maint'!AZ193)</f>
        <v>Italy</v>
      </c>
      <c r="B193" s="12" t="str">
        <f>VLOOKUP(A193,Lookup!$C:$D,2,FALSE)</f>
        <v>EMEA WEST</v>
      </c>
      <c r="C193" s="15" t="s">
        <v>418</v>
      </c>
      <c r="D193" s="15" t="s">
        <v>485</v>
      </c>
      <c r="E193" s="15" t="s">
        <v>423</v>
      </c>
      <c r="F193" s="15" t="s">
        <v>519</v>
      </c>
      <c r="G193" s="15" t="s">
        <v>645</v>
      </c>
      <c r="H193" s="15" t="s">
        <v>1582</v>
      </c>
      <c r="I193" s="143" t="s">
        <v>1583</v>
      </c>
      <c r="J193" s="15" t="s">
        <v>1584</v>
      </c>
      <c r="K193" s="15" t="s">
        <v>1585</v>
      </c>
      <c r="L193" s="15" t="s">
        <v>558</v>
      </c>
      <c r="M193" s="15" t="s">
        <v>1586</v>
      </c>
      <c r="N193" s="103">
        <v>56321</v>
      </c>
      <c r="O193" s="15" t="s">
        <v>1541</v>
      </c>
      <c r="P193" s="15" t="s">
        <v>1542</v>
      </c>
      <c r="Q193" s="15" t="s">
        <v>1542</v>
      </c>
      <c r="R193" s="15" t="s">
        <v>97</v>
      </c>
      <c r="S193" s="15" t="s">
        <v>97</v>
      </c>
      <c r="T193" s="15" t="s">
        <v>467</v>
      </c>
      <c r="U193" s="15" t="s">
        <v>468</v>
      </c>
      <c r="V193" s="15">
        <v>3144500</v>
      </c>
      <c r="X193" s="15">
        <v>30311555</v>
      </c>
      <c r="Y193" s="15" t="s">
        <v>1543</v>
      </c>
      <c r="AB193" s="15" t="s">
        <v>1271</v>
      </c>
      <c r="AC193" s="15">
        <v>655149347</v>
      </c>
      <c r="AD193" s="15">
        <v>1005738757</v>
      </c>
      <c r="AE193" s="15" t="s">
        <v>461</v>
      </c>
      <c r="AF193" s="15">
        <v>2</v>
      </c>
      <c r="AG193" s="15" t="s">
        <v>509</v>
      </c>
      <c r="AH193" s="15" t="s">
        <v>510</v>
      </c>
      <c r="AI193" s="15" t="s">
        <v>514</v>
      </c>
      <c r="AJ193" s="15" t="s">
        <v>642</v>
      </c>
      <c r="AK193" s="15" t="s">
        <v>1544</v>
      </c>
      <c r="AL193" s="15" t="s">
        <v>512</v>
      </c>
      <c r="AM193" s="16">
        <v>41639</v>
      </c>
      <c r="AN193" s="16">
        <v>41639</v>
      </c>
      <c r="AO193" s="16">
        <v>41639</v>
      </c>
      <c r="AP193" s="201">
        <v>12</v>
      </c>
      <c r="AT193" s="102">
        <v>384.77440000000001</v>
      </c>
      <c r="AU193" s="15" t="s">
        <v>424</v>
      </c>
      <c r="AV193" s="15" t="s">
        <v>494</v>
      </c>
      <c r="AW193" s="15" t="s">
        <v>542</v>
      </c>
      <c r="AX193" s="14" t="str">
        <f t="shared" si="4"/>
        <v>ItalyBOOKINGS</v>
      </c>
      <c r="AY193" s="17" t="s">
        <v>733</v>
      </c>
      <c r="AZ193" s="101">
        <f>IF(ISERROR(VLOOKUP($H193,Lookup!$F:$G,2,FALSE)),0,VLOOKUP($H193,Lookup!$F:$G,2,FALSE))</f>
        <v>0</v>
      </c>
    </row>
    <row r="194" spans="1:52">
      <c r="A194" s="12" t="str">
        <f>IF(AZ194=0,VLOOKUP(R194,Lookup!$B:$C,2,0),'1st Yr Maint'!AZ194)</f>
        <v>UK&amp;I</v>
      </c>
      <c r="B194" s="12" t="str">
        <f>VLOOKUP(A194,Lookup!$C:$D,2,FALSE)</f>
        <v>UK&amp;I</v>
      </c>
      <c r="C194" s="15" t="s">
        <v>418</v>
      </c>
      <c r="D194" s="15" t="s">
        <v>485</v>
      </c>
      <c r="E194" s="15" t="s">
        <v>423</v>
      </c>
      <c r="F194" s="15" t="s">
        <v>519</v>
      </c>
      <c r="G194" s="15" t="s">
        <v>645</v>
      </c>
      <c r="H194" s="15" t="s">
        <v>1409</v>
      </c>
      <c r="I194" s="143" t="s">
        <v>1410</v>
      </c>
      <c r="J194" s="15" t="s">
        <v>1411</v>
      </c>
      <c r="K194" s="15" t="s">
        <v>1412</v>
      </c>
      <c r="L194" s="15" t="s">
        <v>654</v>
      </c>
      <c r="M194" s="15" t="s">
        <v>1413</v>
      </c>
      <c r="N194" s="103">
        <v>21080</v>
      </c>
      <c r="O194" s="15" t="s">
        <v>1549</v>
      </c>
      <c r="P194" s="15" t="s">
        <v>1550</v>
      </c>
      <c r="Q194" s="15" t="s">
        <v>1550</v>
      </c>
      <c r="R194" s="15" t="s">
        <v>574</v>
      </c>
      <c r="S194" s="15" t="s">
        <v>574</v>
      </c>
      <c r="T194" s="15" t="s">
        <v>467</v>
      </c>
      <c r="U194" s="15" t="s">
        <v>468</v>
      </c>
      <c r="V194" s="15">
        <v>950844</v>
      </c>
      <c r="X194" s="15">
        <v>30307052</v>
      </c>
      <c r="Y194" s="15" t="s">
        <v>1551</v>
      </c>
      <c r="AB194" s="15" t="s">
        <v>1414</v>
      </c>
      <c r="AC194" s="15">
        <v>47675947</v>
      </c>
      <c r="AD194" s="15">
        <v>1005687713</v>
      </c>
      <c r="AE194" s="15" t="s">
        <v>461</v>
      </c>
      <c r="AF194" s="15">
        <v>0.14899999999999999</v>
      </c>
      <c r="AG194" s="15" t="s">
        <v>513</v>
      </c>
      <c r="AH194" s="15" t="s">
        <v>510</v>
      </c>
      <c r="AI194" s="15" t="s">
        <v>514</v>
      </c>
      <c r="AL194" s="15" t="s">
        <v>391</v>
      </c>
      <c r="AM194" s="16">
        <v>41634</v>
      </c>
      <c r="AN194" s="16">
        <v>41639</v>
      </c>
      <c r="AO194" s="16">
        <v>41639</v>
      </c>
      <c r="AP194" s="201">
        <v>12</v>
      </c>
      <c r="AT194" s="102">
        <v>217.35</v>
      </c>
      <c r="AU194" s="15" t="s">
        <v>424</v>
      </c>
      <c r="AV194" s="15" t="s">
        <v>462</v>
      </c>
      <c r="AW194" s="15" t="s">
        <v>1511</v>
      </c>
      <c r="AX194" s="14" t="str">
        <f t="shared" si="4"/>
        <v>UK&amp;IBOOKINGS</v>
      </c>
      <c r="AY194" s="17" t="s">
        <v>733</v>
      </c>
      <c r="AZ194" s="101" t="str">
        <f>IF(ISERROR(VLOOKUP($H194,Lookup!$F:$G,2,FALSE)),0,VLOOKUP($H194,Lookup!$F:$G,2,FALSE))</f>
        <v>UK&amp;I</v>
      </c>
    </row>
    <row r="195" spans="1:52">
      <c r="A195" s="12" t="str">
        <f>IF(AZ195=0,VLOOKUP(R195,Lookup!$B:$C,2,0),'1st Yr Maint'!AZ195)</f>
        <v>Other</v>
      </c>
      <c r="B195" s="12" t="str">
        <f>VLOOKUP(A195,Lookup!$C:$D,2,FALSE)</f>
        <v>OTHER</v>
      </c>
      <c r="C195" s="15" t="s">
        <v>418</v>
      </c>
      <c r="D195" s="15" t="s">
        <v>485</v>
      </c>
      <c r="E195" s="15" t="s">
        <v>530</v>
      </c>
      <c r="F195" s="15" t="s">
        <v>530</v>
      </c>
      <c r="G195" s="15" t="s">
        <v>645</v>
      </c>
      <c r="H195" s="15" t="s">
        <v>628</v>
      </c>
      <c r="I195" s="143" t="s">
        <v>629</v>
      </c>
      <c r="J195" s="15" t="s">
        <v>630</v>
      </c>
      <c r="K195" s="15" t="s">
        <v>631</v>
      </c>
      <c r="L195" s="15" t="s">
        <v>632</v>
      </c>
      <c r="M195" s="15" t="s">
        <v>225</v>
      </c>
      <c r="N195" s="103" t="s">
        <v>225</v>
      </c>
      <c r="O195" s="15" t="s">
        <v>1469</v>
      </c>
      <c r="P195" s="15" t="s">
        <v>1469</v>
      </c>
      <c r="Q195" s="15" t="s">
        <v>1469</v>
      </c>
      <c r="R195" s="15" t="s">
        <v>589</v>
      </c>
      <c r="S195" s="15" t="s">
        <v>589</v>
      </c>
      <c r="T195" s="15" t="s">
        <v>467</v>
      </c>
      <c r="U195" s="15" t="s">
        <v>468</v>
      </c>
      <c r="V195" s="15">
        <v>3094144</v>
      </c>
      <c r="X195" s="15">
        <v>30308215</v>
      </c>
      <c r="Y195" s="15" t="s">
        <v>1470</v>
      </c>
      <c r="AB195" s="15" t="s">
        <v>1469</v>
      </c>
      <c r="AC195" s="15">
        <v>650069115</v>
      </c>
      <c r="AD195" s="15">
        <v>1005860806</v>
      </c>
      <c r="AE195" s="15" t="s">
        <v>461</v>
      </c>
      <c r="AF195" s="15">
        <v>2</v>
      </c>
      <c r="AG195" s="15" t="s">
        <v>513</v>
      </c>
      <c r="AH195" s="15" t="s">
        <v>510</v>
      </c>
      <c r="AI195" s="15" t="s">
        <v>514</v>
      </c>
      <c r="AL195" s="15" t="s">
        <v>391</v>
      </c>
      <c r="AM195" s="16">
        <v>41635</v>
      </c>
      <c r="AN195" s="16">
        <v>41635</v>
      </c>
      <c r="AO195" s="16">
        <v>41635</v>
      </c>
      <c r="AP195" s="201">
        <v>12</v>
      </c>
      <c r="AT195" s="102">
        <v>7910</v>
      </c>
      <c r="AU195" s="15" t="s">
        <v>424</v>
      </c>
      <c r="AV195" s="15" t="s">
        <v>552</v>
      </c>
      <c r="AW195" s="15" t="s">
        <v>553</v>
      </c>
      <c r="AX195" s="14" t="str">
        <f t="shared" si="4"/>
        <v>OtherBOOKINGS</v>
      </c>
      <c r="AY195" s="17" t="s">
        <v>733</v>
      </c>
      <c r="AZ195" s="101" t="str">
        <f>IF(ISERROR(VLOOKUP($H195,Lookup!$F:$G,2,FALSE)),0,VLOOKUP($H195,Lookup!$F:$G,2,FALSE))</f>
        <v>Other</v>
      </c>
    </row>
    <row r="196" spans="1:52">
      <c r="A196" s="12" t="str">
        <f>IF(AZ196=0,VLOOKUP(R196,Lookup!$B:$C,2,0),'1st Yr Maint'!AZ196)</f>
        <v>Other</v>
      </c>
      <c r="B196" s="12" t="str">
        <f>VLOOKUP(A196,Lookup!$C:$D,2,FALSE)</f>
        <v>OTHER</v>
      </c>
      <c r="C196" s="15" t="s">
        <v>418</v>
      </c>
      <c r="D196" s="15" t="s">
        <v>485</v>
      </c>
      <c r="E196" s="15" t="s">
        <v>530</v>
      </c>
      <c r="F196" s="15" t="s">
        <v>530</v>
      </c>
      <c r="G196" s="15" t="s">
        <v>645</v>
      </c>
      <c r="H196" s="15" t="s">
        <v>628</v>
      </c>
      <c r="I196" s="143" t="s">
        <v>629</v>
      </c>
      <c r="J196" s="15" t="s">
        <v>630</v>
      </c>
      <c r="K196" s="15" t="s">
        <v>631</v>
      </c>
      <c r="L196" s="15" t="s">
        <v>632</v>
      </c>
      <c r="M196" s="15" t="s">
        <v>225</v>
      </c>
      <c r="N196" s="103" t="s">
        <v>225</v>
      </c>
      <c r="O196" s="15" t="s">
        <v>1469</v>
      </c>
      <c r="P196" s="15" t="s">
        <v>1469</v>
      </c>
      <c r="Q196" s="15" t="s">
        <v>1469</v>
      </c>
      <c r="R196" s="15" t="s">
        <v>589</v>
      </c>
      <c r="S196" s="15" t="s">
        <v>589</v>
      </c>
      <c r="T196" s="15" t="s">
        <v>467</v>
      </c>
      <c r="U196" s="15" t="s">
        <v>468</v>
      </c>
      <c r="V196" s="15">
        <v>3094144</v>
      </c>
      <c r="X196" s="15">
        <v>30308215</v>
      </c>
      <c r="Y196" s="15" t="s">
        <v>1470</v>
      </c>
      <c r="AB196" s="15" t="s">
        <v>1469</v>
      </c>
      <c r="AC196" s="15">
        <v>650069115</v>
      </c>
      <c r="AD196" s="15">
        <v>1005860806</v>
      </c>
      <c r="AE196" s="15" t="s">
        <v>461</v>
      </c>
      <c r="AF196" s="15">
        <v>-2</v>
      </c>
      <c r="AG196" s="15" t="s">
        <v>513</v>
      </c>
      <c r="AH196" s="15" t="s">
        <v>510</v>
      </c>
      <c r="AI196" s="15" t="s">
        <v>514</v>
      </c>
      <c r="AL196" s="15" t="s">
        <v>391</v>
      </c>
      <c r="AM196" s="16">
        <v>41635</v>
      </c>
      <c r="AN196" s="16">
        <v>41636</v>
      </c>
      <c r="AO196" s="16">
        <v>41635</v>
      </c>
      <c r="AP196" s="201">
        <v>12</v>
      </c>
      <c r="AT196" s="102">
        <v>-7910</v>
      </c>
      <c r="AU196" s="15" t="s">
        <v>424</v>
      </c>
      <c r="AV196" s="15" t="s">
        <v>552</v>
      </c>
      <c r="AW196" s="15" t="s">
        <v>553</v>
      </c>
      <c r="AX196" s="14" t="str">
        <f t="shared" si="4"/>
        <v>OtherBOOKINGS</v>
      </c>
      <c r="AY196" s="17" t="s">
        <v>733</v>
      </c>
      <c r="AZ196" s="101" t="str">
        <f>IF(ISERROR(VLOOKUP($H196,Lookup!$F:$G,2,FALSE)),0,VLOOKUP($H196,Lookup!$F:$G,2,FALSE))</f>
        <v>Other</v>
      </c>
    </row>
    <row r="197" spans="1:52">
      <c r="A197" s="12" t="str">
        <f>IF(AZ197=0,VLOOKUP(R197,Lookup!$B:$C,2,0),'1st Yr Maint'!AZ197)</f>
        <v>Other</v>
      </c>
      <c r="B197" s="12" t="str">
        <f>VLOOKUP(A197,Lookup!$C:$D,2,FALSE)</f>
        <v>OTHER</v>
      </c>
      <c r="C197" s="15" t="s">
        <v>418</v>
      </c>
      <c r="D197" s="15" t="s">
        <v>485</v>
      </c>
      <c r="E197" s="15" t="s">
        <v>530</v>
      </c>
      <c r="F197" s="15" t="s">
        <v>530</v>
      </c>
      <c r="G197" s="15" t="s">
        <v>645</v>
      </c>
      <c r="H197" s="15" t="s">
        <v>628</v>
      </c>
      <c r="I197" s="143" t="s">
        <v>629</v>
      </c>
      <c r="J197" s="15" t="s">
        <v>630</v>
      </c>
      <c r="K197" s="15" t="s">
        <v>631</v>
      </c>
      <c r="L197" s="15" t="s">
        <v>632</v>
      </c>
      <c r="M197" s="15" t="s">
        <v>633</v>
      </c>
      <c r="N197" s="103" t="s">
        <v>634</v>
      </c>
      <c r="O197" s="15" t="s">
        <v>843</v>
      </c>
      <c r="P197" s="15" t="s">
        <v>844</v>
      </c>
      <c r="Q197" s="15" t="s">
        <v>844</v>
      </c>
      <c r="R197" s="15" t="s">
        <v>498</v>
      </c>
      <c r="S197" s="15" t="s">
        <v>498</v>
      </c>
      <c r="T197" s="15" t="s">
        <v>467</v>
      </c>
      <c r="U197" s="15" t="s">
        <v>468</v>
      </c>
      <c r="V197" s="15">
        <v>1955359</v>
      </c>
      <c r="X197" s="15">
        <v>30276031</v>
      </c>
      <c r="Y197" s="15" t="s">
        <v>845</v>
      </c>
      <c r="AB197" s="15" t="s">
        <v>846</v>
      </c>
      <c r="AC197" s="15">
        <v>408098429</v>
      </c>
      <c r="AD197" s="15">
        <v>1005491455</v>
      </c>
      <c r="AE197" s="15" t="s">
        <v>484</v>
      </c>
      <c r="AF197" s="15">
        <v>2</v>
      </c>
      <c r="AG197" s="15" t="s">
        <v>509</v>
      </c>
      <c r="AH197" s="15" t="s">
        <v>510</v>
      </c>
      <c r="AI197" s="15" t="s">
        <v>511</v>
      </c>
      <c r="AJ197" s="15" t="s">
        <v>517</v>
      </c>
      <c r="AK197" s="15" t="s">
        <v>516</v>
      </c>
      <c r="AL197" s="15" t="s">
        <v>512</v>
      </c>
      <c r="AM197" s="16">
        <v>41584</v>
      </c>
      <c r="AN197" s="16">
        <v>41584</v>
      </c>
      <c r="AO197" s="16">
        <v>41584</v>
      </c>
      <c r="AP197" s="201">
        <v>11</v>
      </c>
      <c r="AT197" s="102">
        <v>35081.839999999997</v>
      </c>
      <c r="AU197" s="15" t="s">
        <v>424</v>
      </c>
      <c r="AV197" s="15" t="s">
        <v>466</v>
      </c>
      <c r="AW197" s="15" t="s">
        <v>531</v>
      </c>
      <c r="AX197" s="14" t="str">
        <f t="shared" si="4"/>
        <v>OtherBOOKINGS</v>
      </c>
      <c r="AY197" s="17" t="s">
        <v>733</v>
      </c>
      <c r="AZ197" s="101" t="str">
        <f>IF(ISERROR(VLOOKUP($H197,Lookup!$F:$G,2,FALSE)),0,VLOOKUP($H197,Lookup!$F:$G,2,FALSE))</f>
        <v>Other</v>
      </c>
    </row>
    <row r="198" spans="1:52">
      <c r="A198" s="12" t="str">
        <f>IF(AZ198=0,VLOOKUP(R198,Lookup!$B:$C,2,0),'1st Yr Maint'!AZ198)</f>
        <v>Other</v>
      </c>
      <c r="B198" s="12" t="str">
        <f>VLOOKUP(A198,Lookup!$C:$D,2,FALSE)</f>
        <v>OTHER</v>
      </c>
      <c r="C198" s="15" t="s">
        <v>418</v>
      </c>
      <c r="D198" s="15" t="s">
        <v>485</v>
      </c>
      <c r="E198" s="15" t="s">
        <v>530</v>
      </c>
      <c r="F198" s="15" t="s">
        <v>530</v>
      </c>
      <c r="G198" s="15" t="s">
        <v>645</v>
      </c>
      <c r="H198" s="15" t="s">
        <v>628</v>
      </c>
      <c r="I198" s="143" t="s">
        <v>629</v>
      </c>
      <c r="J198" s="15" t="s">
        <v>630</v>
      </c>
      <c r="K198" s="15" t="s">
        <v>631</v>
      </c>
      <c r="L198" s="15" t="s">
        <v>632</v>
      </c>
      <c r="M198" s="15" t="s">
        <v>633</v>
      </c>
      <c r="N198" s="103" t="s">
        <v>634</v>
      </c>
      <c r="O198" s="15" t="s">
        <v>843</v>
      </c>
      <c r="P198" s="15" t="s">
        <v>844</v>
      </c>
      <c r="Q198" s="15" t="s">
        <v>844</v>
      </c>
      <c r="R198" s="15" t="s">
        <v>498</v>
      </c>
      <c r="S198" s="15" t="s">
        <v>498</v>
      </c>
      <c r="T198" s="15" t="s">
        <v>467</v>
      </c>
      <c r="U198" s="15" t="s">
        <v>468</v>
      </c>
      <c r="V198" s="15">
        <v>1955359</v>
      </c>
      <c r="X198" s="15">
        <v>30276031</v>
      </c>
      <c r="Y198" s="15" t="s">
        <v>845</v>
      </c>
      <c r="AB198" s="15" t="s">
        <v>846</v>
      </c>
      <c r="AC198" s="15">
        <v>408098429</v>
      </c>
      <c r="AD198" s="15">
        <v>1005491455</v>
      </c>
      <c r="AE198" s="15" t="s">
        <v>484</v>
      </c>
      <c r="AF198" s="15">
        <v>-2</v>
      </c>
      <c r="AG198" s="15" t="s">
        <v>509</v>
      </c>
      <c r="AH198" s="15" t="s">
        <v>510</v>
      </c>
      <c r="AI198" s="15" t="s">
        <v>511</v>
      </c>
      <c r="AJ198" s="15" t="s">
        <v>517</v>
      </c>
      <c r="AK198" s="15" t="s">
        <v>516</v>
      </c>
      <c r="AL198" s="15" t="s">
        <v>512</v>
      </c>
      <c r="AM198" s="16">
        <v>41584</v>
      </c>
      <c r="AN198" s="16">
        <v>41585</v>
      </c>
      <c r="AO198" s="16">
        <v>41585</v>
      </c>
      <c r="AP198" s="201">
        <v>11</v>
      </c>
      <c r="AT198" s="102">
        <v>-35081.839999999997</v>
      </c>
      <c r="AU198" s="15" t="s">
        <v>424</v>
      </c>
      <c r="AV198" s="15" t="s">
        <v>466</v>
      </c>
      <c r="AW198" s="15" t="s">
        <v>531</v>
      </c>
      <c r="AX198" s="14" t="str">
        <f t="shared" si="4"/>
        <v>OtherBOOKINGS</v>
      </c>
      <c r="AY198" s="17" t="s">
        <v>733</v>
      </c>
      <c r="AZ198" s="101" t="str">
        <f>IF(ISERROR(VLOOKUP($H198,Lookup!$F:$G,2,FALSE)),0,VLOOKUP($H198,Lookup!$F:$G,2,FALSE))</f>
        <v>Other</v>
      </c>
    </row>
    <row r="199" spans="1:52">
      <c r="A199" s="12" t="str">
        <f>IF(AZ199=0,VLOOKUP(R199,Lookup!$B:$C,2,0),'1st Yr Maint'!AZ199)</f>
        <v>France</v>
      </c>
      <c r="B199" s="12" t="str">
        <f>VLOOKUP(A199,Lookup!$C:$D,2,FALSE)</f>
        <v>EMEA WEST</v>
      </c>
      <c r="C199" s="15" t="s">
        <v>418</v>
      </c>
      <c r="D199" s="15" t="s">
        <v>485</v>
      </c>
      <c r="E199" s="15" t="s">
        <v>530</v>
      </c>
      <c r="F199" s="15" t="s">
        <v>530</v>
      </c>
      <c r="G199" s="15" t="s">
        <v>645</v>
      </c>
      <c r="H199" s="15" t="s">
        <v>1045</v>
      </c>
      <c r="I199" s="143" t="s">
        <v>1046</v>
      </c>
      <c r="J199" s="15" t="s">
        <v>1047</v>
      </c>
      <c r="K199" s="15" t="s">
        <v>1048</v>
      </c>
      <c r="L199" s="15" t="s">
        <v>970</v>
      </c>
      <c r="M199" s="15" t="s">
        <v>225</v>
      </c>
      <c r="N199" s="103" t="s">
        <v>225</v>
      </c>
      <c r="O199" s="15" t="s">
        <v>1395</v>
      </c>
      <c r="P199" s="15" t="s">
        <v>1395</v>
      </c>
      <c r="Q199" s="15" t="s">
        <v>1395</v>
      </c>
      <c r="R199" s="15" t="s">
        <v>267</v>
      </c>
      <c r="S199" s="15" t="s">
        <v>267</v>
      </c>
      <c r="T199" s="15" t="s">
        <v>467</v>
      </c>
      <c r="U199" s="15" t="s">
        <v>468</v>
      </c>
      <c r="V199" s="15">
        <v>3203724</v>
      </c>
      <c r="X199" s="15">
        <v>30304884</v>
      </c>
      <c r="Y199" s="15" t="s">
        <v>1396</v>
      </c>
      <c r="AB199" s="15" t="s">
        <v>1397</v>
      </c>
      <c r="AC199" s="15">
        <v>3250685</v>
      </c>
      <c r="AD199" s="15">
        <v>1005401479</v>
      </c>
      <c r="AE199" s="15" t="s">
        <v>461</v>
      </c>
      <c r="AF199" s="15">
        <v>2</v>
      </c>
      <c r="AG199" s="15" t="s">
        <v>513</v>
      </c>
      <c r="AH199" s="15" t="s">
        <v>510</v>
      </c>
      <c r="AI199" s="15" t="s">
        <v>514</v>
      </c>
      <c r="AL199" s="15" t="s">
        <v>391</v>
      </c>
      <c r="AM199" s="16">
        <v>41631</v>
      </c>
      <c r="AN199" s="16">
        <v>41631</v>
      </c>
      <c r="AO199" s="16">
        <v>41631</v>
      </c>
      <c r="AP199" s="201">
        <v>12</v>
      </c>
      <c r="AT199" s="102">
        <v>66968.259999999995</v>
      </c>
      <c r="AU199" s="15" t="s">
        <v>424</v>
      </c>
      <c r="AV199" s="15" t="s">
        <v>653</v>
      </c>
      <c r="AW199" s="15" t="s">
        <v>1398</v>
      </c>
      <c r="AX199" s="14" t="str">
        <f t="shared" si="4"/>
        <v>FranceBOOKINGS</v>
      </c>
      <c r="AY199" s="17" t="s">
        <v>733</v>
      </c>
      <c r="AZ199" s="101" t="str">
        <f>IF(ISERROR(VLOOKUP($H199,Lookup!$F:$G,2,FALSE)),0,VLOOKUP($H199,Lookup!$F:$G,2,FALSE))</f>
        <v>France</v>
      </c>
    </row>
    <row r="200" spans="1:52">
      <c r="A200" s="12" t="str">
        <f>IF(AZ200=0,VLOOKUP(R200,Lookup!$B:$C,2,0),'1st Yr Maint'!AZ200)</f>
        <v>France</v>
      </c>
      <c r="B200" s="12" t="str">
        <f>VLOOKUP(A200,Lookup!$C:$D,2,FALSE)</f>
        <v>EMEA WEST</v>
      </c>
      <c r="C200" s="15" t="s">
        <v>418</v>
      </c>
      <c r="D200" s="15" t="s">
        <v>485</v>
      </c>
      <c r="E200" s="15" t="s">
        <v>530</v>
      </c>
      <c r="F200" s="15" t="s">
        <v>530</v>
      </c>
      <c r="G200" s="15" t="s">
        <v>645</v>
      </c>
      <c r="H200" s="15" t="s">
        <v>1045</v>
      </c>
      <c r="I200" s="143" t="s">
        <v>1046</v>
      </c>
      <c r="J200" s="15" t="s">
        <v>1047</v>
      </c>
      <c r="K200" s="15" t="s">
        <v>1048</v>
      </c>
      <c r="L200" s="15" t="s">
        <v>970</v>
      </c>
      <c r="M200" s="15" t="s">
        <v>225</v>
      </c>
      <c r="N200" s="103" t="s">
        <v>225</v>
      </c>
      <c r="O200" s="15" t="s">
        <v>1395</v>
      </c>
      <c r="P200" s="15" t="s">
        <v>1395</v>
      </c>
      <c r="Q200" s="15" t="s">
        <v>1395</v>
      </c>
      <c r="R200" s="15" t="s">
        <v>267</v>
      </c>
      <c r="S200" s="15" t="s">
        <v>267</v>
      </c>
      <c r="T200" s="15" t="s">
        <v>467</v>
      </c>
      <c r="U200" s="15" t="s">
        <v>468</v>
      </c>
      <c r="V200" s="15">
        <v>3203724</v>
      </c>
      <c r="X200" s="15">
        <v>30304884</v>
      </c>
      <c r="Y200" s="15" t="s">
        <v>1396</v>
      </c>
      <c r="AB200" s="15" t="s">
        <v>1397</v>
      </c>
      <c r="AC200" s="15">
        <v>3250685</v>
      </c>
      <c r="AD200" s="15">
        <v>1005401479</v>
      </c>
      <c r="AE200" s="15" t="s">
        <v>461</v>
      </c>
      <c r="AF200" s="15">
        <v>-2</v>
      </c>
      <c r="AG200" s="15" t="s">
        <v>513</v>
      </c>
      <c r="AH200" s="15" t="s">
        <v>510</v>
      </c>
      <c r="AI200" s="15" t="s">
        <v>514</v>
      </c>
      <c r="AL200" s="15" t="s">
        <v>391</v>
      </c>
      <c r="AM200" s="16">
        <v>41631</v>
      </c>
      <c r="AN200" s="16">
        <v>41635</v>
      </c>
      <c r="AO200" s="16">
        <v>41631</v>
      </c>
      <c r="AP200" s="201">
        <v>12</v>
      </c>
      <c r="AT200" s="102">
        <v>-66968.259999999995</v>
      </c>
      <c r="AU200" s="15" t="s">
        <v>424</v>
      </c>
      <c r="AV200" s="15" t="s">
        <v>653</v>
      </c>
      <c r="AW200" s="15" t="s">
        <v>1398</v>
      </c>
      <c r="AX200" s="14" t="str">
        <f t="shared" si="4"/>
        <v>FranceBOOKINGS</v>
      </c>
      <c r="AY200" s="17" t="s">
        <v>733</v>
      </c>
      <c r="AZ200" s="101" t="str">
        <f>IF(ISERROR(VLOOKUP($H200,Lookup!$F:$G,2,FALSE)),0,VLOOKUP($H200,Lookup!$F:$G,2,FALSE))</f>
        <v>France</v>
      </c>
    </row>
    <row r="201" spans="1:52">
      <c r="A201" s="12" t="str">
        <f>IF(AZ201=0,VLOOKUP(R201,Lookup!$B:$C,2,0),'1st Yr Maint'!AZ201)</f>
        <v>Benelux</v>
      </c>
      <c r="B201" s="12" t="str">
        <f>VLOOKUP(A201,Lookup!$C:$D,2,FALSE)</f>
        <v>EMEA WEST</v>
      </c>
      <c r="C201" s="15" t="s">
        <v>418</v>
      </c>
      <c r="D201" s="15" t="s">
        <v>485</v>
      </c>
      <c r="E201" s="15" t="s">
        <v>530</v>
      </c>
      <c r="F201" s="15" t="s">
        <v>530</v>
      </c>
      <c r="G201" s="15" t="s">
        <v>645</v>
      </c>
      <c r="H201" s="15" t="s">
        <v>568</v>
      </c>
      <c r="I201" s="143" t="s">
        <v>472</v>
      </c>
      <c r="J201" s="15" t="s">
        <v>476</v>
      </c>
      <c r="K201" s="15" t="s">
        <v>473</v>
      </c>
      <c r="L201" s="15" t="s">
        <v>471</v>
      </c>
      <c r="M201" s="15" t="s">
        <v>584</v>
      </c>
      <c r="N201" s="103">
        <v>15449</v>
      </c>
      <c r="O201" s="15" t="s">
        <v>939</v>
      </c>
      <c r="P201" s="15" t="s">
        <v>965</v>
      </c>
      <c r="Q201" s="15" t="s">
        <v>965</v>
      </c>
      <c r="R201" s="15" t="s">
        <v>941</v>
      </c>
      <c r="S201" s="15" t="s">
        <v>941</v>
      </c>
      <c r="T201" s="15" t="s">
        <v>467</v>
      </c>
      <c r="U201" s="15" t="s">
        <v>468</v>
      </c>
      <c r="V201" s="15">
        <v>3113742</v>
      </c>
      <c r="X201" s="15">
        <v>30281776</v>
      </c>
      <c r="Y201" s="15" t="s">
        <v>966</v>
      </c>
      <c r="AB201" s="15" t="s">
        <v>967</v>
      </c>
      <c r="AC201" s="15">
        <v>376313214</v>
      </c>
      <c r="AD201" s="15">
        <v>1005668815</v>
      </c>
      <c r="AE201" s="15" t="s">
        <v>461</v>
      </c>
      <c r="AF201" s="15">
        <v>2</v>
      </c>
      <c r="AG201" s="15" t="s">
        <v>509</v>
      </c>
      <c r="AH201" s="15" t="s">
        <v>510</v>
      </c>
      <c r="AI201" s="15" t="s">
        <v>514</v>
      </c>
      <c r="AL201" s="15" t="s">
        <v>391</v>
      </c>
      <c r="AM201" s="16">
        <v>41597</v>
      </c>
      <c r="AN201" s="16">
        <v>41597</v>
      </c>
      <c r="AO201" s="16">
        <v>41597</v>
      </c>
      <c r="AP201" s="201">
        <v>11</v>
      </c>
      <c r="AT201" s="102">
        <v>152.1</v>
      </c>
      <c r="AU201" s="15" t="s">
        <v>424</v>
      </c>
      <c r="AV201" s="15" t="s">
        <v>537</v>
      </c>
      <c r="AW201" s="15" t="s">
        <v>538</v>
      </c>
      <c r="AX201" s="14" t="str">
        <f t="shared" si="4"/>
        <v>BeneluxBOOKINGS</v>
      </c>
      <c r="AY201" s="17" t="s">
        <v>733</v>
      </c>
      <c r="AZ201" s="101">
        <f>IF(ISERROR(VLOOKUP($H201,Lookup!$F:$G,2,FALSE)),0,VLOOKUP($H201,Lookup!$F:$G,2,FALSE))</f>
        <v>0</v>
      </c>
    </row>
    <row r="202" spans="1:52">
      <c r="A202" s="12" t="str">
        <f>IF(AZ202=0,VLOOKUP(R202,Lookup!$B:$C,2,0),'1st Yr Maint'!AZ202)</f>
        <v>Benelux</v>
      </c>
      <c r="B202" s="12" t="str">
        <f>VLOOKUP(A202,Lookup!$C:$D,2,FALSE)</f>
        <v>EMEA WEST</v>
      </c>
      <c r="C202" s="15" t="s">
        <v>418</v>
      </c>
      <c r="D202" s="15" t="s">
        <v>485</v>
      </c>
      <c r="E202" s="15" t="s">
        <v>530</v>
      </c>
      <c r="F202" s="15" t="s">
        <v>530</v>
      </c>
      <c r="G202" s="15" t="s">
        <v>645</v>
      </c>
      <c r="H202" s="15" t="s">
        <v>568</v>
      </c>
      <c r="I202" s="143" t="s">
        <v>544</v>
      </c>
      <c r="J202" s="15" t="s">
        <v>476</v>
      </c>
      <c r="K202" s="15" t="s">
        <v>473</v>
      </c>
      <c r="L202" s="15" t="s">
        <v>471</v>
      </c>
      <c r="M202" s="15" t="s">
        <v>659</v>
      </c>
      <c r="N202" s="103">
        <v>86817</v>
      </c>
      <c r="O202" s="15" t="s">
        <v>843</v>
      </c>
      <c r="P202" s="15" t="s">
        <v>844</v>
      </c>
      <c r="Q202" s="15" t="s">
        <v>844</v>
      </c>
      <c r="R202" s="15" t="s">
        <v>498</v>
      </c>
      <c r="S202" s="15" t="s">
        <v>498</v>
      </c>
      <c r="T202" s="15" t="s">
        <v>467</v>
      </c>
      <c r="U202" s="15" t="s">
        <v>468</v>
      </c>
      <c r="V202" s="15">
        <v>1955359</v>
      </c>
      <c r="X202" s="15">
        <v>30276031</v>
      </c>
      <c r="Y202" s="15" t="s">
        <v>845</v>
      </c>
      <c r="AB202" s="15" t="s">
        <v>846</v>
      </c>
      <c r="AC202" s="15">
        <v>408098429</v>
      </c>
      <c r="AD202" s="15">
        <v>1005491455</v>
      </c>
      <c r="AE202" s="15" t="s">
        <v>484</v>
      </c>
      <c r="AF202" s="15">
        <v>2</v>
      </c>
      <c r="AG202" s="15" t="s">
        <v>509</v>
      </c>
      <c r="AH202" s="15" t="s">
        <v>510</v>
      </c>
      <c r="AI202" s="15" t="s">
        <v>511</v>
      </c>
      <c r="AJ202" s="15" t="s">
        <v>517</v>
      </c>
      <c r="AK202" s="15" t="s">
        <v>516</v>
      </c>
      <c r="AL202" s="15" t="s">
        <v>512</v>
      </c>
      <c r="AM202" s="16">
        <v>41584</v>
      </c>
      <c r="AN202" s="16">
        <v>41585</v>
      </c>
      <c r="AO202" s="16">
        <v>41585</v>
      </c>
      <c r="AP202" s="201">
        <v>11</v>
      </c>
      <c r="AT202" s="102">
        <v>35081.839999999997</v>
      </c>
      <c r="AU202" s="15" t="s">
        <v>424</v>
      </c>
      <c r="AV202" s="15" t="s">
        <v>466</v>
      </c>
      <c r="AW202" s="15" t="s">
        <v>531</v>
      </c>
      <c r="AX202" s="14" t="str">
        <f t="shared" si="4"/>
        <v>BeneluxBOOKINGS</v>
      </c>
      <c r="AY202" s="17" t="s">
        <v>733</v>
      </c>
      <c r="AZ202" s="101">
        <f>IF(ISERROR(VLOOKUP($H202,Lookup!$F:$G,2,FALSE)),0,VLOOKUP($H202,Lookup!$F:$G,2,FALSE))</f>
        <v>0</v>
      </c>
    </row>
    <row r="203" spans="1:52">
      <c r="A203" s="12" t="str">
        <f>IF(AZ203=0,VLOOKUP(R203,Lookup!$B:$C,2,0),'1st Yr Maint'!AZ203)</f>
        <v>Benelux</v>
      </c>
      <c r="B203" s="12" t="str">
        <f>VLOOKUP(A203,Lookup!$C:$D,2,FALSE)</f>
        <v>EMEA WEST</v>
      </c>
      <c r="C203" s="15" t="s">
        <v>418</v>
      </c>
      <c r="D203" s="15" t="s">
        <v>485</v>
      </c>
      <c r="E203" s="15" t="s">
        <v>530</v>
      </c>
      <c r="F203" s="15" t="s">
        <v>530</v>
      </c>
      <c r="G203" s="15" t="s">
        <v>645</v>
      </c>
      <c r="H203" s="15" t="s">
        <v>568</v>
      </c>
      <c r="I203" s="143" t="s">
        <v>544</v>
      </c>
      <c r="J203" s="15" t="s">
        <v>476</v>
      </c>
      <c r="K203" s="15" t="s">
        <v>473</v>
      </c>
      <c r="L203" s="15" t="s">
        <v>471</v>
      </c>
      <c r="M203" s="15" t="s">
        <v>659</v>
      </c>
      <c r="N203" s="103">
        <v>86817</v>
      </c>
      <c r="O203" s="15" t="s">
        <v>806</v>
      </c>
      <c r="P203" s="15" t="s">
        <v>807</v>
      </c>
      <c r="Q203" s="15" t="s">
        <v>808</v>
      </c>
      <c r="R203" s="15" t="s">
        <v>498</v>
      </c>
      <c r="S203" s="15" t="s">
        <v>498</v>
      </c>
      <c r="T203" s="15" t="s">
        <v>467</v>
      </c>
      <c r="U203" s="15" t="s">
        <v>468</v>
      </c>
      <c r="V203" s="15">
        <v>2321945</v>
      </c>
      <c r="X203" s="15">
        <v>30273447</v>
      </c>
      <c r="Y203" s="15" t="s">
        <v>809</v>
      </c>
      <c r="AB203" s="15" t="s">
        <v>968</v>
      </c>
      <c r="AC203" s="15">
        <v>402000004</v>
      </c>
      <c r="AD203" s="15">
        <v>1005547044</v>
      </c>
      <c r="AE203" s="15" t="s">
        <v>461</v>
      </c>
      <c r="AF203" s="15">
        <v>2</v>
      </c>
      <c r="AG203" s="15" t="s">
        <v>509</v>
      </c>
      <c r="AH203" s="15" t="s">
        <v>510</v>
      </c>
      <c r="AI203" s="15" t="s">
        <v>514</v>
      </c>
      <c r="AL203" s="15" t="s">
        <v>391</v>
      </c>
      <c r="AM203" s="16">
        <v>41578</v>
      </c>
      <c r="AN203" s="16">
        <v>41578</v>
      </c>
      <c r="AO203" s="16">
        <v>41578</v>
      </c>
      <c r="AP203" s="201">
        <v>10</v>
      </c>
      <c r="AT203" s="102">
        <v>3590.6</v>
      </c>
      <c r="AU203" s="15" t="s">
        <v>424</v>
      </c>
      <c r="AV203" s="15" t="s">
        <v>608</v>
      </c>
      <c r="AW203" s="15" t="s">
        <v>609</v>
      </c>
      <c r="AX203" s="14" t="str">
        <f t="shared" si="4"/>
        <v>BeneluxBOOKINGS</v>
      </c>
      <c r="AY203" s="17" t="s">
        <v>733</v>
      </c>
      <c r="AZ203" s="101">
        <f>IF(ISERROR(VLOOKUP($H203,Lookup!$F:$G,2,FALSE)),0,VLOOKUP($H203,Lookup!$F:$G,2,FALSE))</f>
        <v>0</v>
      </c>
    </row>
    <row r="204" spans="1:52">
      <c r="A204" s="12" t="str">
        <f>IF(AZ204=0,VLOOKUP(R204,Lookup!$B:$C,2,0),'1st Yr Maint'!AZ204)</f>
        <v>Benelux</v>
      </c>
      <c r="B204" s="12" t="str">
        <f>VLOOKUP(A204,Lookup!$C:$D,2,FALSE)</f>
        <v>EMEA WEST</v>
      </c>
      <c r="C204" s="15" t="s">
        <v>418</v>
      </c>
      <c r="D204" s="15" t="s">
        <v>485</v>
      </c>
      <c r="E204" s="15" t="s">
        <v>530</v>
      </c>
      <c r="F204" s="15" t="s">
        <v>530</v>
      </c>
      <c r="G204" s="15" t="s">
        <v>645</v>
      </c>
      <c r="H204" s="15" t="s">
        <v>568</v>
      </c>
      <c r="I204" s="143" t="s">
        <v>544</v>
      </c>
      <c r="J204" s="15" t="s">
        <v>476</v>
      </c>
      <c r="K204" s="15" t="s">
        <v>473</v>
      </c>
      <c r="L204" s="15" t="s">
        <v>471</v>
      </c>
      <c r="M204" s="15" t="s">
        <v>595</v>
      </c>
      <c r="N204" s="103">
        <v>110701</v>
      </c>
      <c r="O204" s="15" t="s">
        <v>1421</v>
      </c>
      <c r="P204" s="15" t="s">
        <v>1422</v>
      </c>
      <c r="Q204" s="15" t="s">
        <v>1422</v>
      </c>
      <c r="R204" s="15" t="s">
        <v>498</v>
      </c>
      <c r="S204" s="15" t="s">
        <v>498</v>
      </c>
      <c r="T204" s="15" t="s">
        <v>1423</v>
      </c>
      <c r="U204" s="15" t="s">
        <v>1424</v>
      </c>
      <c r="V204" s="15">
        <v>1674891</v>
      </c>
      <c r="X204" s="15">
        <v>30308135</v>
      </c>
      <c r="Y204" s="15" t="s">
        <v>1425</v>
      </c>
      <c r="AB204" s="15" t="s">
        <v>1526</v>
      </c>
      <c r="AC204" s="15">
        <v>8030137</v>
      </c>
      <c r="AD204" s="15">
        <v>1005852695</v>
      </c>
      <c r="AE204" s="15" t="s">
        <v>461</v>
      </c>
      <c r="AF204" s="15">
        <v>2</v>
      </c>
      <c r="AG204" s="15" t="s">
        <v>513</v>
      </c>
      <c r="AI204" s="15" t="s">
        <v>514</v>
      </c>
      <c r="AL204" s="15" t="s">
        <v>391</v>
      </c>
      <c r="AM204" s="16">
        <v>41635</v>
      </c>
      <c r="AN204" s="16">
        <v>41635</v>
      </c>
      <c r="AO204" s="16">
        <v>41635</v>
      </c>
      <c r="AP204" s="201">
        <v>12</v>
      </c>
      <c r="AT204" s="102">
        <v>24.7</v>
      </c>
      <c r="AU204" s="15" t="s">
        <v>424</v>
      </c>
      <c r="AV204" s="15" t="s">
        <v>462</v>
      </c>
      <c r="AW204" s="15" t="s">
        <v>652</v>
      </c>
      <c r="AX204" s="14" t="str">
        <f t="shared" si="4"/>
        <v>BeneluxBOOKINGS</v>
      </c>
      <c r="AY204" s="17" t="s">
        <v>733</v>
      </c>
      <c r="AZ204" s="101">
        <f>IF(ISERROR(VLOOKUP($H204,Lookup!$F:$G,2,FALSE)),0,VLOOKUP($H204,Lookup!$F:$G,2,FALSE))</f>
        <v>0</v>
      </c>
    </row>
    <row r="205" spans="1:52">
      <c r="A205" s="12" t="str">
        <f>IF(AZ205=0,VLOOKUP(R205,Lookup!$B:$C,2,0),'1st Yr Maint'!AZ205)</f>
        <v>Benelux</v>
      </c>
      <c r="B205" s="12" t="str">
        <f>VLOOKUP(A205,Lookup!$C:$D,2,FALSE)</f>
        <v>EMEA WEST</v>
      </c>
      <c r="C205" s="15" t="s">
        <v>418</v>
      </c>
      <c r="D205" s="15" t="s">
        <v>485</v>
      </c>
      <c r="E205" s="15" t="s">
        <v>530</v>
      </c>
      <c r="F205" s="15" t="s">
        <v>530</v>
      </c>
      <c r="G205" s="15" t="s">
        <v>645</v>
      </c>
      <c r="H205" s="15" t="s">
        <v>568</v>
      </c>
      <c r="I205" s="143" t="s">
        <v>544</v>
      </c>
      <c r="J205" s="15" t="s">
        <v>476</v>
      </c>
      <c r="K205" s="15" t="s">
        <v>473</v>
      </c>
      <c r="L205" s="15" t="s">
        <v>471</v>
      </c>
      <c r="M205" s="15" t="s">
        <v>1044</v>
      </c>
      <c r="N205" s="103">
        <v>141458</v>
      </c>
      <c r="O205" s="15" t="s">
        <v>806</v>
      </c>
      <c r="P205" s="15" t="s">
        <v>1210</v>
      </c>
      <c r="Q205" s="15" t="s">
        <v>1210</v>
      </c>
      <c r="R205" s="15" t="s">
        <v>498</v>
      </c>
      <c r="S205" s="15" t="s">
        <v>498</v>
      </c>
      <c r="T205" s="15" t="s">
        <v>467</v>
      </c>
      <c r="U205" s="15" t="s">
        <v>468</v>
      </c>
      <c r="V205" s="15">
        <v>2691882</v>
      </c>
      <c r="X205" s="15">
        <v>30298125</v>
      </c>
      <c r="Y205" s="15" t="s">
        <v>1211</v>
      </c>
      <c r="AB205" s="15" t="s">
        <v>1212</v>
      </c>
      <c r="AC205" s="15">
        <v>489272438</v>
      </c>
      <c r="AD205" s="15">
        <v>1005829209</v>
      </c>
      <c r="AE205" s="15" t="s">
        <v>461</v>
      </c>
      <c r="AF205" s="15">
        <v>1</v>
      </c>
      <c r="AG205" s="15" t="s">
        <v>509</v>
      </c>
      <c r="AH205" s="15" t="s">
        <v>510</v>
      </c>
      <c r="AI205" s="15" t="s">
        <v>514</v>
      </c>
      <c r="AL205" s="15" t="s">
        <v>391</v>
      </c>
      <c r="AM205" s="16">
        <v>41624</v>
      </c>
      <c r="AN205" s="16">
        <v>41625</v>
      </c>
      <c r="AO205" s="16">
        <v>41624</v>
      </c>
      <c r="AP205" s="201">
        <v>12</v>
      </c>
      <c r="AT205" s="102">
        <v>2211.3000000000002</v>
      </c>
      <c r="AU205" s="15" t="s">
        <v>424</v>
      </c>
      <c r="AV205" s="15" t="s">
        <v>488</v>
      </c>
      <c r="AW205" s="15" t="s">
        <v>621</v>
      </c>
      <c r="AX205" s="14" t="str">
        <f t="shared" si="4"/>
        <v>BeneluxBOOKINGS</v>
      </c>
      <c r="AY205" s="17" t="s">
        <v>733</v>
      </c>
      <c r="AZ205" s="101">
        <f>IF(ISERROR(VLOOKUP($H205,Lookup!$F:$G,2,FALSE)),0,VLOOKUP($H205,Lookup!$F:$G,2,FALSE))</f>
        <v>0</v>
      </c>
    </row>
    <row r="206" spans="1:52">
      <c r="A206" s="12" t="str">
        <f>IF(AZ206=0,VLOOKUP(R206,Lookup!$B:$C,2,0),'1st Yr Maint'!AZ206)</f>
        <v>Austria/EE</v>
      </c>
      <c r="B206" s="12" t="str">
        <f>VLOOKUP(A206,Lookup!$C:$D,2,FALSE)</f>
        <v>EMEA EAST</v>
      </c>
      <c r="C206" s="15" t="s">
        <v>418</v>
      </c>
      <c r="D206" s="15" t="s">
        <v>485</v>
      </c>
      <c r="E206" s="15" t="s">
        <v>530</v>
      </c>
      <c r="F206" s="15" t="s">
        <v>530</v>
      </c>
      <c r="G206" s="15" t="s">
        <v>645</v>
      </c>
      <c r="H206" s="15" t="s">
        <v>593</v>
      </c>
      <c r="I206" s="143" t="s">
        <v>889</v>
      </c>
      <c r="J206" s="15" t="s">
        <v>567</v>
      </c>
      <c r="K206" s="15" t="s">
        <v>532</v>
      </c>
      <c r="L206" s="15" t="s">
        <v>464</v>
      </c>
      <c r="M206" s="15" t="s">
        <v>890</v>
      </c>
      <c r="N206" s="103">
        <v>83938</v>
      </c>
      <c r="O206" s="15" t="s">
        <v>1147</v>
      </c>
      <c r="P206" s="15" t="s">
        <v>1147</v>
      </c>
      <c r="Q206" s="15" t="s">
        <v>1148</v>
      </c>
      <c r="R206" s="15" t="s">
        <v>565</v>
      </c>
      <c r="S206" s="15" t="s">
        <v>565</v>
      </c>
      <c r="T206" s="15" t="s">
        <v>467</v>
      </c>
      <c r="U206" s="15" t="s">
        <v>468</v>
      </c>
      <c r="V206" s="15">
        <v>3179533</v>
      </c>
      <c r="X206" s="15">
        <v>30295388</v>
      </c>
      <c r="Y206" s="15" t="s">
        <v>1149</v>
      </c>
      <c r="AB206" s="15" t="s">
        <v>1150</v>
      </c>
      <c r="AC206" s="15">
        <v>856359526</v>
      </c>
      <c r="AD206" s="15">
        <v>1005811761</v>
      </c>
      <c r="AE206" s="15" t="s">
        <v>461</v>
      </c>
      <c r="AF206" s="15">
        <v>2</v>
      </c>
      <c r="AG206" s="15" t="s">
        <v>509</v>
      </c>
      <c r="AH206" s="15" t="s">
        <v>510</v>
      </c>
      <c r="AI206" s="15" t="s">
        <v>511</v>
      </c>
      <c r="AJ206" s="15" t="s">
        <v>541</v>
      </c>
      <c r="AK206" s="15" t="s">
        <v>1008</v>
      </c>
      <c r="AL206" s="15" t="s">
        <v>512</v>
      </c>
      <c r="AM206" s="16">
        <v>41620</v>
      </c>
      <c r="AN206" s="16">
        <v>41620</v>
      </c>
      <c r="AO206" s="16">
        <v>41620</v>
      </c>
      <c r="AP206" s="201">
        <v>12</v>
      </c>
      <c r="AT206" s="102">
        <v>598</v>
      </c>
      <c r="AU206" s="15" t="s">
        <v>424</v>
      </c>
      <c r="AV206" s="15" t="s">
        <v>470</v>
      </c>
      <c r="AW206" s="15" t="s">
        <v>469</v>
      </c>
      <c r="AX206" s="14" t="str">
        <f t="shared" si="4"/>
        <v>Austria/EEBOOKINGS</v>
      </c>
      <c r="AY206" s="17" t="s">
        <v>733</v>
      </c>
      <c r="AZ206" s="101">
        <f>IF(ISERROR(VLOOKUP($H206,Lookup!$F:$G,2,FALSE)),0,VLOOKUP($H206,Lookup!$F:$G,2,FALSE))</f>
        <v>0</v>
      </c>
    </row>
    <row r="207" spans="1:52">
      <c r="A207" s="12" t="str">
        <f>IF(AZ207=0,VLOOKUP(R207,Lookup!$B:$C,2,0),'1st Yr Maint'!AZ207)</f>
        <v>Austria/EE</v>
      </c>
      <c r="B207" s="12" t="str">
        <f>VLOOKUP(A207,Lookup!$C:$D,2,FALSE)</f>
        <v>EMEA EAST</v>
      </c>
      <c r="C207" s="15" t="s">
        <v>418</v>
      </c>
      <c r="D207" s="15" t="s">
        <v>485</v>
      </c>
      <c r="E207" s="15" t="s">
        <v>530</v>
      </c>
      <c r="F207" s="15" t="s">
        <v>530</v>
      </c>
      <c r="G207" s="15" t="s">
        <v>645</v>
      </c>
      <c r="H207" s="15" t="s">
        <v>593</v>
      </c>
      <c r="I207" s="143" t="s">
        <v>1430</v>
      </c>
      <c r="J207" s="15" t="s">
        <v>567</v>
      </c>
      <c r="K207" s="15" t="s">
        <v>532</v>
      </c>
      <c r="L207" s="15" t="s">
        <v>464</v>
      </c>
      <c r="M207" s="15" t="s">
        <v>1431</v>
      </c>
      <c r="N207" s="103">
        <v>118929</v>
      </c>
      <c r="O207" s="15" t="s">
        <v>1432</v>
      </c>
      <c r="P207" s="15" t="s">
        <v>1432</v>
      </c>
      <c r="Q207" s="15" t="s">
        <v>1433</v>
      </c>
      <c r="R207" s="15" t="s">
        <v>699</v>
      </c>
      <c r="S207" s="15" t="s">
        <v>699</v>
      </c>
      <c r="T207" s="15" t="s">
        <v>467</v>
      </c>
      <c r="U207" s="15" t="s">
        <v>468</v>
      </c>
      <c r="V207" s="15">
        <v>3087281</v>
      </c>
      <c r="X207" s="15">
        <v>30308129</v>
      </c>
      <c r="Y207" s="15" t="s">
        <v>1434</v>
      </c>
      <c r="AB207" s="15" t="s">
        <v>1435</v>
      </c>
      <c r="AC207" s="15">
        <v>856349373</v>
      </c>
      <c r="AD207" s="15">
        <v>1005611694</v>
      </c>
      <c r="AE207" s="15" t="s">
        <v>461</v>
      </c>
      <c r="AF207" s="15">
        <v>1</v>
      </c>
      <c r="AG207" s="15" t="s">
        <v>513</v>
      </c>
      <c r="AH207" s="15" t="s">
        <v>510</v>
      </c>
      <c r="AI207" s="15" t="s">
        <v>514</v>
      </c>
      <c r="AL207" s="15" t="s">
        <v>391</v>
      </c>
      <c r="AM207" s="16">
        <v>41635</v>
      </c>
      <c r="AN207" s="16">
        <v>41635</v>
      </c>
      <c r="AO207" s="16">
        <v>41635</v>
      </c>
      <c r="AP207" s="201">
        <v>12</v>
      </c>
      <c r="AT207" s="102">
        <v>3172</v>
      </c>
      <c r="AU207" s="15" t="s">
        <v>424</v>
      </c>
      <c r="AV207" s="15" t="s">
        <v>653</v>
      </c>
      <c r="AW207" s="15" t="s">
        <v>1398</v>
      </c>
      <c r="AX207" s="14" t="str">
        <f t="shared" si="4"/>
        <v>Austria/EEBOOKINGS</v>
      </c>
      <c r="AY207" s="17" t="s">
        <v>733</v>
      </c>
      <c r="AZ207" s="101">
        <f>IF(ISERROR(VLOOKUP($H207,Lookup!$F:$G,2,FALSE)),0,VLOOKUP($H207,Lookup!$F:$G,2,FALSE))</f>
        <v>0</v>
      </c>
    </row>
    <row r="208" spans="1:52">
      <c r="A208" s="12" t="str">
        <f>IF(AZ208=0,VLOOKUP(R208,Lookup!$B:$C,2,0),'1st Yr Maint'!AZ208)</f>
        <v>France</v>
      </c>
      <c r="B208" s="12" t="str">
        <f>VLOOKUP(A208,Lookup!$C:$D,2,FALSE)</f>
        <v>EMEA WEST</v>
      </c>
      <c r="C208" s="15" t="s">
        <v>418</v>
      </c>
      <c r="D208" s="15" t="s">
        <v>485</v>
      </c>
      <c r="E208" s="15" t="s">
        <v>530</v>
      </c>
      <c r="F208" s="15" t="s">
        <v>530</v>
      </c>
      <c r="G208" s="15" t="s">
        <v>645</v>
      </c>
      <c r="H208" s="15" t="s">
        <v>477</v>
      </c>
      <c r="I208" s="143" t="s">
        <v>614</v>
      </c>
      <c r="J208" s="15" t="s">
        <v>566</v>
      </c>
      <c r="K208" s="15" t="s">
        <v>478</v>
      </c>
      <c r="L208" s="15" t="s">
        <v>460</v>
      </c>
      <c r="M208" s="15" t="s">
        <v>615</v>
      </c>
      <c r="N208" s="103">
        <v>46987</v>
      </c>
      <c r="O208" s="15" t="s">
        <v>1272</v>
      </c>
      <c r="P208" s="15" t="s">
        <v>1273</v>
      </c>
      <c r="Q208" s="15" t="s">
        <v>1273</v>
      </c>
      <c r="R208" s="15" t="s">
        <v>267</v>
      </c>
      <c r="S208" s="15" t="s">
        <v>267</v>
      </c>
      <c r="T208" s="15" t="s">
        <v>467</v>
      </c>
      <c r="U208" s="15" t="s">
        <v>468</v>
      </c>
      <c r="V208" s="15">
        <v>3184643</v>
      </c>
      <c r="X208" s="15">
        <v>30300963</v>
      </c>
      <c r="Y208" s="15" t="s">
        <v>1274</v>
      </c>
      <c r="AB208" s="15" t="s">
        <v>1275</v>
      </c>
      <c r="AC208" s="15">
        <v>739980787</v>
      </c>
      <c r="AD208" s="15">
        <v>1005817167</v>
      </c>
      <c r="AE208" s="15" t="s">
        <v>461</v>
      </c>
      <c r="AF208" s="15">
        <v>2</v>
      </c>
      <c r="AG208" s="15" t="s">
        <v>513</v>
      </c>
      <c r="AH208" s="15" t="s">
        <v>510</v>
      </c>
      <c r="AI208" s="15" t="s">
        <v>514</v>
      </c>
      <c r="AL208" s="15" t="s">
        <v>391</v>
      </c>
      <c r="AM208" s="16">
        <v>41627</v>
      </c>
      <c r="AN208" s="16">
        <v>41627</v>
      </c>
      <c r="AO208" s="16">
        <v>41627</v>
      </c>
      <c r="AP208" s="201">
        <v>12</v>
      </c>
      <c r="AT208" s="102">
        <v>74175.47</v>
      </c>
      <c r="AU208" s="15" t="s">
        <v>424</v>
      </c>
      <c r="AV208" s="15" t="s">
        <v>466</v>
      </c>
      <c r="AW208" s="15" t="s">
        <v>465</v>
      </c>
      <c r="AX208" s="14" t="str">
        <f t="shared" si="4"/>
        <v>FranceBOOKINGS</v>
      </c>
      <c r="AY208" s="17" t="s">
        <v>733</v>
      </c>
      <c r="AZ208" s="101" t="str">
        <f>IF(ISERROR(VLOOKUP($H208,Lookup!$F:$G,2,FALSE)),0,VLOOKUP($H208,Lookup!$F:$G,2,FALSE))</f>
        <v>France</v>
      </c>
    </row>
    <row r="209" spans="1:52">
      <c r="A209" s="12" t="str">
        <f>IF(AZ209=0,VLOOKUP(R209,Lookup!$B:$C,2,0),'1st Yr Maint'!AZ209)</f>
        <v>France</v>
      </c>
      <c r="B209" s="12" t="str">
        <f>VLOOKUP(A209,Lookup!$C:$D,2,FALSE)</f>
        <v>EMEA WEST</v>
      </c>
      <c r="C209" s="15" t="s">
        <v>418</v>
      </c>
      <c r="D209" s="15" t="s">
        <v>485</v>
      </c>
      <c r="E209" s="15" t="s">
        <v>530</v>
      </c>
      <c r="F209" s="15" t="s">
        <v>530</v>
      </c>
      <c r="G209" s="15" t="s">
        <v>645</v>
      </c>
      <c r="H209" s="15" t="s">
        <v>477</v>
      </c>
      <c r="I209" s="143" t="s">
        <v>614</v>
      </c>
      <c r="J209" s="15" t="s">
        <v>566</v>
      </c>
      <c r="K209" s="15" t="s">
        <v>478</v>
      </c>
      <c r="L209" s="15" t="s">
        <v>460</v>
      </c>
      <c r="M209" s="15" t="s">
        <v>490</v>
      </c>
      <c r="N209" s="103">
        <v>110504</v>
      </c>
      <c r="O209" s="15" t="s">
        <v>1395</v>
      </c>
      <c r="P209" s="15" t="s">
        <v>1395</v>
      </c>
      <c r="Q209" s="15" t="s">
        <v>1395</v>
      </c>
      <c r="R209" s="15" t="s">
        <v>267</v>
      </c>
      <c r="S209" s="15" t="s">
        <v>267</v>
      </c>
      <c r="T209" s="15" t="s">
        <v>467</v>
      </c>
      <c r="U209" s="15" t="s">
        <v>468</v>
      </c>
      <c r="V209" s="15">
        <v>3203724</v>
      </c>
      <c r="X209" s="15">
        <v>30304884</v>
      </c>
      <c r="Y209" s="15" t="s">
        <v>1396</v>
      </c>
      <c r="AB209" s="15" t="s">
        <v>1397</v>
      </c>
      <c r="AC209" s="15">
        <v>3250685</v>
      </c>
      <c r="AD209" s="15">
        <v>1005401479</v>
      </c>
      <c r="AE209" s="15" t="s">
        <v>461</v>
      </c>
      <c r="AF209" s="15">
        <v>2</v>
      </c>
      <c r="AG209" s="15" t="s">
        <v>513</v>
      </c>
      <c r="AH209" s="15" t="s">
        <v>510</v>
      </c>
      <c r="AI209" s="15" t="s">
        <v>514</v>
      </c>
      <c r="AL209" s="15" t="s">
        <v>391</v>
      </c>
      <c r="AM209" s="16">
        <v>41631</v>
      </c>
      <c r="AN209" s="16">
        <v>41635</v>
      </c>
      <c r="AO209" s="16">
        <v>41631</v>
      </c>
      <c r="AP209" s="201">
        <v>12</v>
      </c>
      <c r="AT209" s="102">
        <v>66968.259999999995</v>
      </c>
      <c r="AU209" s="15" t="s">
        <v>424</v>
      </c>
      <c r="AV209" s="15" t="s">
        <v>653</v>
      </c>
      <c r="AW209" s="15" t="s">
        <v>1398</v>
      </c>
      <c r="AX209" s="14" t="str">
        <f t="shared" si="4"/>
        <v>FranceBOOKINGS</v>
      </c>
      <c r="AY209" s="17" t="s">
        <v>733</v>
      </c>
      <c r="AZ209" s="101" t="str">
        <f>IF(ISERROR(VLOOKUP($H209,Lookup!$F:$G,2,FALSE)),0,VLOOKUP($H209,Lookup!$F:$G,2,FALSE))</f>
        <v>France</v>
      </c>
    </row>
    <row r="210" spans="1:52">
      <c r="A210" s="12" t="str">
        <f>IF(AZ210=0,VLOOKUP(R210,Lookup!$B:$C,2,0),'1st Yr Maint'!AZ210)</f>
        <v>Germany</v>
      </c>
      <c r="B210" s="12" t="str">
        <f>VLOOKUP(A210,Lookup!$C:$D,2,FALSE)</f>
        <v>Germany</v>
      </c>
      <c r="C210" s="15" t="s">
        <v>418</v>
      </c>
      <c r="D210" s="15" t="s">
        <v>485</v>
      </c>
      <c r="E210" s="15" t="s">
        <v>530</v>
      </c>
      <c r="F210" s="15" t="s">
        <v>530</v>
      </c>
      <c r="G210" s="15" t="s">
        <v>645</v>
      </c>
      <c r="H210" s="15" t="s">
        <v>533</v>
      </c>
      <c r="I210" s="143" t="s">
        <v>534</v>
      </c>
      <c r="J210" s="15" t="s">
        <v>566</v>
      </c>
      <c r="K210" s="15" t="s">
        <v>545</v>
      </c>
      <c r="L210" s="15" t="s">
        <v>460</v>
      </c>
      <c r="M210" s="15" t="s">
        <v>1081</v>
      </c>
      <c r="N210" s="103">
        <v>95730</v>
      </c>
      <c r="O210" s="15" t="s">
        <v>1399</v>
      </c>
      <c r="P210" s="15" t="s">
        <v>1399</v>
      </c>
      <c r="Q210" s="15" t="s">
        <v>1399</v>
      </c>
      <c r="R210" s="15" t="s">
        <v>95</v>
      </c>
      <c r="S210" s="15" t="s">
        <v>95</v>
      </c>
      <c r="T210" s="15" t="s">
        <v>467</v>
      </c>
      <c r="U210" s="15" t="s">
        <v>468</v>
      </c>
      <c r="V210" s="15">
        <v>2940905</v>
      </c>
      <c r="X210" s="15">
        <v>30305096</v>
      </c>
      <c r="Y210" s="15" t="s">
        <v>1400</v>
      </c>
      <c r="AB210" s="15" t="s">
        <v>1399</v>
      </c>
      <c r="AC210" s="15">
        <v>341137102</v>
      </c>
      <c r="AD210" s="15">
        <v>1004954409</v>
      </c>
      <c r="AE210" s="15" t="s">
        <v>461</v>
      </c>
      <c r="AF210" s="15">
        <v>2</v>
      </c>
      <c r="AG210" s="15" t="s">
        <v>513</v>
      </c>
      <c r="AH210" s="15" t="s">
        <v>510</v>
      </c>
      <c r="AI210" s="15" t="s">
        <v>514</v>
      </c>
      <c r="AL210" s="15" t="s">
        <v>391</v>
      </c>
      <c r="AM210" s="16">
        <v>41631</v>
      </c>
      <c r="AN210" s="16">
        <v>41631</v>
      </c>
      <c r="AO210" s="16">
        <v>41631</v>
      </c>
      <c r="AP210" s="201">
        <v>12</v>
      </c>
      <c r="AT210" s="102">
        <v>38901.24</v>
      </c>
      <c r="AU210" s="15" t="s">
        <v>424</v>
      </c>
      <c r="AV210" s="15" t="s">
        <v>470</v>
      </c>
      <c r="AW210" s="15" t="s">
        <v>469</v>
      </c>
      <c r="AX210" s="14" t="str">
        <f t="shared" si="4"/>
        <v>GermanyBOOKINGS</v>
      </c>
      <c r="AY210" s="17" t="s">
        <v>733</v>
      </c>
      <c r="AZ210" s="101" t="str">
        <f>IF(ISERROR(VLOOKUP($H210,Lookup!$F:$G,2,FALSE)),0,VLOOKUP($H210,Lookup!$F:$G,2,FALSE))</f>
        <v>Germany</v>
      </c>
    </row>
    <row r="211" spans="1:52">
      <c r="A211" s="12" t="str">
        <f>IF(AZ211=0,VLOOKUP(R211,Lookup!$B:$C,2,0),'1st Yr Maint'!AZ211)</f>
        <v>Germany</v>
      </c>
      <c r="B211" s="12" t="str">
        <f>VLOOKUP(A211,Lookup!$C:$D,2,FALSE)</f>
        <v>Germany</v>
      </c>
      <c r="C211" s="15" t="s">
        <v>418</v>
      </c>
      <c r="D211" s="15" t="s">
        <v>485</v>
      </c>
      <c r="E211" s="15" t="s">
        <v>530</v>
      </c>
      <c r="F211" s="15" t="s">
        <v>530</v>
      </c>
      <c r="G211" s="15" t="s">
        <v>645</v>
      </c>
      <c r="H211" s="15" t="s">
        <v>533</v>
      </c>
      <c r="I211" s="143" t="s">
        <v>534</v>
      </c>
      <c r="J211" s="15" t="s">
        <v>566</v>
      </c>
      <c r="K211" s="15" t="s">
        <v>545</v>
      </c>
      <c r="L211" s="15" t="s">
        <v>460</v>
      </c>
      <c r="M211" s="15" t="s">
        <v>1081</v>
      </c>
      <c r="N211" s="103">
        <v>95730</v>
      </c>
      <c r="O211" s="15" t="s">
        <v>1082</v>
      </c>
      <c r="P211" s="15" t="s">
        <v>1082</v>
      </c>
      <c r="Q211" s="15" t="s">
        <v>1082</v>
      </c>
      <c r="R211" s="15" t="s">
        <v>95</v>
      </c>
      <c r="S211" s="15" t="s">
        <v>95</v>
      </c>
      <c r="T211" s="15" t="s">
        <v>467</v>
      </c>
      <c r="U211" s="15" t="s">
        <v>468</v>
      </c>
      <c r="V211" s="15">
        <v>3131439</v>
      </c>
      <c r="X211" s="15">
        <v>30289533</v>
      </c>
      <c r="Y211" s="15" t="s">
        <v>1083</v>
      </c>
      <c r="AB211" s="15" t="s">
        <v>1084</v>
      </c>
      <c r="AC211" s="15">
        <v>342579092</v>
      </c>
      <c r="AE211" s="15" t="s">
        <v>461</v>
      </c>
      <c r="AF211" s="15">
        <v>2</v>
      </c>
      <c r="AG211" s="15" t="s">
        <v>513</v>
      </c>
      <c r="AH211" s="15" t="s">
        <v>510</v>
      </c>
      <c r="AI211" s="15" t="s">
        <v>514</v>
      </c>
      <c r="AL211" s="15" t="s">
        <v>391</v>
      </c>
      <c r="AM211" s="16">
        <v>41611</v>
      </c>
      <c r="AN211" s="16">
        <v>41610</v>
      </c>
      <c r="AO211" s="16">
        <v>41611</v>
      </c>
      <c r="AP211" s="201">
        <v>12</v>
      </c>
      <c r="AT211" s="102">
        <v>2463.5</v>
      </c>
      <c r="AU211" s="15" t="s">
        <v>424</v>
      </c>
      <c r="AV211" s="15" t="s">
        <v>466</v>
      </c>
      <c r="AW211" s="15" t="s">
        <v>465</v>
      </c>
      <c r="AX211" s="14" t="str">
        <f t="shared" si="4"/>
        <v>GermanyBOOKINGS</v>
      </c>
      <c r="AY211" s="17" t="s">
        <v>733</v>
      </c>
      <c r="AZ211" s="101" t="str">
        <f>IF(ISERROR(VLOOKUP($H211,Lookup!$F:$G,2,FALSE)),0,VLOOKUP($H211,Lookup!$F:$G,2,FALSE))</f>
        <v>Germany</v>
      </c>
    </row>
    <row r="212" spans="1:52">
      <c r="A212" s="12" t="str">
        <f>IF(AZ212=0,VLOOKUP(R212,Lookup!$B:$C,2,0),'1st Yr Maint'!AZ212)</f>
        <v>Germany</v>
      </c>
      <c r="B212" s="12" t="str">
        <f>VLOOKUP(A212,Lookup!$C:$D,2,FALSE)</f>
        <v>Germany</v>
      </c>
      <c r="C212" s="15" t="s">
        <v>418</v>
      </c>
      <c r="D212" s="15" t="s">
        <v>485</v>
      </c>
      <c r="E212" s="15" t="s">
        <v>530</v>
      </c>
      <c r="F212" s="15" t="s">
        <v>530</v>
      </c>
      <c r="G212" s="15" t="s">
        <v>645</v>
      </c>
      <c r="H212" s="15" t="s">
        <v>533</v>
      </c>
      <c r="I212" s="143" t="s">
        <v>534</v>
      </c>
      <c r="J212" s="15" t="s">
        <v>566</v>
      </c>
      <c r="K212" s="15" t="s">
        <v>545</v>
      </c>
      <c r="L212" s="15" t="s">
        <v>460</v>
      </c>
      <c r="M212" s="15" t="s">
        <v>535</v>
      </c>
      <c r="N212" s="103">
        <v>130240</v>
      </c>
      <c r="O212" s="15" t="s">
        <v>1331</v>
      </c>
      <c r="P212" s="15" t="s">
        <v>1332</v>
      </c>
      <c r="Q212" s="15" t="s">
        <v>1333</v>
      </c>
      <c r="R212" s="15" t="s">
        <v>95</v>
      </c>
      <c r="S212" s="15" t="s">
        <v>95</v>
      </c>
      <c r="T212" s="15" t="s">
        <v>467</v>
      </c>
      <c r="U212" s="15" t="s">
        <v>468</v>
      </c>
      <c r="V212" s="15">
        <v>3165042</v>
      </c>
      <c r="X212" s="15">
        <v>30301716</v>
      </c>
      <c r="Y212" s="15" t="s">
        <v>1334</v>
      </c>
      <c r="AB212" s="15" t="s">
        <v>1332</v>
      </c>
      <c r="AC212" s="15">
        <v>315034629</v>
      </c>
      <c r="AD212" s="15">
        <v>1005781319</v>
      </c>
      <c r="AE212" s="15" t="s">
        <v>461</v>
      </c>
      <c r="AF212" s="15">
        <v>2</v>
      </c>
      <c r="AG212" s="15" t="s">
        <v>513</v>
      </c>
      <c r="AH212" s="15" t="s">
        <v>510</v>
      </c>
      <c r="AI212" s="15" t="s">
        <v>514</v>
      </c>
      <c r="AL212" s="15" t="s">
        <v>391</v>
      </c>
      <c r="AM212" s="16">
        <v>41627</v>
      </c>
      <c r="AN212" s="16">
        <v>41627</v>
      </c>
      <c r="AO212" s="16">
        <v>41627</v>
      </c>
      <c r="AP212" s="201">
        <v>12</v>
      </c>
      <c r="AT212" s="102">
        <v>85</v>
      </c>
      <c r="AU212" s="15" t="s">
        <v>424</v>
      </c>
      <c r="AV212" s="15" t="s">
        <v>466</v>
      </c>
      <c r="AW212" s="15" t="s">
        <v>465</v>
      </c>
      <c r="AX212" s="14" t="str">
        <f t="shared" si="4"/>
        <v>GermanyBOOKINGS</v>
      </c>
      <c r="AY212" s="17" t="s">
        <v>733</v>
      </c>
      <c r="AZ212" s="101" t="str">
        <f>IF(ISERROR(VLOOKUP($H212,Lookup!$F:$G,2,FALSE)),0,VLOOKUP($H212,Lookup!$F:$G,2,FALSE))</f>
        <v>Germany</v>
      </c>
    </row>
    <row r="213" spans="1:52">
      <c r="A213" s="12" t="str">
        <f>IF(AZ213=0,VLOOKUP(R213,Lookup!$B:$C,2,0),'1st Yr Maint'!AZ213)</f>
        <v>Germany</v>
      </c>
      <c r="B213" s="12" t="str">
        <f>VLOOKUP(A213,Lookup!$C:$D,2,FALSE)</f>
        <v>Germany</v>
      </c>
      <c r="C213" s="15" t="s">
        <v>418</v>
      </c>
      <c r="D213" s="15" t="s">
        <v>485</v>
      </c>
      <c r="E213" s="15" t="s">
        <v>530</v>
      </c>
      <c r="F213" s="15" t="s">
        <v>530</v>
      </c>
      <c r="G213" s="15" t="s">
        <v>645</v>
      </c>
      <c r="H213" s="15" t="s">
        <v>533</v>
      </c>
      <c r="I213" s="143" t="s">
        <v>534</v>
      </c>
      <c r="J213" s="15" t="s">
        <v>566</v>
      </c>
      <c r="K213" s="15" t="s">
        <v>545</v>
      </c>
      <c r="L213" s="15" t="s">
        <v>460</v>
      </c>
      <c r="M213" s="15" t="s">
        <v>1151</v>
      </c>
      <c r="N213" s="103">
        <v>46260</v>
      </c>
      <c r="O213" s="15" t="s">
        <v>1329</v>
      </c>
      <c r="P213" s="15" t="s">
        <v>1329</v>
      </c>
      <c r="Q213" s="15" t="s">
        <v>1329</v>
      </c>
      <c r="R213" s="15" t="s">
        <v>95</v>
      </c>
      <c r="S213" s="15" t="s">
        <v>95</v>
      </c>
      <c r="T213" s="15" t="s">
        <v>467</v>
      </c>
      <c r="U213" s="15" t="s">
        <v>468</v>
      </c>
      <c r="V213" s="15">
        <v>3052541</v>
      </c>
      <c r="X213" s="15">
        <v>30302161</v>
      </c>
      <c r="Y213" s="15" t="s">
        <v>1330</v>
      </c>
      <c r="AB213" s="15" t="s">
        <v>1154</v>
      </c>
      <c r="AC213" s="15">
        <v>315016295</v>
      </c>
      <c r="AD213" s="15">
        <v>1005664855</v>
      </c>
      <c r="AE213" s="15" t="s">
        <v>461</v>
      </c>
      <c r="AF213" s="15">
        <v>1</v>
      </c>
      <c r="AG213" s="15" t="s">
        <v>513</v>
      </c>
      <c r="AH213" s="15" t="s">
        <v>510</v>
      </c>
      <c r="AI213" s="15" t="s">
        <v>514</v>
      </c>
      <c r="AL213" s="15" t="s">
        <v>391</v>
      </c>
      <c r="AM213" s="16">
        <v>41628</v>
      </c>
      <c r="AN213" s="16">
        <v>41628</v>
      </c>
      <c r="AO213" s="16">
        <v>41628</v>
      </c>
      <c r="AP213" s="201">
        <v>12</v>
      </c>
      <c r="AT213" s="102">
        <v>26830.73</v>
      </c>
      <c r="AU213" s="15" t="s">
        <v>424</v>
      </c>
      <c r="AV213" s="15" t="s">
        <v>1140</v>
      </c>
      <c r="AW213" s="15" t="s">
        <v>1155</v>
      </c>
      <c r="AX213" s="14" t="str">
        <f t="shared" si="4"/>
        <v>GermanyBOOKINGS</v>
      </c>
      <c r="AY213" s="17" t="s">
        <v>733</v>
      </c>
      <c r="AZ213" s="101" t="str">
        <f>IF(ISERROR(VLOOKUP($H213,Lookup!$F:$G,2,FALSE)),0,VLOOKUP($H213,Lookup!$F:$G,2,FALSE))</f>
        <v>Germany</v>
      </c>
    </row>
    <row r="214" spans="1:52">
      <c r="A214" s="12" t="str">
        <f>IF(AZ214=0,VLOOKUP(R214,Lookup!$B:$C,2,0),'1st Yr Maint'!AZ214)</f>
        <v>Germany</v>
      </c>
      <c r="B214" s="12" t="str">
        <f>VLOOKUP(A214,Lookup!$C:$D,2,FALSE)</f>
        <v>Germany</v>
      </c>
      <c r="C214" s="15" t="s">
        <v>418</v>
      </c>
      <c r="D214" s="15" t="s">
        <v>485</v>
      </c>
      <c r="E214" s="15" t="s">
        <v>530</v>
      </c>
      <c r="F214" s="15" t="s">
        <v>530</v>
      </c>
      <c r="G214" s="15" t="s">
        <v>645</v>
      </c>
      <c r="H214" s="15" t="s">
        <v>533</v>
      </c>
      <c r="I214" s="143" t="s">
        <v>534</v>
      </c>
      <c r="J214" s="15" t="s">
        <v>566</v>
      </c>
      <c r="K214" s="15" t="s">
        <v>545</v>
      </c>
      <c r="L214" s="15" t="s">
        <v>460</v>
      </c>
      <c r="M214" s="15" t="s">
        <v>1151</v>
      </c>
      <c r="N214" s="103">
        <v>46260</v>
      </c>
      <c r="O214" s="15" t="s">
        <v>1152</v>
      </c>
      <c r="P214" s="15" t="s">
        <v>1152</v>
      </c>
      <c r="Q214" s="15" t="s">
        <v>1152</v>
      </c>
      <c r="R214" s="15" t="s">
        <v>95</v>
      </c>
      <c r="S214" s="15" t="s">
        <v>95</v>
      </c>
      <c r="T214" s="15" t="s">
        <v>467</v>
      </c>
      <c r="U214" s="15" t="s">
        <v>468</v>
      </c>
      <c r="V214" s="15">
        <v>2694201</v>
      </c>
      <c r="X214" s="15">
        <v>30296704</v>
      </c>
      <c r="Y214" s="15" t="s">
        <v>1153</v>
      </c>
      <c r="AB214" s="15" t="s">
        <v>1154</v>
      </c>
      <c r="AC214" s="15">
        <v>315016295</v>
      </c>
      <c r="AD214" s="15">
        <v>1005664850</v>
      </c>
      <c r="AE214" s="15" t="s">
        <v>461</v>
      </c>
      <c r="AF214" s="15">
        <v>1</v>
      </c>
      <c r="AG214" s="15" t="s">
        <v>513</v>
      </c>
      <c r="AH214" s="15" t="s">
        <v>510</v>
      </c>
      <c r="AI214" s="15" t="s">
        <v>514</v>
      </c>
      <c r="AL214" s="15" t="s">
        <v>391</v>
      </c>
      <c r="AM214" s="16">
        <v>41621</v>
      </c>
      <c r="AN214" s="16">
        <v>41621</v>
      </c>
      <c r="AO214" s="16">
        <v>41621</v>
      </c>
      <c r="AP214" s="201">
        <v>12</v>
      </c>
      <c r="AT214" s="102">
        <v>165724.17000000001</v>
      </c>
      <c r="AU214" s="15" t="s">
        <v>424</v>
      </c>
      <c r="AV214" s="15" t="s">
        <v>1140</v>
      </c>
      <c r="AW214" s="15" t="s">
        <v>1155</v>
      </c>
      <c r="AX214" s="14" t="str">
        <f t="shared" si="4"/>
        <v>GermanyBOOKINGS</v>
      </c>
      <c r="AY214" s="17" t="s">
        <v>733</v>
      </c>
      <c r="AZ214" s="101" t="str">
        <f>IF(ISERROR(VLOOKUP($H214,Lookup!$F:$G,2,FALSE)),0,VLOOKUP($H214,Lookup!$F:$G,2,FALSE))</f>
        <v>Germany</v>
      </c>
    </row>
    <row r="215" spans="1:52">
      <c r="A215" s="12" t="str">
        <f>IF(AZ215=0,VLOOKUP(R215,Lookup!$B:$C,2,0),'1st Yr Maint'!AZ215)</f>
        <v>Germany</v>
      </c>
      <c r="B215" s="12" t="str">
        <f>VLOOKUP(A215,Lookup!$C:$D,2,FALSE)</f>
        <v>Germany</v>
      </c>
      <c r="C215" s="15" t="s">
        <v>418</v>
      </c>
      <c r="D215" s="15" t="s">
        <v>485</v>
      </c>
      <c r="E215" s="15" t="s">
        <v>530</v>
      </c>
      <c r="F215" s="15" t="s">
        <v>530</v>
      </c>
      <c r="G215" s="15" t="s">
        <v>645</v>
      </c>
      <c r="H215" s="15" t="s">
        <v>533</v>
      </c>
      <c r="I215" s="143" t="s">
        <v>546</v>
      </c>
      <c r="J215" s="15" t="s">
        <v>566</v>
      </c>
      <c r="L215" s="15" t="s">
        <v>460</v>
      </c>
      <c r="M215" s="15" t="s">
        <v>547</v>
      </c>
      <c r="N215" s="103">
        <v>68840</v>
      </c>
      <c r="O215" s="15" t="s">
        <v>605</v>
      </c>
      <c r="P215" s="15" t="s">
        <v>606</v>
      </c>
      <c r="Q215" s="15" t="s">
        <v>606</v>
      </c>
      <c r="R215" s="15" t="s">
        <v>95</v>
      </c>
      <c r="S215" s="15" t="s">
        <v>95</v>
      </c>
      <c r="T215" s="15" t="s">
        <v>467</v>
      </c>
      <c r="U215" s="15" t="s">
        <v>468</v>
      </c>
      <c r="V215" s="15">
        <v>2979097</v>
      </c>
      <c r="X215" s="15">
        <v>30273779</v>
      </c>
      <c r="Y215" s="15" t="s">
        <v>810</v>
      </c>
      <c r="AB215" s="15" t="s">
        <v>915</v>
      </c>
      <c r="AC215" s="15">
        <v>356934083</v>
      </c>
      <c r="AD215" s="15">
        <v>1005374638</v>
      </c>
      <c r="AE215" s="15" t="s">
        <v>461</v>
      </c>
      <c r="AF215" s="15">
        <v>2</v>
      </c>
      <c r="AG215" s="15" t="s">
        <v>509</v>
      </c>
      <c r="AH215" s="15" t="s">
        <v>510</v>
      </c>
      <c r="AI215" s="15" t="s">
        <v>514</v>
      </c>
      <c r="AL215" s="15" t="s">
        <v>391</v>
      </c>
      <c r="AM215" s="16">
        <v>41578</v>
      </c>
      <c r="AN215" s="16">
        <v>41578</v>
      </c>
      <c r="AO215" s="16">
        <v>41578</v>
      </c>
      <c r="AP215" s="201">
        <v>10</v>
      </c>
      <c r="AT215" s="102">
        <v>6498.71</v>
      </c>
      <c r="AU215" s="15" t="s">
        <v>424</v>
      </c>
      <c r="AV215" s="15" t="s">
        <v>552</v>
      </c>
      <c r="AW215" s="15" t="s">
        <v>553</v>
      </c>
      <c r="AX215" s="14" t="str">
        <f t="shared" si="4"/>
        <v>GermanyBOOKINGS</v>
      </c>
      <c r="AY215" s="17" t="s">
        <v>733</v>
      </c>
      <c r="AZ215" s="101" t="str">
        <f>IF(ISERROR(VLOOKUP($H215,Lookup!$F:$G,2,FALSE)),0,VLOOKUP($H215,Lookup!$F:$G,2,FALSE))</f>
        <v>Germany</v>
      </c>
    </row>
    <row r="216" spans="1:52">
      <c r="A216" s="12" t="str">
        <f>IF(AZ216=0,VLOOKUP(R216,Lookup!$B:$C,2,0),'1st Yr Maint'!AZ216)</f>
        <v>Switzerland</v>
      </c>
      <c r="B216" s="12" t="str">
        <f>VLOOKUP(A216,Lookup!$C:$D,2,FALSE)</f>
        <v>EMEA WEST</v>
      </c>
      <c r="C216" s="15" t="s">
        <v>418</v>
      </c>
      <c r="D216" s="15" t="s">
        <v>485</v>
      </c>
      <c r="E216" s="15" t="s">
        <v>530</v>
      </c>
      <c r="F216" s="15" t="s">
        <v>530</v>
      </c>
      <c r="G216" s="15" t="s">
        <v>645</v>
      </c>
      <c r="H216" s="15" t="s">
        <v>777</v>
      </c>
      <c r="I216" s="143" t="s">
        <v>778</v>
      </c>
      <c r="J216" s="15" t="s">
        <v>779</v>
      </c>
      <c r="K216" s="15" t="s">
        <v>780</v>
      </c>
      <c r="L216" s="15" t="s">
        <v>781</v>
      </c>
      <c r="M216" s="15" t="s">
        <v>782</v>
      </c>
      <c r="N216" s="103" t="s">
        <v>783</v>
      </c>
      <c r="O216" s="15" t="s">
        <v>713</v>
      </c>
      <c r="P216" s="15" t="s">
        <v>714</v>
      </c>
      <c r="Q216" s="15" t="s">
        <v>714</v>
      </c>
      <c r="R216" s="15" t="s">
        <v>96</v>
      </c>
      <c r="S216" s="15" t="s">
        <v>96</v>
      </c>
      <c r="T216" s="15" t="s">
        <v>467</v>
      </c>
      <c r="U216" s="15" t="s">
        <v>468</v>
      </c>
      <c r="V216" s="15">
        <v>3031582</v>
      </c>
      <c r="X216" s="15">
        <v>30260240</v>
      </c>
      <c r="Y216" s="15" t="s">
        <v>715</v>
      </c>
      <c r="AB216" s="15" t="s">
        <v>916</v>
      </c>
      <c r="AC216" s="15">
        <v>485609796</v>
      </c>
      <c r="AD216" s="15">
        <v>1005543608</v>
      </c>
      <c r="AE216" s="15" t="s">
        <v>461</v>
      </c>
      <c r="AF216" s="15">
        <v>0.502</v>
      </c>
      <c r="AG216" s="15" t="s">
        <v>513</v>
      </c>
      <c r="AH216" s="15" t="s">
        <v>510</v>
      </c>
      <c r="AI216" s="15" t="s">
        <v>511</v>
      </c>
      <c r="AJ216" s="15" t="s">
        <v>662</v>
      </c>
      <c r="AK216" s="15" t="s">
        <v>658</v>
      </c>
      <c r="AL216" s="15" t="s">
        <v>512</v>
      </c>
      <c r="AM216" s="16">
        <v>41547</v>
      </c>
      <c r="AN216" s="16">
        <v>41570</v>
      </c>
      <c r="AO216" s="16">
        <v>41570</v>
      </c>
      <c r="AP216" s="201">
        <v>10</v>
      </c>
      <c r="AT216" s="102">
        <v>768.75</v>
      </c>
      <c r="AU216" s="15" t="s">
        <v>424</v>
      </c>
      <c r="AV216" s="15" t="s">
        <v>552</v>
      </c>
      <c r="AW216" s="15" t="s">
        <v>553</v>
      </c>
      <c r="AX216" s="14" t="str">
        <f t="shared" si="4"/>
        <v>SwitzerlandBOOKINGS</v>
      </c>
      <c r="AY216" s="17" t="s">
        <v>733</v>
      </c>
      <c r="AZ216" s="101">
        <f>IF(ISERROR(VLOOKUP($H216,Lookup!$F:$G,2,FALSE)),0,VLOOKUP($H216,Lookup!$F:$G,2,FALSE))</f>
        <v>0</v>
      </c>
    </row>
    <row r="217" spans="1:52">
      <c r="A217" s="12" t="str">
        <f>IF(AZ217=0,VLOOKUP(R217,Lookup!$B:$C,2,0),'1st Yr Maint'!AZ217)</f>
        <v>Italy</v>
      </c>
      <c r="B217" s="12" t="str">
        <f>VLOOKUP(A217,Lookup!$C:$D,2,FALSE)</f>
        <v>EMEA WEST</v>
      </c>
      <c r="C217" s="15" t="s">
        <v>418</v>
      </c>
      <c r="D217" s="15" t="s">
        <v>485</v>
      </c>
      <c r="E217" s="15" t="s">
        <v>530</v>
      </c>
      <c r="F217" s="15" t="s">
        <v>530</v>
      </c>
      <c r="G217" s="15" t="s">
        <v>645</v>
      </c>
      <c r="H217" s="15" t="s">
        <v>480</v>
      </c>
      <c r="I217" s="143" t="s">
        <v>572</v>
      </c>
      <c r="J217" s="15" t="s">
        <v>566</v>
      </c>
      <c r="K217" s="15" t="s">
        <v>794</v>
      </c>
      <c r="L217" s="15" t="s">
        <v>460</v>
      </c>
      <c r="M217" s="15" t="s">
        <v>1268</v>
      </c>
      <c r="N217" s="103">
        <v>123583</v>
      </c>
      <c r="O217" s="15" t="s">
        <v>1269</v>
      </c>
      <c r="P217" s="15" t="s">
        <v>1269</v>
      </c>
      <c r="Q217" s="15" t="s">
        <v>1269</v>
      </c>
      <c r="R217" s="15" t="s">
        <v>97</v>
      </c>
      <c r="S217" s="15" t="s">
        <v>97</v>
      </c>
      <c r="T217" s="15" t="s">
        <v>467</v>
      </c>
      <c r="U217" s="15" t="s">
        <v>468</v>
      </c>
      <c r="V217" s="15">
        <v>3109109</v>
      </c>
      <c r="X217" s="15">
        <v>30300916</v>
      </c>
      <c r="Y217" s="15" t="s">
        <v>1270</v>
      </c>
      <c r="AB217" s="15" t="s">
        <v>1271</v>
      </c>
      <c r="AC217" s="15">
        <v>655149347</v>
      </c>
      <c r="AD217" s="15">
        <v>1005756165</v>
      </c>
      <c r="AE217" s="15" t="s">
        <v>461</v>
      </c>
      <c r="AF217" s="15">
        <v>2</v>
      </c>
      <c r="AG217" s="15" t="s">
        <v>513</v>
      </c>
      <c r="AH217" s="15" t="s">
        <v>510</v>
      </c>
      <c r="AI217" s="15" t="s">
        <v>514</v>
      </c>
      <c r="AL217" s="15" t="s">
        <v>391</v>
      </c>
      <c r="AM217" s="16">
        <v>41627</v>
      </c>
      <c r="AN217" s="16">
        <v>41627</v>
      </c>
      <c r="AO217" s="16">
        <v>41627</v>
      </c>
      <c r="AP217" s="201">
        <v>12</v>
      </c>
      <c r="AT217" s="102">
        <v>5105.1000000000004</v>
      </c>
      <c r="AU217" s="15" t="s">
        <v>424</v>
      </c>
      <c r="AV217" s="15" t="s">
        <v>494</v>
      </c>
      <c r="AW217" s="15" t="s">
        <v>542</v>
      </c>
      <c r="AX217" s="14" t="str">
        <f t="shared" si="4"/>
        <v>ItalyBOOKINGS</v>
      </c>
      <c r="AY217" s="17" t="s">
        <v>733</v>
      </c>
      <c r="AZ217" s="101" t="str">
        <f>IF(ISERROR(VLOOKUP($H217,Lookup!$F:$G,2,FALSE)),0,VLOOKUP($H217,Lookup!$F:$G,2,FALSE))</f>
        <v>Italy</v>
      </c>
    </row>
    <row r="218" spans="1:52">
      <c r="A218" s="12" t="str">
        <f>IF(AZ218=0,VLOOKUP(R218,Lookup!$B:$C,2,0),'1st Yr Maint'!AZ218)</f>
        <v>Italy</v>
      </c>
      <c r="B218" s="12" t="str">
        <f>VLOOKUP(A218,Lookup!$C:$D,2,FALSE)</f>
        <v>EMEA WEST</v>
      </c>
      <c r="C218" s="15" t="s">
        <v>418</v>
      </c>
      <c r="D218" s="15" t="s">
        <v>485</v>
      </c>
      <c r="E218" s="15" t="s">
        <v>530</v>
      </c>
      <c r="F218" s="15" t="s">
        <v>530</v>
      </c>
      <c r="G218" s="15" t="s">
        <v>645</v>
      </c>
      <c r="H218" s="15" t="s">
        <v>480</v>
      </c>
      <c r="I218" s="143" t="s">
        <v>572</v>
      </c>
      <c r="J218" s="15" t="s">
        <v>566</v>
      </c>
      <c r="K218" s="15" t="s">
        <v>794</v>
      </c>
      <c r="L218" s="15" t="s">
        <v>460</v>
      </c>
      <c r="M218" s="15" t="s">
        <v>1127</v>
      </c>
      <c r="N218" s="103">
        <v>104508</v>
      </c>
      <c r="O218" s="15" t="s">
        <v>1128</v>
      </c>
      <c r="P218" s="15" t="s">
        <v>1128</v>
      </c>
      <c r="Q218" s="15" t="s">
        <v>1128</v>
      </c>
      <c r="R218" s="15" t="s">
        <v>97</v>
      </c>
      <c r="S218" s="15" t="s">
        <v>97</v>
      </c>
      <c r="T218" s="15" t="s">
        <v>467</v>
      </c>
      <c r="U218" s="15" t="s">
        <v>468</v>
      </c>
      <c r="V218" s="15">
        <v>3128735</v>
      </c>
      <c r="X218" s="15">
        <v>30297038</v>
      </c>
      <c r="Y218" s="15" t="s">
        <v>1129</v>
      </c>
      <c r="AB218" s="15" t="s">
        <v>1128</v>
      </c>
      <c r="AC218" s="15">
        <v>8549301</v>
      </c>
      <c r="AD218" s="15">
        <v>1005795058</v>
      </c>
      <c r="AE218" s="15" t="s">
        <v>461</v>
      </c>
      <c r="AF218" s="15">
        <v>1</v>
      </c>
      <c r="AG218" s="15" t="s">
        <v>513</v>
      </c>
      <c r="AH218" s="15" t="s">
        <v>510</v>
      </c>
      <c r="AI218" s="15" t="s">
        <v>514</v>
      </c>
      <c r="AL218" s="15" t="s">
        <v>391</v>
      </c>
      <c r="AM218" s="16">
        <v>41621</v>
      </c>
      <c r="AN218" s="16">
        <v>41621</v>
      </c>
      <c r="AO218" s="16">
        <v>41621</v>
      </c>
      <c r="AP218" s="201">
        <v>12</v>
      </c>
      <c r="AT218" s="102">
        <v>16169.94</v>
      </c>
      <c r="AU218" s="15" t="s">
        <v>424</v>
      </c>
      <c r="AV218" s="15" t="s">
        <v>653</v>
      </c>
      <c r="AW218" s="15" t="s">
        <v>665</v>
      </c>
      <c r="AX218" s="14" t="str">
        <f t="shared" si="4"/>
        <v>ItalyBOOKINGS</v>
      </c>
      <c r="AY218" s="17" t="s">
        <v>733</v>
      </c>
      <c r="AZ218" s="101" t="str">
        <f>IF(ISERROR(VLOOKUP($H218,Lookup!$F:$G,2,FALSE)),0,VLOOKUP($H218,Lookup!$F:$G,2,FALSE))</f>
        <v>Italy</v>
      </c>
    </row>
    <row r="219" spans="1:52">
      <c r="A219" s="12" t="str">
        <f>IF(AZ219=0,VLOOKUP(R219,Lookup!$B:$C,2,0),'1st Yr Maint'!AZ219)</f>
        <v>Italy</v>
      </c>
      <c r="B219" s="12" t="str">
        <f>VLOOKUP(A219,Lookup!$C:$D,2,FALSE)</f>
        <v>EMEA WEST</v>
      </c>
      <c r="C219" s="15" t="s">
        <v>418</v>
      </c>
      <c r="D219" s="15" t="s">
        <v>485</v>
      </c>
      <c r="E219" s="15" t="s">
        <v>530</v>
      </c>
      <c r="F219" s="15" t="s">
        <v>530</v>
      </c>
      <c r="G219" s="15" t="s">
        <v>645</v>
      </c>
      <c r="H219" s="15" t="s">
        <v>480</v>
      </c>
      <c r="I219" s="143" t="s">
        <v>572</v>
      </c>
      <c r="J219" s="15" t="s">
        <v>566</v>
      </c>
      <c r="K219" s="15" t="s">
        <v>794</v>
      </c>
      <c r="L219" s="15" t="s">
        <v>460</v>
      </c>
      <c r="M219" s="15" t="s">
        <v>693</v>
      </c>
      <c r="N219" s="103">
        <v>117985</v>
      </c>
      <c r="O219" s="15" t="s">
        <v>1207</v>
      </c>
      <c r="P219" s="15" t="s">
        <v>1208</v>
      </c>
      <c r="Q219" s="15" t="s">
        <v>1208</v>
      </c>
      <c r="R219" s="15" t="s">
        <v>225</v>
      </c>
      <c r="S219" s="15" t="s">
        <v>267</v>
      </c>
      <c r="T219" s="15" t="s">
        <v>467</v>
      </c>
      <c r="U219" s="15" t="s">
        <v>468</v>
      </c>
      <c r="V219" s="15">
        <v>2378675</v>
      </c>
      <c r="X219" s="15">
        <v>30299007</v>
      </c>
      <c r="Y219" s="15" t="s">
        <v>1209</v>
      </c>
      <c r="AB219" s="15" t="s">
        <v>1208</v>
      </c>
      <c r="AC219" s="15">
        <v>276676939</v>
      </c>
      <c r="AD219" s="15">
        <v>1005729620</v>
      </c>
      <c r="AE219" s="15" t="s">
        <v>461</v>
      </c>
      <c r="AF219" s="15">
        <v>1</v>
      </c>
      <c r="AG219" s="15" t="s">
        <v>513</v>
      </c>
      <c r="AH219" s="15" t="s">
        <v>510</v>
      </c>
      <c r="AI219" s="15" t="s">
        <v>514</v>
      </c>
      <c r="AL219" s="15" t="s">
        <v>391</v>
      </c>
      <c r="AM219" s="16">
        <v>41625</v>
      </c>
      <c r="AN219" s="16">
        <v>41625</v>
      </c>
      <c r="AO219" s="16">
        <v>41625</v>
      </c>
      <c r="AP219" s="201">
        <v>12</v>
      </c>
      <c r="AT219" s="102">
        <v>5192.21</v>
      </c>
      <c r="AU219" s="15" t="s">
        <v>424</v>
      </c>
      <c r="AV219" s="15" t="s">
        <v>462</v>
      </c>
      <c r="AW219" s="15" t="s">
        <v>652</v>
      </c>
      <c r="AX219" s="14" t="str">
        <f t="shared" si="4"/>
        <v>ItalyBOOKINGS</v>
      </c>
      <c r="AY219" s="17" t="s">
        <v>733</v>
      </c>
      <c r="AZ219" s="101" t="str">
        <f>IF(ISERROR(VLOOKUP($H219,Lookup!$F:$G,2,FALSE)),0,VLOOKUP($H219,Lookup!$F:$G,2,FALSE))</f>
        <v>Italy</v>
      </c>
    </row>
    <row r="220" spans="1:52">
      <c r="A220" s="12" t="str">
        <f>IF(AZ220=0,VLOOKUP(R220,Lookup!$B:$C,2,0),'1st Yr Maint'!AZ220)</f>
        <v>Italy</v>
      </c>
      <c r="B220" s="12" t="str">
        <f>VLOOKUP(A220,Lookup!$C:$D,2,FALSE)</f>
        <v>EMEA WEST</v>
      </c>
      <c r="C220" s="15" t="s">
        <v>418</v>
      </c>
      <c r="D220" s="15" t="s">
        <v>485</v>
      </c>
      <c r="E220" s="15" t="s">
        <v>530</v>
      </c>
      <c r="F220" s="15" t="s">
        <v>530</v>
      </c>
      <c r="G220" s="15" t="s">
        <v>645</v>
      </c>
      <c r="H220" s="15" t="s">
        <v>480</v>
      </c>
      <c r="I220" s="143" t="s">
        <v>572</v>
      </c>
      <c r="J220" s="15" t="s">
        <v>566</v>
      </c>
      <c r="K220" s="15" t="s">
        <v>794</v>
      </c>
      <c r="L220" s="15" t="s">
        <v>460</v>
      </c>
      <c r="M220" s="15" t="s">
        <v>693</v>
      </c>
      <c r="N220" s="103">
        <v>117985</v>
      </c>
      <c r="O220" s="15" t="s">
        <v>1465</v>
      </c>
      <c r="P220" s="15" t="s">
        <v>1466</v>
      </c>
      <c r="Q220" s="15" t="s">
        <v>1466</v>
      </c>
      <c r="R220" s="15" t="s">
        <v>97</v>
      </c>
      <c r="S220" s="15" t="s">
        <v>97</v>
      </c>
      <c r="T220" s="15" t="s">
        <v>467</v>
      </c>
      <c r="U220" s="15" t="s">
        <v>468</v>
      </c>
      <c r="V220" s="15">
        <v>2015844</v>
      </c>
      <c r="X220" s="15">
        <v>30309392</v>
      </c>
      <c r="Y220" s="15" t="s">
        <v>1467</v>
      </c>
      <c r="AB220" s="15" t="s">
        <v>1468</v>
      </c>
      <c r="AC220" s="15">
        <v>436856884</v>
      </c>
      <c r="AD220" s="15">
        <v>1005639264</v>
      </c>
      <c r="AE220" s="15" t="s">
        <v>461</v>
      </c>
      <c r="AF220" s="15">
        <v>1</v>
      </c>
      <c r="AG220" s="15" t="s">
        <v>513</v>
      </c>
      <c r="AH220" s="15" t="s">
        <v>510</v>
      </c>
      <c r="AI220" s="15" t="s">
        <v>511</v>
      </c>
      <c r="AJ220" s="15" t="s">
        <v>642</v>
      </c>
      <c r="AL220" s="15" t="s">
        <v>512</v>
      </c>
      <c r="AM220" s="16">
        <v>41636</v>
      </c>
      <c r="AN220" s="16">
        <v>41636</v>
      </c>
      <c r="AO220" s="16">
        <v>41636</v>
      </c>
      <c r="AP220" s="201">
        <v>12</v>
      </c>
      <c r="AT220" s="102">
        <v>5164.91</v>
      </c>
      <c r="AU220" s="15" t="s">
        <v>424</v>
      </c>
      <c r="AV220" s="15" t="s">
        <v>462</v>
      </c>
      <c r="AW220" s="15" t="s">
        <v>652</v>
      </c>
      <c r="AX220" s="14" t="str">
        <f t="shared" si="4"/>
        <v>ItalyBOOKINGS</v>
      </c>
      <c r="AY220" s="17" t="s">
        <v>733</v>
      </c>
      <c r="AZ220" s="101" t="str">
        <f>IF(ISERROR(VLOOKUP($H220,Lookup!$F:$G,2,FALSE)),0,VLOOKUP($H220,Lookup!$F:$G,2,FALSE))</f>
        <v>Italy</v>
      </c>
    </row>
    <row r="221" spans="1:52">
      <c r="A221" s="12" t="str">
        <f>IF(AZ221=0,VLOOKUP(R221,Lookup!$B:$C,2,0),'1st Yr Maint'!AZ221)</f>
        <v>Nordics</v>
      </c>
      <c r="B221" s="12" t="str">
        <f>VLOOKUP(A221,Lookup!$C:$D,2,FALSE)</f>
        <v>EMEA WEST</v>
      </c>
      <c r="C221" s="15" t="s">
        <v>418</v>
      </c>
      <c r="D221" s="15" t="s">
        <v>485</v>
      </c>
      <c r="E221" s="15" t="s">
        <v>530</v>
      </c>
      <c r="F221" s="15" t="s">
        <v>530</v>
      </c>
      <c r="G221" s="15" t="s">
        <v>645</v>
      </c>
      <c r="H221" s="15" t="s">
        <v>571</v>
      </c>
      <c r="I221" s="143" t="s">
        <v>689</v>
      </c>
      <c r="J221" s="15" t="s">
        <v>476</v>
      </c>
      <c r="K221" s="15" t="s">
        <v>487</v>
      </c>
      <c r="L221" s="15" t="s">
        <v>471</v>
      </c>
      <c r="M221" s="15" t="s">
        <v>811</v>
      </c>
      <c r="N221" s="103">
        <v>118186</v>
      </c>
      <c r="O221" s="15" t="s">
        <v>812</v>
      </c>
      <c r="P221" s="15" t="s">
        <v>813</v>
      </c>
      <c r="Q221" s="15" t="s">
        <v>813</v>
      </c>
      <c r="R221" s="15" t="s">
        <v>580</v>
      </c>
      <c r="S221" s="15" t="s">
        <v>580</v>
      </c>
      <c r="T221" s="15" t="s">
        <v>467</v>
      </c>
      <c r="U221" s="15" t="s">
        <v>468</v>
      </c>
      <c r="V221" s="15">
        <v>626113</v>
      </c>
      <c r="X221" s="15">
        <v>30273517</v>
      </c>
      <c r="Y221" s="15" t="s">
        <v>814</v>
      </c>
      <c r="AB221" s="15" t="s">
        <v>923</v>
      </c>
      <c r="AC221" s="15">
        <v>354001547</v>
      </c>
      <c r="AD221" s="15">
        <v>1005616881</v>
      </c>
      <c r="AE221" s="15" t="s">
        <v>461</v>
      </c>
      <c r="AF221" s="15">
        <v>2</v>
      </c>
      <c r="AG221" s="15" t="s">
        <v>509</v>
      </c>
      <c r="AH221" s="15" t="s">
        <v>510</v>
      </c>
      <c r="AI221" s="15" t="s">
        <v>511</v>
      </c>
      <c r="AJ221" s="15" t="s">
        <v>815</v>
      </c>
      <c r="AK221" s="15" t="s">
        <v>515</v>
      </c>
      <c r="AL221" s="15" t="s">
        <v>512</v>
      </c>
      <c r="AM221" s="16">
        <v>41578</v>
      </c>
      <c r="AN221" s="16">
        <v>41578</v>
      </c>
      <c r="AO221" s="16">
        <v>41578</v>
      </c>
      <c r="AP221" s="201">
        <v>10</v>
      </c>
      <c r="AT221" s="102">
        <v>14404.94</v>
      </c>
      <c r="AU221" s="15" t="s">
        <v>424</v>
      </c>
      <c r="AV221" s="15" t="s">
        <v>488</v>
      </c>
      <c r="AW221" s="15" t="s">
        <v>621</v>
      </c>
      <c r="AX221" s="14" t="str">
        <f t="shared" si="4"/>
        <v>NordicsBOOKINGS</v>
      </c>
      <c r="AY221" s="17" t="s">
        <v>733</v>
      </c>
      <c r="AZ221" s="101" t="str">
        <f>IF(ISERROR(VLOOKUP($H221,Lookup!$F:$G,2,FALSE)),0,VLOOKUP($H221,Lookup!$F:$G,2,FALSE))</f>
        <v>Nordics</v>
      </c>
    </row>
    <row r="222" spans="1:52">
      <c r="A222" s="12" t="str">
        <f>IF(AZ222=0,VLOOKUP(R222,Lookup!$B:$C,2,0),'1st Yr Maint'!AZ222)</f>
        <v>Nordics</v>
      </c>
      <c r="B222" s="12" t="str">
        <f>VLOOKUP(A222,Lookup!$C:$D,2,FALSE)</f>
        <v>EMEA WEST</v>
      </c>
      <c r="C222" s="15" t="s">
        <v>418</v>
      </c>
      <c r="D222" s="15" t="s">
        <v>485</v>
      </c>
      <c r="E222" s="15" t="s">
        <v>530</v>
      </c>
      <c r="F222" s="15" t="s">
        <v>530</v>
      </c>
      <c r="G222" s="15" t="s">
        <v>645</v>
      </c>
      <c r="H222" s="15" t="s">
        <v>571</v>
      </c>
      <c r="I222" s="143" t="s">
        <v>689</v>
      </c>
      <c r="J222" s="15" t="s">
        <v>476</v>
      </c>
      <c r="K222" s="15" t="s">
        <v>487</v>
      </c>
      <c r="L222" s="15" t="s">
        <v>471</v>
      </c>
      <c r="M222" s="15" t="s">
        <v>811</v>
      </c>
      <c r="N222" s="103">
        <v>118186</v>
      </c>
      <c r="O222" s="15" t="s">
        <v>1120</v>
      </c>
      <c r="P222" s="15" t="s">
        <v>1121</v>
      </c>
      <c r="Q222" s="15" t="s">
        <v>1121</v>
      </c>
      <c r="R222" s="15" t="s">
        <v>580</v>
      </c>
      <c r="S222" s="15" t="s">
        <v>580</v>
      </c>
      <c r="T222" s="15" t="s">
        <v>467</v>
      </c>
      <c r="U222" s="15" t="s">
        <v>468</v>
      </c>
      <c r="V222" s="15">
        <v>3071916</v>
      </c>
      <c r="X222" s="15">
        <v>30292983</v>
      </c>
      <c r="Y222" s="15" t="s">
        <v>1122</v>
      </c>
      <c r="AB222" s="15" t="s">
        <v>1123</v>
      </c>
      <c r="AC222" s="15">
        <v>350583035</v>
      </c>
      <c r="AD222" s="15">
        <v>1005576298</v>
      </c>
      <c r="AE222" s="15" t="s">
        <v>461</v>
      </c>
      <c r="AF222" s="15">
        <v>2</v>
      </c>
      <c r="AG222" s="15" t="s">
        <v>509</v>
      </c>
      <c r="AH222" s="15" t="s">
        <v>510</v>
      </c>
      <c r="AI222" s="15" t="s">
        <v>511</v>
      </c>
      <c r="AJ222" s="15" t="s">
        <v>642</v>
      </c>
      <c r="AK222" s="15" t="s">
        <v>1124</v>
      </c>
      <c r="AL222" s="15" t="s">
        <v>512</v>
      </c>
      <c r="AM222" s="16">
        <v>41617</v>
      </c>
      <c r="AN222" s="16">
        <v>41617</v>
      </c>
      <c r="AO222" s="16">
        <v>41617</v>
      </c>
      <c r="AP222" s="201">
        <v>12</v>
      </c>
      <c r="AT222" s="102">
        <v>374.6</v>
      </c>
      <c r="AU222" s="15" t="s">
        <v>424</v>
      </c>
      <c r="AV222" s="15" t="s">
        <v>494</v>
      </c>
      <c r="AW222" s="15" t="s">
        <v>1125</v>
      </c>
      <c r="AX222" s="14" t="str">
        <f t="shared" si="4"/>
        <v>NordicsBOOKINGS</v>
      </c>
      <c r="AY222" s="17" t="s">
        <v>733</v>
      </c>
      <c r="AZ222" s="101" t="str">
        <f>IF(ISERROR(VLOOKUP($H222,Lookup!$F:$G,2,FALSE)),0,VLOOKUP($H222,Lookup!$F:$G,2,FALSE))</f>
        <v>Nordics</v>
      </c>
    </row>
    <row r="223" spans="1:52">
      <c r="A223" s="12" t="str">
        <f>IF(AZ223=0,VLOOKUP(R223,Lookup!$B:$C,2,0),'1st Yr Maint'!AZ223)</f>
        <v>Switzerland</v>
      </c>
      <c r="B223" s="12" t="str">
        <f>VLOOKUP(A223,Lookup!$C:$D,2,FALSE)</f>
        <v>EMEA WEST</v>
      </c>
      <c r="C223" s="15" t="s">
        <v>418</v>
      </c>
      <c r="D223" s="15" t="s">
        <v>485</v>
      </c>
      <c r="E223" s="15" t="s">
        <v>530</v>
      </c>
      <c r="F223" s="15" t="s">
        <v>530</v>
      </c>
      <c r="G223" s="15" t="s">
        <v>645</v>
      </c>
      <c r="H223" s="15" t="s">
        <v>847</v>
      </c>
      <c r="I223" s="143" t="s">
        <v>848</v>
      </c>
      <c r="J223" s="15" t="s">
        <v>566</v>
      </c>
      <c r="K223" s="15" t="s">
        <v>849</v>
      </c>
      <c r="L223" s="15" t="s">
        <v>460</v>
      </c>
      <c r="M223" s="15" t="s">
        <v>944</v>
      </c>
      <c r="N223" s="103">
        <v>136055</v>
      </c>
      <c r="O223" s="15" t="s">
        <v>713</v>
      </c>
      <c r="P223" s="15" t="s">
        <v>1335</v>
      </c>
      <c r="Q223" s="15" t="s">
        <v>1338</v>
      </c>
      <c r="R223" s="15" t="s">
        <v>96</v>
      </c>
      <c r="S223" s="15" t="s">
        <v>96</v>
      </c>
      <c r="T223" s="15" t="s">
        <v>467</v>
      </c>
      <c r="U223" s="15" t="s">
        <v>468</v>
      </c>
      <c r="V223" s="15">
        <v>2081772</v>
      </c>
      <c r="X223" s="15">
        <v>30303555</v>
      </c>
      <c r="Y223" s="15" t="s">
        <v>1339</v>
      </c>
      <c r="AB223" s="15" t="s">
        <v>916</v>
      </c>
      <c r="AC223" s="15">
        <v>485609796</v>
      </c>
      <c r="AD223" s="15">
        <v>1005415728</v>
      </c>
      <c r="AE223" s="15" t="s">
        <v>461</v>
      </c>
      <c r="AF223" s="15">
        <v>2</v>
      </c>
      <c r="AG223" s="15" t="s">
        <v>509</v>
      </c>
      <c r="AH223" s="15" t="s">
        <v>510</v>
      </c>
      <c r="AI223" s="15" t="s">
        <v>511</v>
      </c>
      <c r="AJ223" s="15" t="s">
        <v>662</v>
      </c>
      <c r="AK223" s="15" t="s">
        <v>658</v>
      </c>
      <c r="AL223" s="15" t="s">
        <v>512</v>
      </c>
      <c r="AM223" s="16">
        <v>41628</v>
      </c>
      <c r="AN223" s="16">
        <v>41628</v>
      </c>
      <c r="AO223" s="16">
        <v>41628</v>
      </c>
      <c r="AP223" s="201">
        <v>12</v>
      </c>
      <c r="AT223" s="102">
        <v>76851.12</v>
      </c>
      <c r="AU223" s="15" t="s">
        <v>424</v>
      </c>
      <c r="AV223" s="15" t="s">
        <v>552</v>
      </c>
      <c r="AW223" s="15" t="s">
        <v>553</v>
      </c>
      <c r="AX223" s="14" t="str">
        <f t="shared" si="4"/>
        <v>SwitzerlandBOOKINGS</v>
      </c>
      <c r="AY223" s="17" t="s">
        <v>733</v>
      </c>
      <c r="AZ223" s="101" t="str">
        <f>IF(ISERROR(VLOOKUP($H223,Lookup!$F:$G,2,FALSE)),0,VLOOKUP($H223,Lookup!$F:$G,2,FALSE))</f>
        <v>Switzerland</v>
      </c>
    </row>
    <row r="224" spans="1:52">
      <c r="A224" s="12" t="str">
        <f>IF(AZ224=0,VLOOKUP(R224,Lookup!$B:$C,2,0),'1st Yr Maint'!AZ224)</f>
        <v>Switzerland</v>
      </c>
      <c r="B224" s="12" t="str">
        <f>VLOOKUP(A224,Lookup!$C:$D,2,FALSE)</f>
        <v>EMEA WEST</v>
      </c>
      <c r="C224" s="15" t="s">
        <v>418</v>
      </c>
      <c r="D224" s="15" t="s">
        <v>485</v>
      </c>
      <c r="E224" s="15" t="s">
        <v>530</v>
      </c>
      <c r="F224" s="15" t="s">
        <v>530</v>
      </c>
      <c r="G224" s="15" t="s">
        <v>645</v>
      </c>
      <c r="H224" s="15" t="s">
        <v>847</v>
      </c>
      <c r="I224" s="143" t="s">
        <v>848</v>
      </c>
      <c r="J224" s="15" t="s">
        <v>566</v>
      </c>
      <c r="K224" s="15" t="s">
        <v>849</v>
      </c>
      <c r="L224" s="15" t="s">
        <v>460</v>
      </c>
      <c r="M224" s="15" t="s">
        <v>944</v>
      </c>
      <c r="N224" s="103">
        <v>136055</v>
      </c>
      <c r="O224" s="15" t="s">
        <v>713</v>
      </c>
      <c r="P224" s="15" t="s">
        <v>1335</v>
      </c>
      <c r="Q224" s="15" t="s">
        <v>1335</v>
      </c>
      <c r="R224" s="15" t="s">
        <v>96</v>
      </c>
      <c r="S224" s="15" t="s">
        <v>96</v>
      </c>
      <c r="T224" s="15" t="s">
        <v>467</v>
      </c>
      <c r="U224" s="15" t="s">
        <v>468</v>
      </c>
      <c r="V224" s="15">
        <v>3181123</v>
      </c>
      <c r="W224" s="15" t="s">
        <v>616</v>
      </c>
      <c r="X224" s="15">
        <v>30303852</v>
      </c>
      <c r="Y224" s="15" t="s">
        <v>1336</v>
      </c>
      <c r="Z224" s="19" t="s">
        <v>617</v>
      </c>
      <c r="AA224" s="19" t="s">
        <v>616</v>
      </c>
      <c r="AB224" s="15" t="s">
        <v>916</v>
      </c>
      <c r="AC224" s="15">
        <v>485609796</v>
      </c>
      <c r="AD224" s="15">
        <v>1005815668</v>
      </c>
      <c r="AE224" s="15" t="s">
        <v>461</v>
      </c>
      <c r="AF224" s="15">
        <v>0</v>
      </c>
      <c r="AG224" s="15" t="s">
        <v>513</v>
      </c>
      <c r="AH224" s="15" t="s">
        <v>510</v>
      </c>
      <c r="AI224" s="15" t="s">
        <v>511</v>
      </c>
      <c r="AJ224" s="15" t="s">
        <v>662</v>
      </c>
      <c r="AK224" s="15" t="s">
        <v>658</v>
      </c>
      <c r="AL224" s="15" t="s">
        <v>512</v>
      </c>
      <c r="AM224" s="16">
        <v>41629</v>
      </c>
      <c r="AN224" s="16">
        <v>41629</v>
      </c>
      <c r="AO224" s="16">
        <v>41629</v>
      </c>
      <c r="AP224" s="201">
        <v>12</v>
      </c>
      <c r="AT224" s="102">
        <v>1420</v>
      </c>
      <c r="AU224" s="15" t="s">
        <v>424</v>
      </c>
      <c r="AV224" s="15" t="s">
        <v>552</v>
      </c>
      <c r="AW224" s="15" t="s">
        <v>553</v>
      </c>
      <c r="AX224" s="14" t="str">
        <f t="shared" si="4"/>
        <v>SwitzerlandBOOKINGS</v>
      </c>
      <c r="AY224" s="17" t="s">
        <v>733</v>
      </c>
      <c r="AZ224" s="101" t="str">
        <f>IF(ISERROR(VLOOKUP($H224,Lookup!$F:$G,2,FALSE)),0,VLOOKUP($H224,Lookup!$F:$G,2,FALSE))</f>
        <v>Switzerland</v>
      </c>
    </row>
    <row r="225" spans="1:52">
      <c r="A225" s="12" t="str">
        <f>IF(AZ225=0,VLOOKUP(R225,Lookup!$B:$C,2,0),'1st Yr Maint'!AZ225)</f>
        <v>Switzerland</v>
      </c>
      <c r="B225" s="12" t="str">
        <f>VLOOKUP(A225,Lookup!$C:$D,2,FALSE)</f>
        <v>EMEA WEST</v>
      </c>
      <c r="C225" s="15" t="s">
        <v>418</v>
      </c>
      <c r="D225" s="15" t="s">
        <v>485</v>
      </c>
      <c r="E225" s="15" t="s">
        <v>530</v>
      </c>
      <c r="F225" s="15" t="s">
        <v>530</v>
      </c>
      <c r="G225" s="15" t="s">
        <v>645</v>
      </c>
      <c r="H225" s="15" t="s">
        <v>847</v>
      </c>
      <c r="I225" s="143" t="s">
        <v>848</v>
      </c>
      <c r="J225" s="15" t="s">
        <v>566</v>
      </c>
      <c r="K225" s="15" t="s">
        <v>849</v>
      </c>
      <c r="L225" s="15" t="s">
        <v>460</v>
      </c>
      <c r="M225" s="15" t="s">
        <v>944</v>
      </c>
      <c r="N225" s="103">
        <v>136055</v>
      </c>
      <c r="O225" s="15" t="s">
        <v>713</v>
      </c>
      <c r="P225" s="15" t="s">
        <v>1335</v>
      </c>
      <c r="Q225" s="15" t="s">
        <v>1335</v>
      </c>
      <c r="R225" s="15" t="s">
        <v>96</v>
      </c>
      <c r="S225" s="15" t="s">
        <v>96</v>
      </c>
      <c r="T225" s="15" t="s">
        <v>467</v>
      </c>
      <c r="U225" s="15" t="s">
        <v>468</v>
      </c>
      <c r="V225" s="15">
        <v>3181123</v>
      </c>
      <c r="X225" s="15">
        <v>30303852</v>
      </c>
      <c r="Y225" s="15" t="s">
        <v>1336</v>
      </c>
      <c r="AB225" s="15" t="s">
        <v>916</v>
      </c>
      <c r="AC225" s="15">
        <v>485609796</v>
      </c>
      <c r="AD225" s="15">
        <v>1005815668</v>
      </c>
      <c r="AE225" s="15" t="s">
        <v>461</v>
      </c>
      <c r="AF225" s="15">
        <v>2</v>
      </c>
      <c r="AG225" s="15" t="s">
        <v>513</v>
      </c>
      <c r="AH225" s="15" t="s">
        <v>510</v>
      </c>
      <c r="AI225" s="15" t="s">
        <v>511</v>
      </c>
      <c r="AJ225" s="15" t="s">
        <v>662</v>
      </c>
      <c r="AK225" s="15" t="s">
        <v>658</v>
      </c>
      <c r="AL225" s="15" t="s">
        <v>512</v>
      </c>
      <c r="AM225" s="16">
        <v>41629</v>
      </c>
      <c r="AN225" s="16">
        <v>41629</v>
      </c>
      <c r="AO225" s="16">
        <v>41629</v>
      </c>
      <c r="AP225" s="201">
        <v>12</v>
      </c>
      <c r="AT225" s="102">
        <v>14910</v>
      </c>
      <c r="AU225" s="15" t="s">
        <v>424</v>
      </c>
      <c r="AV225" s="15" t="s">
        <v>552</v>
      </c>
      <c r="AW225" s="15" t="s">
        <v>553</v>
      </c>
      <c r="AX225" s="14" t="str">
        <f t="shared" si="4"/>
        <v>SwitzerlandBOOKINGS</v>
      </c>
      <c r="AY225" s="17" t="s">
        <v>733</v>
      </c>
      <c r="AZ225" s="101" t="str">
        <f>IF(ISERROR(VLOOKUP($H225,Lookup!$F:$G,2,FALSE)),0,VLOOKUP($H225,Lookup!$F:$G,2,FALSE))</f>
        <v>Switzerland</v>
      </c>
    </row>
    <row r="226" spans="1:52">
      <c r="A226" s="12" t="str">
        <f>IF(AZ226=0,VLOOKUP(R226,Lookup!$B:$C,2,0),'1st Yr Maint'!AZ226)</f>
        <v>Switzerland</v>
      </c>
      <c r="B226" s="12" t="str">
        <f>VLOOKUP(A226,Lookup!$C:$D,2,FALSE)</f>
        <v>EMEA WEST</v>
      </c>
      <c r="C226" s="15" t="s">
        <v>418</v>
      </c>
      <c r="D226" s="15" t="s">
        <v>485</v>
      </c>
      <c r="E226" s="15" t="s">
        <v>530</v>
      </c>
      <c r="F226" s="15" t="s">
        <v>530</v>
      </c>
      <c r="G226" s="15" t="s">
        <v>645</v>
      </c>
      <c r="H226" s="15" t="s">
        <v>847</v>
      </c>
      <c r="I226" s="143" t="s">
        <v>848</v>
      </c>
      <c r="J226" s="15" t="s">
        <v>566</v>
      </c>
      <c r="K226" s="15" t="s">
        <v>849</v>
      </c>
      <c r="L226" s="15" t="s">
        <v>460</v>
      </c>
      <c r="M226" s="15" t="s">
        <v>944</v>
      </c>
      <c r="N226" s="103">
        <v>136055</v>
      </c>
      <c r="O226" s="15" t="s">
        <v>713</v>
      </c>
      <c r="P226" s="15" t="s">
        <v>1335</v>
      </c>
      <c r="Q226" s="15" t="s">
        <v>1335</v>
      </c>
      <c r="R226" s="15" t="s">
        <v>96</v>
      </c>
      <c r="S226" s="15" t="s">
        <v>96</v>
      </c>
      <c r="T226" s="15" t="s">
        <v>467</v>
      </c>
      <c r="U226" s="15" t="s">
        <v>468</v>
      </c>
      <c r="V226" s="15">
        <v>3183550</v>
      </c>
      <c r="X226" s="15">
        <v>30303859</v>
      </c>
      <c r="Y226" s="15" t="s">
        <v>1337</v>
      </c>
      <c r="AB226" s="15" t="s">
        <v>916</v>
      </c>
      <c r="AC226" s="15">
        <v>485609796</v>
      </c>
      <c r="AD226" s="15">
        <v>1005818874</v>
      </c>
      <c r="AE226" s="15" t="s">
        <v>461</v>
      </c>
      <c r="AF226" s="15">
        <v>2</v>
      </c>
      <c r="AG226" s="15" t="s">
        <v>513</v>
      </c>
      <c r="AH226" s="15" t="s">
        <v>510</v>
      </c>
      <c r="AI226" s="15" t="s">
        <v>511</v>
      </c>
      <c r="AJ226" s="15" t="s">
        <v>662</v>
      </c>
      <c r="AK226" s="15" t="s">
        <v>658</v>
      </c>
      <c r="AL226" s="15" t="s">
        <v>512</v>
      </c>
      <c r="AM226" s="16">
        <v>41629</v>
      </c>
      <c r="AN226" s="16">
        <v>41629</v>
      </c>
      <c r="AO226" s="16">
        <v>41629</v>
      </c>
      <c r="AP226" s="201">
        <v>12</v>
      </c>
      <c r="AT226" s="102">
        <v>11207</v>
      </c>
      <c r="AU226" s="15" t="s">
        <v>424</v>
      </c>
      <c r="AV226" s="15" t="s">
        <v>552</v>
      </c>
      <c r="AW226" s="15" t="s">
        <v>553</v>
      </c>
      <c r="AX226" s="14" t="str">
        <f t="shared" si="4"/>
        <v>SwitzerlandBOOKINGS</v>
      </c>
      <c r="AY226" s="17" t="s">
        <v>733</v>
      </c>
      <c r="AZ226" s="101" t="str">
        <f>IF(ISERROR(VLOOKUP($H226,Lookup!$F:$G,2,FALSE)),0,VLOOKUP($H226,Lookup!$F:$G,2,FALSE))</f>
        <v>Switzerland</v>
      </c>
    </row>
    <row r="227" spans="1:52">
      <c r="A227" s="12" t="str">
        <f>IF(AZ227=0,VLOOKUP(R227,Lookup!$B:$C,2,0),'1st Yr Maint'!AZ227)</f>
        <v>Middle East</v>
      </c>
      <c r="B227" s="12" t="str">
        <f>VLOOKUP(A227,Lookup!$C:$D,2,FALSE)</f>
        <v>EMEA EAST</v>
      </c>
      <c r="C227" s="15" t="s">
        <v>418</v>
      </c>
      <c r="D227" s="15" t="s">
        <v>485</v>
      </c>
      <c r="E227" s="15" t="s">
        <v>530</v>
      </c>
      <c r="F227" s="15" t="s">
        <v>530</v>
      </c>
      <c r="G227" s="15" t="s">
        <v>645</v>
      </c>
      <c r="H227" s="15" t="s">
        <v>612</v>
      </c>
      <c r="I227" s="143" t="s">
        <v>668</v>
      </c>
      <c r="J227" s="15" t="s">
        <v>567</v>
      </c>
      <c r="K227" s="15" t="s">
        <v>613</v>
      </c>
      <c r="L227" s="15" t="s">
        <v>464</v>
      </c>
      <c r="M227" s="15" t="s">
        <v>982</v>
      </c>
      <c r="N227" s="103">
        <v>83884</v>
      </c>
      <c r="O227" s="15" t="s">
        <v>1436</v>
      </c>
      <c r="P227" s="15" t="s">
        <v>1436</v>
      </c>
      <c r="Q227" s="15" t="s">
        <v>1436</v>
      </c>
      <c r="R227" s="15" t="s">
        <v>836</v>
      </c>
      <c r="S227" s="15" t="s">
        <v>836</v>
      </c>
      <c r="T227" s="15" t="s">
        <v>467</v>
      </c>
      <c r="U227" s="15" t="s">
        <v>468</v>
      </c>
      <c r="V227" s="15">
        <v>1968003</v>
      </c>
      <c r="X227" s="15">
        <v>30308144</v>
      </c>
      <c r="Y227" s="15" t="s">
        <v>1437</v>
      </c>
      <c r="AB227" s="15" t="s">
        <v>1438</v>
      </c>
      <c r="AC227" s="15">
        <v>851212896</v>
      </c>
      <c r="AD227" s="15">
        <v>1005576290</v>
      </c>
      <c r="AE227" s="15" t="s">
        <v>461</v>
      </c>
      <c r="AF227" s="15">
        <v>1</v>
      </c>
      <c r="AG227" s="15" t="s">
        <v>513</v>
      </c>
      <c r="AH227" s="15" t="s">
        <v>510</v>
      </c>
      <c r="AI227" s="15" t="s">
        <v>514</v>
      </c>
      <c r="AL227" s="15" t="s">
        <v>391</v>
      </c>
      <c r="AM227" s="16">
        <v>41635</v>
      </c>
      <c r="AN227" s="16">
        <v>41635</v>
      </c>
      <c r="AO227" s="16">
        <v>41635</v>
      </c>
      <c r="AP227" s="201">
        <v>12</v>
      </c>
      <c r="AT227" s="102">
        <v>29584</v>
      </c>
      <c r="AU227" s="15" t="s">
        <v>424</v>
      </c>
      <c r="AV227" s="15" t="s">
        <v>921</v>
      </c>
      <c r="AW227" s="15" t="s">
        <v>922</v>
      </c>
      <c r="AX227" s="14" t="str">
        <f t="shared" si="4"/>
        <v>Middle EastBOOKINGS</v>
      </c>
      <c r="AY227" s="17" t="s">
        <v>733</v>
      </c>
      <c r="AZ227" s="101">
        <f>IF(ISERROR(VLOOKUP($H227,Lookup!$F:$G,2,FALSE)),0,VLOOKUP($H227,Lookup!$F:$G,2,FALSE))</f>
        <v>0</v>
      </c>
    </row>
    <row r="228" spans="1:52">
      <c r="A228" s="12" t="str">
        <f>IF(AZ228=0,VLOOKUP(R228,Lookup!$B:$C,2,0),'1st Yr Maint'!AZ228)</f>
        <v>Middle East</v>
      </c>
      <c r="B228" s="12" t="str">
        <f>VLOOKUP(A228,Lookup!$C:$D,2,FALSE)</f>
        <v>EMEA EAST</v>
      </c>
      <c r="C228" s="15" t="s">
        <v>418</v>
      </c>
      <c r="D228" s="15" t="s">
        <v>485</v>
      </c>
      <c r="E228" s="15" t="s">
        <v>530</v>
      </c>
      <c r="F228" s="15" t="s">
        <v>530</v>
      </c>
      <c r="G228" s="15" t="s">
        <v>645</v>
      </c>
      <c r="H228" s="15" t="s">
        <v>612</v>
      </c>
      <c r="I228" s="143" t="s">
        <v>930</v>
      </c>
      <c r="J228" s="15" t="s">
        <v>567</v>
      </c>
      <c r="K228" s="15" t="s">
        <v>613</v>
      </c>
      <c r="L228" s="15" t="s">
        <v>464</v>
      </c>
      <c r="M228" s="15" t="s">
        <v>931</v>
      </c>
      <c r="N228" s="103">
        <v>67841</v>
      </c>
      <c r="O228" s="15" t="s">
        <v>716</v>
      </c>
      <c r="P228" s="15" t="s">
        <v>716</v>
      </c>
      <c r="Q228" s="15" t="s">
        <v>1515</v>
      </c>
      <c r="R228" s="15" t="s">
        <v>679</v>
      </c>
      <c r="S228" s="15" t="s">
        <v>679</v>
      </c>
      <c r="T228" s="15" t="s">
        <v>467</v>
      </c>
      <c r="U228" s="15" t="s">
        <v>468</v>
      </c>
      <c r="V228" s="15">
        <v>1421014</v>
      </c>
      <c r="X228" s="15">
        <v>30312371</v>
      </c>
      <c r="Y228" s="15" t="s">
        <v>1516</v>
      </c>
      <c r="AB228" s="15" t="s">
        <v>1517</v>
      </c>
      <c r="AC228" s="15">
        <v>644929481</v>
      </c>
      <c r="AD228" s="15">
        <v>1005596729</v>
      </c>
      <c r="AE228" s="15" t="s">
        <v>461</v>
      </c>
      <c r="AF228" s="15">
        <v>2</v>
      </c>
      <c r="AG228" s="15" t="s">
        <v>509</v>
      </c>
      <c r="AH228" s="15" t="s">
        <v>510</v>
      </c>
      <c r="AI228" s="15" t="s">
        <v>511</v>
      </c>
      <c r="AJ228" s="15" t="s">
        <v>642</v>
      </c>
      <c r="AK228" s="15" t="s">
        <v>516</v>
      </c>
      <c r="AL228" s="15" t="s">
        <v>512</v>
      </c>
      <c r="AM228" s="16">
        <v>41639</v>
      </c>
      <c r="AN228" s="16">
        <v>41639</v>
      </c>
      <c r="AO228" s="16">
        <v>41639</v>
      </c>
      <c r="AP228" s="201">
        <v>12</v>
      </c>
      <c r="AT228" s="102">
        <v>10875</v>
      </c>
      <c r="AU228" s="15" t="s">
        <v>424</v>
      </c>
      <c r="AV228" s="15" t="s">
        <v>466</v>
      </c>
      <c r="AW228" s="15" t="s">
        <v>465</v>
      </c>
      <c r="AX228" s="14" t="str">
        <f t="shared" si="4"/>
        <v>Middle EastBOOKINGS</v>
      </c>
      <c r="AY228" s="17" t="s">
        <v>733</v>
      </c>
      <c r="AZ228" s="101">
        <f>IF(ISERROR(VLOOKUP($H228,Lookup!$F:$G,2,FALSE)),0,VLOOKUP($H228,Lookup!$F:$G,2,FALSE))</f>
        <v>0</v>
      </c>
    </row>
    <row r="229" spans="1:52">
      <c r="A229" s="12" t="str">
        <f>IF(AZ229=0,VLOOKUP(R229,Lookup!$B:$C,2,0),'1st Yr Maint'!AZ229)</f>
        <v>Middle East</v>
      </c>
      <c r="B229" s="12" t="str">
        <f>VLOOKUP(A229,Lookup!$C:$D,2,FALSE)</f>
        <v>EMEA EAST</v>
      </c>
      <c r="C229" s="15" t="s">
        <v>418</v>
      </c>
      <c r="D229" s="15" t="s">
        <v>485</v>
      </c>
      <c r="E229" s="15" t="s">
        <v>530</v>
      </c>
      <c r="F229" s="15" t="s">
        <v>530</v>
      </c>
      <c r="G229" s="15" t="s">
        <v>645</v>
      </c>
      <c r="H229" s="15" t="s">
        <v>612</v>
      </c>
      <c r="I229" s="143" t="s">
        <v>930</v>
      </c>
      <c r="J229" s="15" t="s">
        <v>567</v>
      </c>
      <c r="K229" s="15" t="s">
        <v>613</v>
      </c>
      <c r="L229" s="15" t="s">
        <v>464</v>
      </c>
      <c r="M229" s="15" t="s">
        <v>931</v>
      </c>
      <c r="N229" s="103">
        <v>67841</v>
      </c>
      <c r="O229" s="15" t="s">
        <v>1518</v>
      </c>
      <c r="P229" s="15" t="s">
        <v>1518</v>
      </c>
      <c r="Q229" s="15" t="s">
        <v>1519</v>
      </c>
      <c r="R229" s="15" t="s">
        <v>836</v>
      </c>
      <c r="S229" s="15" t="s">
        <v>836</v>
      </c>
      <c r="T229" s="15" t="s">
        <v>467</v>
      </c>
      <c r="U229" s="15" t="s">
        <v>468</v>
      </c>
      <c r="V229" s="15">
        <v>2905842</v>
      </c>
      <c r="X229" s="15">
        <v>30312907</v>
      </c>
      <c r="Y229" s="15" t="s">
        <v>1520</v>
      </c>
      <c r="AB229" s="15" t="s">
        <v>1521</v>
      </c>
      <c r="AC229" s="15">
        <v>644337248</v>
      </c>
      <c r="AD229" s="15">
        <v>1005796035</v>
      </c>
      <c r="AE229" s="15" t="s">
        <v>461</v>
      </c>
      <c r="AF229" s="15">
        <v>0.4</v>
      </c>
      <c r="AG229" s="15" t="s">
        <v>509</v>
      </c>
      <c r="AH229" s="15" t="s">
        <v>510</v>
      </c>
      <c r="AI229" s="15" t="s">
        <v>511</v>
      </c>
      <c r="AJ229" s="15" t="s">
        <v>518</v>
      </c>
      <c r="AK229" s="15" t="s">
        <v>1064</v>
      </c>
      <c r="AL229" s="15" t="s">
        <v>512</v>
      </c>
      <c r="AM229" s="16">
        <v>41639</v>
      </c>
      <c r="AN229" s="16">
        <v>41639</v>
      </c>
      <c r="AO229" s="16">
        <v>41639</v>
      </c>
      <c r="AP229" s="201">
        <v>12</v>
      </c>
      <c r="AT229" s="102">
        <v>3423.6</v>
      </c>
      <c r="AU229" s="15" t="s">
        <v>424</v>
      </c>
      <c r="AV229" s="15" t="s">
        <v>921</v>
      </c>
      <c r="AW229" s="15" t="s">
        <v>922</v>
      </c>
      <c r="AX229" s="14" t="str">
        <f t="shared" si="4"/>
        <v>Middle EastBOOKINGS</v>
      </c>
      <c r="AY229" s="17" t="s">
        <v>733</v>
      </c>
      <c r="AZ229" s="101">
        <f>IF(ISERROR(VLOOKUP($H229,Lookup!$F:$G,2,FALSE)),0,VLOOKUP($H229,Lookup!$F:$G,2,FALSE))</f>
        <v>0</v>
      </c>
    </row>
    <row r="230" spans="1:52">
      <c r="A230" s="12" t="str">
        <f>IF(AZ230=0,VLOOKUP(R230,Lookup!$B:$C,2,0),'1st Yr Maint'!AZ230)</f>
        <v>UK&amp;I</v>
      </c>
      <c r="B230" s="12" t="str">
        <f>VLOOKUP(A230,Lookup!$C:$D,2,FALSE)</f>
        <v>UK&amp;I</v>
      </c>
      <c r="C230" s="15" t="s">
        <v>418</v>
      </c>
      <c r="D230" s="15" t="s">
        <v>485</v>
      </c>
      <c r="E230" s="15" t="s">
        <v>530</v>
      </c>
      <c r="F230" s="15" t="s">
        <v>530</v>
      </c>
      <c r="G230" s="15" t="s">
        <v>645</v>
      </c>
      <c r="H230" s="15" t="s">
        <v>475</v>
      </c>
      <c r="I230" s="143" t="s">
        <v>581</v>
      </c>
      <c r="J230" s="15" t="s">
        <v>476</v>
      </c>
      <c r="K230" s="15" t="s">
        <v>582</v>
      </c>
      <c r="L230" s="15" t="s">
        <v>471</v>
      </c>
      <c r="M230" s="15" t="s">
        <v>583</v>
      </c>
      <c r="N230" s="103">
        <v>46889</v>
      </c>
      <c r="O230" s="15" t="s">
        <v>917</v>
      </c>
      <c r="P230" s="15" t="s">
        <v>918</v>
      </c>
      <c r="Q230" s="15" t="s">
        <v>918</v>
      </c>
      <c r="R230" s="15" t="s">
        <v>495</v>
      </c>
      <c r="S230" s="15" t="s">
        <v>495</v>
      </c>
      <c r="T230" s="15" t="s">
        <v>467</v>
      </c>
      <c r="U230" s="15" t="s">
        <v>468</v>
      </c>
      <c r="V230" s="15">
        <v>2131957</v>
      </c>
      <c r="X230" s="15">
        <v>30277914</v>
      </c>
      <c r="Y230" s="15" t="s">
        <v>919</v>
      </c>
      <c r="AB230" s="15" t="s">
        <v>920</v>
      </c>
      <c r="AC230" s="15">
        <v>349273693</v>
      </c>
      <c r="AD230" s="15">
        <v>1005247186</v>
      </c>
      <c r="AE230" s="15" t="s">
        <v>461</v>
      </c>
      <c r="AF230" s="15">
        <v>2</v>
      </c>
      <c r="AG230" s="15" t="s">
        <v>509</v>
      </c>
      <c r="AH230" s="15" t="s">
        <v>510</v>
      </c>
      <c r="AI230" s="15" t="s">
        <v>514</v>
      </c>
      <c r="AL230" s="15" t="s">
        <v>391</v>
      </c>
      <c r="AM230" s="16">
        <v>41589</v>
      </c>
      <c r="AN230" s="16">
        <v>41589</v>
      </c>
      <c r="AO230" s="16">
        <v>41589</v>
      </c>
      <c r="AP230" s="201">
        <v>11</v>
      </c>
      <c r="AT230" s="102">
        <v>5518.01</v>
      </c>
      <c r="AU230" s="15" t="s">
        <v>424</v>
      </c>
      <c r="AV230" s="15" t="s">
        <v>921</v>
      </c>
      <c r="AW230" s="15" t="s">
        <v>922</v>
      </c>
      <c r="AX230" s="14" t="str">
        <f t="shared" si="4"/>
        <v>UK&amp;IBOOKINGS</v>
      </c>
      <c r="AY230" s="17" t="s">
        <v>733</v>
      </c>
      <c r="AZ230" s="101" t="str">
        <f>IF(ISERROR(VLOOKUP($H230,Lookup!$F:$G,2,FALSE)),0,VLOOKUP($H230,Lookup!$F:$G,2,FALSE))</f>
        <v>UK&amp;I</v>
      </c>
    </row>
    <row r="231" spans="1:52">
      <c r="A231" s="12" t="str">
        <f>IF(AZ231=0,VLOOKUP(R231,Lookup!$B:$C,2,0),'1st Yr Maint'!AZ231)</f>
        <v>UK&amp;I</v>
      </c>
      <c r="B231" s="12" t="str">
        <f>VLOOKUP(A231,Lookup!$C:$D,2,FALSE)</f>
        <v>UK&amp;I</v>
      </c>
      <c r="C231" s="15" t="s">
        <v>418</v>
      </c>
      <c r="D231" s="15" t="s">
        <v>485</v>
      </c>
      <c r="E231" s="15" t="s">
        <v>530</v>
      </c>
      <c r="F231" s="15" t="s">
        <v>530</v>
      </c>
      <c r="G231" s="15" t="s">
        <v>645</v>
      </c>
      <c r="H231" s="15" t="s">
        <v>475</v>
      </c>
      <c r="I231" s="143" t="s">
        <v>581</v>
      </c>
      <c r="J231" s="15" t="s">
        <v>476</v>
      </c>
      <c r="K231" s="15" t="s">
        <v>582</v>
      </c>
      <c r="L231" s="15" t="s">
        <v>471</v>
      </c>
      <c r="M231" s="15" t="s">
        <v>623</v>
      </c>
      <c r="N231" s="103">
        <v>104254</v>
      </c>
      <c r="O231" s="15" t="s">
        <v>1030</v>
      </c>
      <c r="P231" s="15" t="s">
        <v>1031</v>
      </c>
      <c r="Q231" s="15" t="s">
        <v>1031</v>
      </c>
      <c r="R231" s="15" t="s">
        <v>495</v>
      </c>
      <c r="S231" s="15" t="s">
        <v>495</v>
      </c>
      <c r="T231" s="15" t="s">
        <v>467</v>
      </c>
      <c r="U231" s="15" t="s">
        <v>468</v>
      </c>
      <c r="V231" s="15">
        <v>3058262</v>
      </c>
      <c r="X231" s="15">
        <v>30288581</v>
      </c>
      <c r="Y231" s="15" t="s">
        <v>1032</v>
      </c>
      <c r="AB231" s="15" t="s">
        <v>1030</v>
      </c>
      <c r="AC231" s="15">
        <v>347611423</v>
      </c>
      <c r="AD231" s="15">
        <v>1005614351</v>
      </c>
      <c r="AE231" s="15" t="s">
        <v>461</v>
      </c>
      <c r="AF231" s="15">
        <v>3</v>
      </c>
      <c r="AG231" s="15" t="s">
        <v>513</v>
      </c>
      <c r="AH231" s="15" t="s">
        <v>510</v>
      </c>
      <c r="AI231" s="15" t="s">
        <v>514</v>
      </c>
      <c r="AL231" s="15" t="s">
        <v>391</v>
      </c>
      <c r="AM231" s="16">
        <v>41607</v>
      </c>
      <c r="AN231" s="16">
        <v>41607</v>
      </c>
      <c r="AO231" s="16">
        <v>41607</v>
      </c>
      <c r="AP231" s="201">
        <v>11</v>
      </c>
      <c r="AT231" s="102">
        <v>29330.71</v>
      </c>
      <c r="AU231" s="15" t="s">
        <v>424</v>
      </c>
      <c r="AV231" s="15" t="s">
        <v>488</v>
      </c>
      <c r="AW231" s="15" t="s">
        <v>1033</v>
      </c>
      <c r="AX231" s="14" t="str">
        <f t="shared" si="4"/>
        <v>UK&amp;IBOOKINGS</v>
      </c>
      <c r="AY231" s="17" t="s">
        <v>733</v>
      </c>
      <c r="AZ231" s="101" t="str">
        <f>IF(ISERROR(VLOOKUP($H231,Lookup!$F:$G,2,FALSE)),0,VLOOKUP($H231,Lookup!$F:$G,2,FALSE))</f>
        <v>UK&amp;I</v>
      </c>
    </row>
    <row r="232" spans="1:52">
      <c r="A232" s="12" t="str">
        <f>IF(AZ232=0,VLOOKUP(R232,Lookup!$B:$C,2,0),'1st Yr Maint'!AZ232)</f>
        <v>Benelux</v>
      </c>
      <c r="B232" s="12" t="str">
        <f>VLOOKUP(A232,Lookup!$C:$D,2,FALSE)</f>
        <v>EMEA WEST</v>
      </c>
      <c r="C232" s="15" t="s">
        <v>418</v>
      </c>
      <c r="D232" s="15" t="s">
        <v>485</v>
      </c>
      <c r="E232" s="15" t="s">
        <v>530</v>
      </c>
      <c r="F232" s="15" t="s">
        <v>530</v>
      </c>
      <c r="G232" s="15" t="s">
        <v>645</v>
      </c>
      <c r="H232" s="15" t="s">
        <v>586</v>
      </c>
      <c r="I232" s="143" t="s">
        <v>1213</v>
      </c>
      <c r="J232" s="15" t="s">
        <v>1214</v>
      </c>
      <c r="L232" s="15" t="s">
        <v>558</v>
      </c>
      <c r="M232" s="15" t="s">
        <v>225</v>
      </c>
      <c r="N232" s="103" t="s">
        <v>225</v>
      </c>
      <c r="O232" s="15" t="s">
        <v>806</v>
      </c>
      <c r="P232" s="15" t="s">
        <v>1210</v>
      </c>
      <c r="Q232" s="15" t="s">
        <v>1210</v>
      </c>
      <c r="R232" s="15" t="s">
        <v>498</v>
      </c>
      <c r="S232" s="15" t="s">
        <v>498</v>
      </c>
      <c r="T232" s="15" t="s">
        <v>467</v>
      </c>
      <c r="U232" s="15" t="s">
        <v>468</v>
      </c>
      <c r="V232" s="15">
        <v>2691882</v>
      </c>
      <c r="X232" s="15">
        <v>30298125</v>
      </c>
      <c r="Y232" s="15" t="s">
        <v>1211</v>
      </c>
      <c r="AB232" s="15" t="s">
        <v>1212</v>
      </c>
      <c r="AC232" s="15">
        <v>489272438</v>
      </c>
      <c r="AD232" s="15">
        <v>1005829209</v>
      </c>
      <c r="AE232" s="15" t="s">
        <v>461</v>
      </c>
      <c r="AF232" s="15">
        <v>1</v>
      </c>
      <c r="AG232" s="15" t="s">
        <v>509</v>
      </c>
      <c r="AH232" s="15" t="s">
        <v>510</v>
      </c>
      <c r="AI232" s="15" t="s">
        <v>514</v>
      </c>
      <c r="AL232" s="15" t="s">
        <v>391</v>
      </c>
      <c r="AM232" s="16">
        <v>41624</v>
      </c>
      <c r="AN232" s="16">
        <v>41624</v>
      </c>
      <c r="AO232" s="16">
        <v>41624</v>
      </c>
      <c r="AP232" s="201">
        <v>12</v>
      </c>
      <c r="AT232" s="102">
        <v>2211.3000000000002</v>
      </c>
      <c r="AU232" s="15" t="s">
        <v>424</v>
      </c>
      <c r="AV232" s="15" t="s">
        <v>488</v>
      </c>
      <c r="AW232" s="15" t="s">
        <v>621</v>
      </c>
      <c r="AX232" s="14" t="str">
        <f t="shared" si="4"/>
        <v>BeneluxBOOKINGS</v>
      </c>
      <c r="AY232" s="17" t="s">
        <v>733</v>
      </c>
      <c r="AZ232" s="101" t="str">
        <f>IF(ISERROR(VLOOKUP($H232,Lookup!$F:$G,2,FALSE)),0,VLOOKUP($H232,Lookup!$F:$G,2,FALSE))</f>
        <v>Benelux</v>
      </c>
    </row>
    <row r="233" spans="1:52">
      <c r="A233" s="12" t="str">
        <f>IF(AZ233=0,VLOOKUP(R233,Lookup!$B:$C,2,0),'1st Yr Maint'!AZ233)</f>
        <v>Benelux</v>
      </c>
      <c r="B233" s="12" t="str">
        <f>VLOOKUP(A233,Lookup!$C:$D,2,FALSE)</f>
        <v>EMEA WEST</v>
      </c>
      <c r="C233" s="15" t="s">
        <v>418</v>
      </c>
      <c r="D233" s="15" t="s">
        <v>485</v>
      </c>
      <c r="E233" s="15" t="s">
        <v>530</v>
      </c>
      <c r="F233" s="15" t="s">
        <v>530</v>
      </c>
      <c r="G233" s="15" t="s">
        <v>645</v>
      </c>
      <c r="H233" s="15" t="s">
        <v>586</v>
      </c>
      <c r="I233" s="143" t="s">
        <v>1213</v>
      </c>
      <c r="J233" s="15" t="s">
        <v>1214</v>
      </c>
      <c r="L233" s="15" t="s">
        <v>558</v>
      </c>
      <c r="M233" s="15" t="s">
        <v>225</v>
      </c>
      <c r="N233" s="103" t="s">
        <v>225</v>
      </c>
      <c r="O233" s="15" t="s">
        <v>806</v>
      </c>
      <c r="P233" s="15" t="s">
        <v>1210</v>
      </c>
      <c r="Q233" s="15" t="s">
        <v>1210</v>
      </c>
      <c r="R233" s="15" t="s">
        <v>498</v>
      </c>
      <c r="S233" s="15" t="s">
        <v>498</v>
      </c>
      <c r="T233" s="15" t="s">
        <v>467</v>
      </c>
      <c r="U233" s="15" t="s">
        <v>468</v>
      </c>
      <c r="V233" s="15">
        <v>2691882</v>
      </c>
      <c r="X233" s="15">
        <v>30298125</v>
      </c>
      <c r="Y233" s="15" t="s">
        <v>1211</v>
      </c>
      <c r="AB233" s="15" t="s">
        <v>1212</v>
      </c>
      <c r="AC233" s="15">
        <v>489272438</v>
      </c>
      <c r="AD233" s="15">
        <v>1005829209</v>
      </c>
      <c r="AE233" s="15" t="s">
        <v>461</v>
      </c>
      <c r="AF233" s="15">
        <v>-1</v>
      </c>
      <c r="AG233" s="15" t="s">
        <v>509</v>
      </c>
      <c r="AH233" s="15" t="s">
        <v>510</v>
      </c>
      <c r="AI233" s="15" t="s">
        <v>514</v>
      </c>
      <c r="AL233" s="15" t="s">
        <v>391</v>
      </c>
      <c r="AM233" s="16">
        <v>41624</v>
      </c>
      <c r="AN233" s="16">
        <v>41625</v>
      </c>
      <c r="AO233" s="16">
        <v>41624</v>
      </c>
      <c r="AP233" s="201">
        <v>12</v>
      </c>
      <c r="AT233" s="102">
        <v>-2211.3000000000002</v>
      </c>
      <c r="AU233" s="15" t="s">
        <v>424</v>
      </c>
      <c r="AV233" s="15" t="s">
        <v>488</v>
      </c>
      <c r="AW233" s="15" t="s">
        <v>621</v>
      </c>
      <c r="AX233" s="14" t="str">
        <f t="shared" si="4"/>
        <v>BeneluxBOOKINGS</v>
      </c>
      <c r="AY233" s="17" t="s">
        <v>733</v>
      </c>
      <c r="AZ233" s="101" t="str">
        <f>IF(ISERROR(VLOOKUP($H233,Lookup!$F:$G,2,FALSE)),0,VLOOKUP($H233,Lookup!$F:$G,2,FALSE))</f>
        <v>Benelux</v>
      </c>
    </row>
    <row r="234" spans="1:52">
      <c r="A234" s="12" t="str">
        <f>IF(AZ234=0,VLOOKUP(R234,Lookup!$B:$C,2,0),'1st Yr Maint'!AZ234)</f>
        <v>Middle East</v>
      </c>
      <c r="B234" s="12" t="str">
        <f>VLOOKUP(A234,Lookup!$C:$D,2,FALSE)</f>
        <v>EMEA EAST</v>
      </c>
      <c r="C234" s="15" t="s">
        <v>418</v>
      </c>
      <c r="D234" s="15" t="s">
        <v>485</v>
      </c>
      <c r="E234" s="15" t="s">
        <v>1340</v>
      </c>
      <c r="F234" s="15" t="s">
        <v>519</v>
      </c>
      <c r="G234" s="15" t="s">
        <v>645</v>
      </c>
      <c r="H234" s="15" t="s">
        <v>612</v>
      </c>
      <c r="I234" s="143" t="s">
        <v>930</v>
      </c>
      <c r="J234" s="15" t="s">
        <v>567</v>
      </c>
      <c r="K234" s="15" t="s">
        <v>613</v>
      </c>
      <c r="L234" s="15" t="s">
        <v>464</v>
      </c>
      <c r="M234" s="15" t="s">
        <v>931</v>
      </c>
      <c r="N234" s="103">
        <v>67841</v>
      </c>
      <c r="O234" s="15" t="s">
        <v>1341</v>
      </c>
      <c r="P234" s="15" t="s">
        <v>1342</v>
      </c>
      <c r="Q234" s="15" t="s">
        <v>1342</v>
      </c>
      <c r="R234" s="15" t="s">
        <v>1343</v>
      </c>
      <c r="S234" s="15" t="s">
        <v>1343</v>
      </c>
      <c r="T234" s="15" t="s">
        <v>467</v>
      </c>
      <c r="U234" s="15" t="s">
        <v>468</v>
      </c>
      <c r="V234" s="15">
        <v>2686351</v>
      </c>
      <c r="X234" s="15">
        <v>30301533</v>
      </c>
      <c r="Y234" s="15" t="s">
        <v>1344</v>
      </c>
      <c r="AB234" s="15" t="s">
        <v>1345</v>
      </c>
      <c r="AC234" s="15">
        <v>534587881</v>
      </c>
      <c r="AD234" s="15">
        <v>1005608319</v>
      </c>
      <c r="AE234" s="15" t="s">
        <v>461</v>
      </c>
      <c r="AF234" s="15">
        <v>1</v>
      </c>
      <c r="AG234" s="15" t="s">
        <v>509</v>
      </c>
      <c r="AH234" s="15" t="s">
        <v>510</v>
      </c>
      <c r="AI234" s="15" t="s">
        <v>514</v>
      </c>
      <c r="AL234" s="15" t="s">
        <v>391</v>
      </c>
      <c r="AM234" s="16">
        <v>41627</v>
      </c>
      <c r="AN234" s="16">
        <v>41627</v>
      </c>
      <c r="AO234" s="16">
        <v>41627</v>
      </c>
      <c r="AP234" s="201">
        <v>12</v>
      </c>
      <c r="AT234" s="102">
        <v>999</v>
      </c>
      <c r="AU234" s="15" t="s">
        <v>424</v>
      </c>
      <c r="AV234" s="15" t="s">
        <v>479</v>
      </c>
      <c r="AW234" s="15" t="s">
        <v>1190</v>
      </c>
      <c r="AX234" s="14" t="str">
        <f t="shared" si="4"/>
        <v>Middle EastBOOKINGS</v>
      </c>
      <c r="AY234" s="17" t="s">
        <v>733</v>
      </c>
      <c r="AZ234" s="101">
        <f>IF(ISERROR(VLOOKUP($H234,Lookup!$F:$G,2,FALSE)),0,VLOOKUP($H234,Lookup!$F:$G,2,FALSE))</f>
        <v>0</v>
      </c>
    </row>
    <row r="235" spans="1:52">
      <c r="A235" s="12" t="str">
        <f>IF(AZ235=0,VLOOKUP(R235,Lookup!$B:$C,2,0),'1st Yr Maint'!AZ235)</f>
        <v>Other</v>
      </c>
      <c r="B235" s="12" t="str">
        <f>VLOOKUP(A235,Lookup!$C:$D,2,FALSE)</f>
        <v>OTHER</v>
      </c>
      <c r="C235" s="15" t="s">
        <v>418</v>
      </c>
      <c r="D235" s="15" t="s">
        <v>485</v>
      </c>
      <c r="E235" s="15" t="s">
        <v>397</v>
      </c>
      <c r="F235" s="15" t="s">
        <v>519</v>
      </c>
      <c r="G235" s="15" t="s">
        <v>645</v>
      </c>
      <c r="H235" s="15" t="s">
        <v>628</v>
      </c>
      <c r="I235" s="143" t="s">
        <v>629</v>
      </c>
      <c r="J235" s="15" t="s">
        <v>630</v>
      </c>
      <c r="K235" s="15" t="s">
        <v>631</v>
      </c>
      <c r="L235" s="15" t="s">
        <v>632</v>
      </c>
      <c r="M235" s="15" t="s">
        <v>633</v>
      </c>
      <c r="N235" s="103" t="s">
        <v>634</v>
      </c>
      <c r="O235" s="15" t="s">
        <v>1346</v>
      </c>
      <c r="P235" s="15" t="s">
        <v>1347</v>
      </c>
      <c r="Q235" s="15" t="s">
        <v>1347</v>
      </c>
      <c r="R235" s="15" t="s">
        <v>1002</v>
      </c>
      <c r="S235" s="15" t="s">
        <v>1002</v>
      </c>
      <c r="T235" s="15" t="s">
        <v>467</v>
      </c>
      <c r="U235" s="15" t="s">
        <v>468</v>
      </c>
      <c r="X235" s="15">
        <v>30302173</v>
      </c>
      <c r="Y235" s="15" t="s">
        <v>1348</v>
      </c>
      <c r="AB235" s="15" t="s">
        <v>1349</v>
      </c>
      <c r="AC235" s="15">
        <v>987859923</v>
      </c>
      <c r="AD235" s="15">
        <v>1005850368</v>
      </c>
      <c r="AE235" s="15" t="s">
        <v>484</v>
      </c>
      <c r="AF235" s="15">
        <v>2</v>
      </c>
      <c r="AG235" s="15" t="s">
        <v>509</v>
      </c>
      <c r="AH235" s="15" t="s">
        <v>510</v>
      </c>
      <c r="AI235" s="15" t="s">
        <v>511</v>
      </c>
      <c r="AJ235" s="15" t="s">
        <v>517</v>
      </c>
      <c r="AK235" s="15" t="s">
        <v>516</v>
      </c>
      <c r="AL235" s="15" t="s">
        <v>512</v>
      </c>
      <c r="AM235" s="16">
        <v>41628</v>
      </c>
      <c r="AN235" s="16">
        <v>41628</v>
      </c>
      <c r="AO235" s="16">
        <v>41628</v>
      </c>
      <c r="AP235" s="201">
        <v>12</v>
      </c>
      <c r="AT235" s="102">
        <v>44862</v>
      </c>
      <c r="AU235" s="15" t="s">
        <v>424</v>
      </c>
      <c r="AV235" s="15" t="s">
        <v>466</v>
      </c>
      <c r="AW235" s="15" t="s">
        <v>465</v>
      </c>
      <c r="AX235" s="14" t="str">
        <f t="shared" si="4"/>
        <v>OtherBOOKINGS</v>
      </c>
      <c r="AY235" s="17" t="s">
        <v>733</v>
      </c>
      <c r="AZ235" s="101" t="str">
        <f>IF(ISERROR(VLOOKUP($H235,Lookup!$F:$G,2,FALSE)),0,VLOOKUP($H235,Lookup!$F:$G,2,FALSE))</f>
        <v>Other</v>
      </c>
    </row>
    <row r="236" spans="1:52">
      <c r="A236" s="12" t="str">
        <f>IF(AZ236=0,VLOOKUP(R236,Lookup!$B:$C,2,0),'1st Yr Maint'!AZ236)</f>
        <v>Other</v>
      </c>
      <c r="B236" s="12" t="str">
        <f>VLOOKUP(A236,Lookup!$C:$D,2,FALSE)</f>
        <v>OTHER</v>
      </c>
      <c r="C236" s="15" t="s">
        <v>418</v>
      </c>
      <c r="D236" s="15" t="s">
        <v>485</v>
      </c>
      <c r="E236" s="15" t="s">
        <v>397</v>
      </c>
      <c r="F236" s="15" t="s">
        <v>519</v>
      </c>
      <c r="G236" s="15" t="s">
        <v>645</v>
      </c>
      <c r="H236" s="15" t="s">
        <v>628</v>
      </c>
      <c r="I236" s="143" t="s">
        <v>629</v>
      </c>
      <c r="J236" s="15" t="s">
        <v>630</v>
      </c>
      <c r="K236" s="15" t="s">
        <v>631</v>
      </c>
      <c r="L236" s="15" t="s">
        <v>632</v>
      </c>
      <c r="M236" s="15" t="s">
        <v>633</v>
      </c>
      <c r="N236" s="103" t="s">
        <v>634</v>
      </c>
      <c r="O236" s="15" t="s">
        <v>1346</v>
      </c>
      <c r="P236" s="15" t="s">
        <v>1347</v>
      </c>
      <c r="Q236" s="15" t="s">
        <v>1347</v>
      </c>
      <c r="R236" s="15" t="s">
        <v>1002</v>
      </c>
      <c r="S236" s="15" t="s">
        <v>1002</v>
      </c>
      <c r="T236" s="15" t="s">
        <v>467</v>
      </c>
      <c r="U236" s="15" t="s">
        <v>468</v>
      </c>
      <c r="X236" s="15">
        <v>30302173</v>
      </c>
      <c r="Y236" s="15" t="s">
        <v>1348</v>
      </c>
      <c r="AB236" s="15" t="s">
        <v>1349</v>
      </c>
      <c r="AC236" s="15">
        <v>987859923</v>
      </c>
      <c r="AD236" s="15">
        <v>1005850368</v>
      </c>
      <c r="AE236" s="15" t="s">
        <v>484</v>
      </c>
      <c r="AF236" s="15">
        <v>-2</v>
      </c>
      <c r="AG236" s="15" t="s">
        <v>509</v>
      </c>
      <c r="AH236" s="15" t="s">
        <v>510</v>
      </c>
      <c r="AI236" s="15" t="s">
        <v>511</v>
      </c>
      <c r="AJ236" s="15" t="s">
        <v>517</v>
      </c>
      <c r="AK236" s="15" t="s">
        <v>516</v>
      </c>
      <c r="AL236" s="15" t="s">
        <v>512</v>
      </c>
      <c r="AM236" s="16">
        <v>41628</v>
      </c>
      <c r="AN236" s="16">
        <v>41639</v>
      </c>
      <c r="AO236" s="16">
        <v>41639</v>
      </c>
      <c r="AP236" s="201">
        <v>12</v>
      </c>
      <c r="AT236" s="102">
        <v>-44862</v>
      </c>
      <c r="AU236" s="15" t="s">
        <v>424</v>
      </c>
      <c r="AV236" s="15" t="s">
        <v>466</v>
      </c>
      <c r="AW236" s="15" t="s">
        <v>465</v>
      </c>
      <c r="AX236" s="14" t="str">
        <f t="shared" si="4"/>
        <v>OtherBOOKINGS</v>
      </c>
      <c r="AY236" s="17" t="s">
        <v>733</v>
      </c>
      <c r="AZ236" s="101" t="str">
        <f>IF(ISERROR(VLOOKUP($H236,Lookup!$F:$G,2,FALSE)),0,VLOOKUP($H236,Lookup!$F:$G,2,FALSE))</f>
        <v>Other</v>
      </c>
    </row>
    <row r="237" spans="1:52">
      <c r="A237" s="12" t="str">
        <f>IF(AZ237=0,VLOOKUP(R237,Lookup!$B:$C,2,0),'1st Yr Maint'!AZ237)</f>
        <v>Benelux</v>
      </c>
      <c r="B237" s="12" t="str">
        <f>VLOOKUP(A237,Lookup!$C:$D,2,FALSE)</f>
        <v>EMEA WEST</v>
      </c>
      <c r="C237" s="15" t="s">
        <v>418</v>
      </c>
      <c r="D237" s="15" t="s">
        <v>485</v>
      </c>
      <c r="E237" s="15" t="s">
        <v>397</v>
      </c>
      <c r="F237" s="15" t="s">
        <v>519</v>
      </c>
      <c r="G237" s="15" t="s">
        <v>645</v>
      </c>
      <c r="H237" s="15" t="s">
        <v>568</v>
      </c>
      <c r="I237" s="143" t="s">
        <v>544</v>
      </c>
      <c r="J237" s="15" t="s">
        <v>476</v>
      </c>
      <c r="K237" s="15" t="s">
        <v>473</v>
      </c>
      <c r="L237" s="15" t="s">
        <v>471</v>
      </c>
      <c r="M237" s="15" t="s">
        <v>690</v>
      </c>
      <c r="N237" s="103" t="s">
        <v>691</v>
      </c>
      <c r="O237" s="15" t="s">
        <v>806</v>
      </c>
      <c r="P237" s="15" t="s">
        <v>744</v>
      </c>
      <c r="Q237" s="15" t="s">
        <v>744</v>
      </c>
      <c r="R237" s="15" t="s">
        <v>498</v>
      </c>
      <c r="S237" s="15" t="s">
        <v>498</v>
      </c>
      <c r="T237" s="15" t="s">
        <v>467</v>
      </c>
      <c r="U237" s="15" t="s">
        <v>468</v>
      </c>
      <c r="V237" s="15">
        <v>3085366</v>
      </c>
      <c r="X237" s="15">
        <v>30267901</v>
      </c>
      <c r="Y237" s="15" t="s">
        <v>745</v>
      </c>
      <c r="AB237" s="15" t="s">
        <v>744</v>
      </c>
      <c r="AC237" s="15">
        <v>413317681</v>
      </c>
      <c r="AD237" s="15">
        <v>1005607625</v>
      </c>
      <c r="AE237" s="15" t="s">
        <v>461</v>
      </c>
      <c r="AF237" s="15">
        <v>2</v>
      </c>
      <c r="AG237" s="15" t="s">
        <v>509</v>
      </c>
      <c r="AH237" s="15" t="s">
        <v>510</v>
      </c>
      <c r="AI237" s="15" t="s">
        <v>514</v>
      </c>
      <c r="AL237" s="15" t="s">
        <v>391</v>
      </c>
      <c r="AM237" s="16">
        <v>41565</v>
      </c>
      <c r="AN237" s="16">
        <v>41565</v>
      </c>
      <c r="AO237" s="16">
        <v>41565</v>
      </c>
      <c r="AP237" s="201">
        <v>10</v>
      </c>
      <c r="AT237" s="102">
        <v>934.7</v>
      </c>
      <c r="AU237" s="15" t="s">
        <v>424</v>
      </c>
      <c r="AV237" s="15" t="s">
        <v>462</v>
      </c>
      <c r="AW237" s="15" t="s">
        <v>486</v>
      </c>
      <c r="AX237" s="14" t="str">
        <f t="shared" si="4"/>
        <v>BeneluxBOOKINGS</v>
      </c>
      <c r="AY237" s="17" t="s">
        <v>733</v>
      </c>
      <c r="AZ237" s="101">
        <f>IF(ISERROR(VLOOKUP($H237,Lookup!$F:$G,2,FALSE)),0,VLOOKUP($H237,Lookup!$F:$G,2,FALSE))</f>
        <v>0</v>
      </c>
    </row>
    <row r="238" spans="1:52">
      <c r="A238" s="12" t="str">
        <f>IF(AZ238=0,VLOOKUP(R238,Lookup!$B:$C,2,0),'1st Yr Maint'!AZ238)</f>
        <v>France</v>
      </c>
      <c r="B238" s="12" t="str">
        <f>VLOOKUP(A238,Lookup!$C:$D,2,FALSE)</f>
        <v>EMEA WEST</v>
      </c>
      <c r="C238" s="15" t="s">
        <v>418</v>
      </c>
      <c r="D238" s="15" t="s">
        <v>485</v>
      </c>
      <c r="E238" s="15" t="s">
        <v>397</v>
      </c>
      <c r="F238" s="15" t="s">
        <v>519</v>
      </c>
      <c r="G238" s="15" t="s">
        <v>645</v>
      </c>
      <c r="H238" s="15" t="s">
        <v>477</v>
      </c>
      <c r="I238" s="143" t="s">
        <v>614</v>
      </c>
      <c r="J238" s="15" t="s">
        <v>566</v>
      </c>
      <c r="K238" s="15" t="s">
        <v>478</v>
      </c>
      <c r="L238" s="15" t="s">
        <v>460</v>
      </c>
      <c r="M238" s="15" t="s">
        <v>694</v>
      </c>
      <c r="N238" s="103">
        <v>44066</v>
      </c>
      <c r="O238" s="15" t="s">
        <v>695</v>
      </c>
      <c r="P238" s="15" t="s">
        <v>695</v>
      </c>
      <c r="Q238" s="15" t="s">
        <v>695</v>
      </c>
      <c r="R238" s="15" t="s">
        <v>267</v>
      </c>
      <c r="S238" s="15" t="s">
        <v>267</v>
      </c>
      <c r="T238" s="15" t="s">
        <v>467</v>
      </c>
      <c r="U238" s="15" t="s">
        <v>468</v>
      </c>
      <c r="V238" s="15">
        <v>3115281</v>
      </c>
      <c r="X238" s="15">
        <v>30275927</v>
      </c>
      <c r="Y238" s="15" t="s">
        <v>863</v>
      </c>
      <c r="AB238" s="15" t="s">
        <v>695</v>
      </c>
      <c r="AC238" s="15">
        <v>275137164</v>
      </c>
      <c r="AD238" s="15">
        <v>1005672876</v>
      </c>
      <c r="AE238" s="15" t="s">
        <v>461</v>
      </c>
      <c r="AF238" s="15">
        <v>2</v>
      </c>
      <c r="AG238" s="15" t="s">
        <v>513</v>
      </c>
      <c r="AH238" s="15" t="s">
        <v>510</v>
      </c>
      <c r="AI238" s="15" t="s">
        <v>514</v>
      </c>
      <c r="AL238" s="15" t="s">
        <v>391</v>
      </c>
      <c r="AM238" s="16">
        <v>41584</v>
      </c>
      <c r="AN238" s="16">
        <v>41584</v>
      </c>
      <c r="AO238" s="16">
        <v>41584</v>
      </c>
      <c r="AP238" s="201">
        <v>11</v>
      </c>
      <c r="AT238" s="102">
        <v>9493.91</v>
      </c>
      <c r="AU238" s="15" t="s">
        <v>424</v>
      </c>
      <c r="AV238" s="15" t="s">
        <v>466</v>
      </c>
      <c r="AW238" s="15" t="s">
        <v>465</v>
      </c>
      <c r="AX238" s="14" t="str">
        <f t="shared" si="4"/>
        <v>FranceBOOKINGS</v>
      </c>
      <c r="AY238" s="17" t="s">
        <v>733</v>
      </c>
      <c r="AZ238" s="101" t="str">
        <f>IF(ISERROR(VLOOKUP($H238,Lookup!$F:$G,2,FALSE)),0,VLOOKUP($H238,Lookup!$F:$G,2,FALSE))</f>
        <v>France</v>
      </c>
    </row>
    <row r="239" spans="1:52">
      <c r="A239" s="12" t="str">
        <f>IF(AZ239=0,VLOOKUP(R239,Lookup!$B:$C,2,0),'1st Yr Maint'!AZ239)</f>
        <v>France</v>
      </c>
      <c r="B239" s="12" t="str">
        <f>VLOOKUP(A239,Lookup!$C:$D,2,FALSE)</f>
        <v>EMEA WEST</v>
      </c>
      <c r="C239" s="15" t="s">
        <v>418</v>
      </c>
      <c r="D239" s="15" t="s">
        <v>485</v>
      </c>
      <c r="E239" s="15" t="s">
        <v>397</v>
      </c>
      <c r="F239" s="15" t="s">
        <v>519</v>
      </c>
      <c r="G239" s="15" t="s">
        <v>645</v>
      </c>
      <c r="H239" s="15" t="s">
        <v>477</v>
      </c>
      <c r="I239" s="143" t="s">
        <v>614</v>
      </c>
      <c r="J239" s="15" t="s">
        <v>566</v>
      </c>
      <c r="K239" s="15" t="s">
        <v>478</v>
      </c>
      <c r="L239" s="15" t="s">
        <v>460</v>
      </c>
      <c r="M239" s="15" t="s">
        <v>490</v>
      </c>
      <c r="N239" s="103">
        <v>110504</v>
      </c>
      <c r="O239" s="15" t="s">
        <v>1350</v>
      </c>
      <c r="P239" s="15" t="s">
        <v>1351</v>
      </c>
      <c r="Q239" s="15" t="s">
        <v>1351</v>
      </c>
      <c r="R239" s="15" t="s">
        <v>267</v>
      </c>
      <c r="S239" s="15" t="s">
        <v>267</v>
      </c>
      <c r="T239" s="15" t="s">
        <v>467</v>
      </c>
      <c r="U239" s="15" t="s">
        <v>468</v>
      </c>
      <c r="V239" s="15">
        <v>3159785</v>
      </c>
      <c r="W239" s="15" t="s">
        <v>616</v>
      </c>
      <c r="X239" s="15">
        <v>30303171</v>
      </c>
      <c r="Y239" s="15" t="s">
        <v>1352</v>
      </c>
      <c r="Z239" s="19" t="s">
        <v>617</v>
      </c>
      <c r="AA239" s="19" t="s">
        <v>616</v>
      </c>
      <c r="AB239" s="15" t="s">
        <v>1353</v>
      </c>
      <c r="AC239" s="15">
        <v>669424749</v>
      </c>
      <c r="AD239" s="15">
        <v>1005769705</v>
      </c>
      <c r="AE239" s="15" t="s">
        <v>461</v>
      </c>
      <c r="AF239" s="15">
        <v>0</v>
      </c>
      <c r="AG239" s="15" t="s">
        <v>513</v>
      </c>
      <c r="AH239" s="15" t="s">
        <v>510</v>
      </c>
      <c r="AI239" s="15" t="s">
        <v>514</v>
      </c>
      <c r="AL239" s="15" t="s">
        <v>391</v>
      </c>
      <c r="AM239" s="16">
        <v>41628</v>
      </c>
      <c r="AN239" s="16">
        <v>41628</v>
      </c>
      <c r="AO239" s="16">
        <v>41628</v>
      </c>
      <c r="AP239" s="201">
        <v>12</v>
      </c>
      <c r="AT239" s="102">
        <v>-1.3</v>
      </c>
      <c r="AU239" s="15" t="s">
        <v>424</v>
      </c>
      <c r="AV239" s="15" t="s">
        <v>653</v>
      </c>
      <c r="AW239" s="15" t="s">
        <v>665</v>
      </c>
      <c r="AX239" s="14" t="str">
        <f t="shared" si="4"/>
        <v>FranceBOOKINGS</v>
      </c>
      <c r="AY239" s="17" t="s">
        <v>733</v>
      </c>
      <c r="AZ239" s="101" t="str">
        <f>IF(ISERROR(VLOOKUP($H239,Lookup!$F:$G,2,FALSE)),0,VLOOKUP($H239,Lookup!$F:$G,2,FALSE))</f>
        <v>France</v>
      </c>
    </row>
    <row r="240" spans="1:52">
      <c r="A240" s="12" t="str">
        <f>IF(AZ240=0,VLOOKUP(R240,Lookup!$B:$C,2,0),'1st Yr Maint'!AZ240)</f>
        <v>France</v>
      </c>
      <c r="B240" s="12" t="str">
        <f>VLOOKUP(A240,Lookup!$C:$D,2,FALSE)</f>
        <v>EMEA WEST</v>
      </c>
      <c r="C240" s="15" t="s">
        <v>418</v>
      </c>
      <c r="D240" s="15" t="s">
        <v>485</v>
      </c>
      <c r="E240" s="15" t="s">
        <v>397</v>
      </c>
      <c r="F240" s="15" t="s">
        <v>519</v>
      </c>
      <c r="G240" s="15" t="s">
        <v>645</v>
      </c>
      <c r="H240" s="15" t="s">
        <v>477</v>
      </c>
      <c r="I240" s="143" t="s">
        <v>614</v>
      </c>
      <c r="J240" s="15" t="s">
        <v>566</v>
      </c>
      <c r="K240" s="15" t="s">
        <v>478</v>
      </c>
      <c r="L240" s="15" t="s">
        <v>460</v>
      </c>
      <c r="M240" s="15" t="s">
        <v>490</v>
      </c>
      <c r="N240" s="103">
        <v>110504</v>
      </c>
      <c r="O240" s="15" t="s">
        <v>1350</v>
      </c>
      <c r="P240" s="15" t="s">
        <v>1351</v>
      </c>
      <c r="Q240" s="15" t="s">
        <v>1351</v>
      </c>
      <c r="R240" s="15" t="s">
        <v>267</v>
      </c>
      <c r="S240" s="15" t="s">
        <v>267</v>
      </c>
      <c r="T240" s="15" t="s">
        <v>467</v>
      </c>
      <c r="U240" s="15" t="s">
        <v>468</v>
      </c>
      <c r="V240" s="15">
        <v>3159785</v>
      </c>
      <c r="X240" s="15">
        <v>30303171</v>
      </c>
      <c r="Y240" s="15" t="s">
        <v>1352</v>
      </c>
      <c r="AB240" s="15" t="s">
        <v>1353</v>
      </c>
      <c r="AC240" s="15">
        <v>669424749</v>
      </c>
      <c r="AD240" s="15">
        <v>1005769705</v>
      </c>
      <c r="AE240" s="15" t="s">
        <v>461</v>
      </c>
      <c r="AF240" s="15">
        <v>2</v>
      </c>
      <c r="AG240" s="15" t="s">
        <v>513</v>
      </c>
      <c r="AH240" s="15" t="s">
        <v>510</v>
      </c>
      <c r="AI240" s="15" t="s">
        <v>514</v>
      </c>
      <c r="AL240" s="15" t="s">
        <v>391</v>
      </c>
      <c r="AM240" s="16">
        <v>41628</v>
      </c>
      <c r="AN240" s="16">
        <v>41628</v>
      </c>
      <c r="AO240" s="16">
        <v>41628</v>
      </c>
      <c r="AP240" s="201">
        <v>12</v>
      </c>
      <c r="AT240" s="102">
        <v>2584.4</v>
      </c>
      <c r="AU240" s="15" t="s">
        <v>424</v>
      </c>
      <c r="AV240" s="15" t="s">
        <v>653</v>
      </c>
      <c r="AW240" s="15" t="s">
        <v>665</v>
      </c>
      <c r="AX240" s="14" t="str">
        <f t="shared" si="4"/>
        <v>FranceBOOKINGS</v>
      </c>
      <c r="AY240" s="17" t="s">
        <v>733</v>
      </c>
      <c r="AZ240" s="101" t="str">
        <f>IF(ISERROR(VLOOKUP($H240,Lookup!$F:$G,2,FALSE)),0,VLOOKUP($H240,Lookup!$F:$G,2,FALSE))</f>
        <v>France</v>
      </c>
    </row>
    <row r="241" spans="1:52">
      <c r="A241" s="12" t="str">
        <f>IF(AZ241=0,VLOOKUP(R241,Lookup!$B:$C,2,0),'1st Yr Maint'!AZ241)</f>
        <v>France</v>
      </c>
      <c r="B241" s="12" t="str">
        <f>VLOOKUP(A241,Lookup!$C:$D,2,FALSE)</f>
        <v>EMEA WEST</v>
      </c>
      <c r="C241" s="15" t="s">
        <v>418</v>
      </c>
      <c r="D241" s="15" t="s">
        <v>485</v>
      </c>
      <c r="E241" s="15" t="s">
        <v>397</v>
      </c>
      <c r="F241" s="15" t="s">
        <v>519</v>
      </c>
      <c r="G241" s="15" t="s">
        <v>645</v>
      </c>
      <c r="H241" s="15" t="s">
        <v>477</v>
      </c>
      <c r="I241" s="143" t="s">
        <v>614</v>
      </c>
      <c r="J241" s="15" t="s">
        <v>566</v>
      </c>
      <c r="K241" s="15" t="s">
        <v>478</v>
      </c>
      <c r="L241" s="15" t="s">
        <v>460</v>
      </c>
      <c r="M241" s="15" t="s">
        <v>490</v>
      </c>
      <c r="N241" s="103">
        <v>110504</v>
      </c>
      <c r="O241" s="15" t="s">
        <v>746</v>
      </c>
      <c r="P241" s="15" t="s">
        <v>746</v>
      </c>
      <c r="Q241" s="15" t="s">
        <v>746</v>
      </c>
      <c r="R241" s="15" t="s">
        <v>267</v>
      </c>
      <c r="S241" s="15" t="s">
        <v>267</v>
      </c>
      <c r="T241" s="15" t="s">
        <v>467</v>
      </c>
      <c r="U241" s="15" t="s">
        <v>468</v>
      </c>
      <c r="V241" s="15">
        <v>3183510</v>
      </c>
      <c r="X241" s="15">
        <v>30298532</v>
      </c>
      <c r="Y241" s="15" t="s">
        <v>1215</v>
      </c>
      <c r="AB241" s="15" t="s">
        <v>1085</v>
      </c>
      <c r="AC241" s="15">
        <v>370003980</v>
      </c>
      <c r="AD241" s="15">
        <v>1005828685</v>
      </c>
      <c r="AE241" s="15" t="s">
        <v>461</v>
      </c>
      <c r="AF241" s="15">
        <v>2</v>
      </c>
      <c r="AG241" s="15" t="s">
        <v>513</v>
      </c>
      <c r="AH241" s="15" t="s">
        <v>510</v>
      </c>
      <c r="AI241" s="15" t="s">
        <v>514</v>
      </c>
      <c r="AL241" s="15" t="s">
        <v>391</v>
      </c>
      <c r="AM241" s="16">
        <v>41625</v>
      </c>
      <c r="AN241" s="16">
        <v>41625</v>
      </c>
      <c r="AO241" s="16">
        <v>41625</v>
      </c>
      <c r="AP241" s="201">
        <v>12</v>
      </c>
      <c r="AT241" s="102">
        <v>62.4</v>
      </c>
      <c r="AU241" s="15" t="s">
        <v>424</v>
      </c>
      <c r="AV241" s="15" t="s">
        <v>466</v>
      </c>
      <c r="AW241" s="15" t="s">
        <v>465</v>
      </c>
      <c r="AX241" s="14" t="str">
        <f t="shared" si="4"/>
        <v>FranceBOOKINGS</v>
      </c>
      <c r="AY241" s="17" t="s">
        <v>733</v>
      </c>
      <c r="AZ241" s="101" t="str">
        <f>IF(ISERROR(VLOOKUP($H241,Lookup!$F:$G,2,FALSE)),0,VLOOKUP($H241,Lookup!$F:$G,2,FALSE))</f>
        <v>France</v>
      </c>
    </row>
    <row r="242" spans="1:52">
      <c r="A242" s="12" t="str">
        <f>IF(AZ242=0,VLOOKUP(R242,Lookup!$B:$C,2,0),'1st Yr Maint'!AZ242)</f>
        <v>France</v>
      </c>
      <c r="B242" s="12" t="str">
        <f>VLOOKUP(A242,Lookup!$C:$D,2,FALSE)</f>
        <v>EMEA WEST</v>
      </c>
      <c r="C242" s="15" t="s">
        <v>418</v>
      </c>
      <c r="D242" s="15" t="s">
        <v>485</v>
      </c>
      <c r="E242" s="15" t="s">
        <v>397</v>
      </c>
      <c r="F242" s="15" t="s">
        <v>519</v>
      </c>
      <c r="G242" s="15" t="s">
        <v>645</v>
      </c>
      <c r="H242" s="15" t="s">
        <v>477</v>
      </c>
      <c r="I242" s="143" t="s">
        <v>614</v>
      </c>
      <c r="J242" s="15" t="s">
        <v>566</v>
      </c>
      <c r="K242" s="15" t="s">
        <v>478</v>
      </c>
      <c r="L242" s="15" t="s">
        <v>460</v>
      </c>
      <c r="M242" s="15" t="s">
        <v>490</v>
      </c>
      <c r="N242" s="103">
        <v>110504</v>
      </c>
      <c r="O242" s="15" t="s">
        <v>746</v>
      </c>
      <c r="P242" s="15" t="s">
        <v>746</v>
      </c>
      <c r="Q242" s="15" t="s">
        <v>746</v>
      </c>
      <c r="R242" s="15" t="s">
        <v>267</v>
      </c>
      <c r="S242" s="15" t="s">
        <v>267</v>
      </c>
      <c r="T242" s="15" t="s">
        <v>467</v>
      </c>
      <c r="U242" s="15" t="s">
        <v>468</v>
      </c>
      <c r="V242" s="15">
        <v>3188567</v>
      </c>
      <c r="X242" s="15">
        <v>30298536</v>
      </c>
      <c r="Y242" s="15" t="s">
        <v>1216</v>
      </c>
      <c r="AB242" s="15" t="s">
        <v>1085</v>
      </c>
      <c r="AC242" s="15">
        <v>370003980</v>
      </c>
      <c r="AD242" s="15">
        <v>1005821183</v>
      </c>
      <c r="AE242" s="15" t="s">
        <v>461</v>
      </c>
      <c r="AF242" s="15">
        <v>2</v>
      </c>
      <c r="AG242" s="15" t="s">
        <v>513</v>
      </c>
      <c r="AH242" s="15" t="s">
        <v>510</v>
      </c>
      <c r="AI242" s="15" t="s">
        <v>514</v>
      </c>
      <c r="AL242" s="15" t="s">
        <v>391</v>
      </c>
      <c r="AM242" s="16">
        <v>41625</v>
      </c>
      <c r="AN242" s="16">
        <v>41625</v>
      </c>
      <c r="AO242" s="16">
        <v>41625</v>
      </c>
      <c r="AP242" s="201">
        <v>12</v>
      </c>
      <c r="AT242" s="102">
        <v>124.8</v>
      </c>
      <c r="AU242" s="15" t="s">
        <v>424</v>
      </c>
      <c r="AV242" s="15" t="s">
        <v>466</v>
      </c>
      <c r="AW242" s="15" t="s">
        <v>465</v>
      </c>
      <c r="AX242" s="14" t="str">
        <f t="shared" si="4"/>
        <v>FranceBOOKINGS</v>
      </c>
      <c r="AY242" s="17" t="s">
        <v>733</v>
      </c>
      <c r="AZ242" s="101" t="str">
        <f>IF(ISERROR(VLOOKUP($H242,Lookup!$F:$G,2,FALSE)),0,VLOOKUP($H242,Lookup!$F:$G,2,FALSE))</f>
        <v>France</v>
      </c>
    </row>
    <row r="243" spans="1:52">
      <c r="A243" s="12" t="str">
        <f>IF(AZ243=0,VLOOKUP(R243,Lookup!$B:$C,2,0),'1st Yr Maint'!AZ243)</f>
        <v>France</v>
      </c>
      <c r="B243" s="12" t="str">
        <f>VLOOKUP(A243,Lookup!$C:$D,2,FALSE)</f>
        <v>EMEA WEST</v>
      </c>
      <c r="C243" s="15" t="s">
        <v>418</v>
      </c>
      <c r="D243" s="15" t="s">
        <v>485</v>
      </c>
      <c r="E243" s="15" t="s">
        <v>397</v>
      </c>
      <c r="F243" s="15" t="s">
        <v>519</v>
      </c>
      <c r="G243" s="15" t="s">
        <v>645</v>
      </c>
      <c r="H243" s="15" t="s">
        <v>477</v>
      </c>
      <c r="I243" s="143" t="s">
        <v>614</v>
      </c>
      <c r="J243" s="15" t="s">
        <v>566</v>
      </c>
      <c r="K243" s="15" t="s">
        <v>478</v>
      </c>
      <c r="L243" s="15" t="s">
        <v>460</v>
      </c>
      <c r="M243" s="15" t="s">
        <v>490</v>
      </c>
      <c r="N243" s="103">
        <v>110504</v>
      </c>
      <c r="O243" s="15" t="s">
        <v>1552</v>
      </c>
      <c r="P243" s="15" t="s">
        <v>1552</v>
      </c>
      <c r="Q243" s="15" t="s">
        <v>1552</v>
      </c>
      <c r="R243" s="15" t="s">
        <v>267</v>
      </c>
      <c r="S243" s="15" t="s">
        <v>267</v>
      </c>
      <c r="T243" s="15" t="s">
        <v>467</v>
      </c>
      <c r="U243" s="15" t="s">
        <v>468</v>
      </c>
      <c r="V243" s="15">
        <v>3210017</v>
      </c>
      <c r="X243" s="15">
        <v>30312229</v>
      </c>
      <c r="Y243" s="15" t="s">
        <v>1553</v>
      </c>
      <c r="AB243" s="15" t="s">
        <v>1552</v>
      </c>
      <c r="AC243" s="15">
        <v>279568729</v>
      </c>
      <c r="AD243" s="15">
        <v>1005855120</v>
      </c>
      <c r="AE243" s="15" t="s">
        <v>461</v>
      </c>
      <c r="AF243" s="15">
        <v>2</v>
      </c>
      <c r="AG243" s="15" t="s">
        <v>513</v>
      </c>
      <c r="AH243" s="15" t="s">
        <v>510</v>
      </c>
      <c r="AI243" s="15" t="s">
        <v>514</v>
      </c>
      <c r="AL243" s="15" t="s">
        <v>391</v>
      </c>
      <c r="AM243" s="16">
        <v>41639</v>
      </c>
      <c r="AN243" s="16">
        <v>41639</v>
      </c>
      <c r="AO243" s="16">
        <v>41639</v>
      </c>
      <c r="AP243" s="201">
        <v>12</v>
      </c>
      <c r="AT243" s="102">
        <v>2475.1999999999998</v>
      </c>
      <c r="AU243" s="15" t="s">
        <v>424</v>
      </c>
      <c r="AV243" s="15" t="s">
        <v>488</v>
      </c>
      <c r="AW243" s="15" t="s">
        <v>621</v>
      </c>
      <c r="AX243" s="14" t="str">
        <f t="shared" si="4"/>
        <v>FranceBOOKINGS</v>
      </c>
      <c r="AY243" s="17" t="s">
        <v>733</v>
      </c>
      <c r="AZ243" s="101" t="str">
        <f>IF(ISERROR(VLOOKUP($H243,Lookup!$F:$G,2,FALSE)),0,VLOOKUP($H243,Lookup!$F:$G,2,FALSE))</f>
        <v>France</v>
      </c>
    </row>
    <row r="244" spans="1:52">
      <c r="A244" s="12" t="str">
        <f>IF(AZ244=0,VLOOKUP(R244,Lookup!$B:$C,2,0),'1st Yr Maint'!AZ244)</f>
        <v>France</v>
      </c>
      <c r="B244" s="12" t="str">
        <f>VLOOKUP(A244,Lookup!$C:$D,2,FALSE)</f>
        <v>EMEA WEST</v>
      </c>
      <c r="C244" s="15" t="s">
        <v>418</v>
      </c>
      <c r="D244" s="15" t="s">
        <v>485</v>
      </c>
      <c r="E244" s="15" t="s">
        <v>397</v>
      </c>
      <c r="F244" s="15" t="s">
        <v>519</v>
      </c>
      <c r="G244" s="15" t="s">
        <v>645</v>
      </c>
      <c r="H244" s="15" t="s">
        <v>477</v>
      </c>
      <c r="I244" s="143" t="s">
        <v>489</v>
      </c>
      <c r="J244" s="15" t="s">
        <v>566</v>
      </c>
      <c r="L244" s="15" t="s">
        <v>460</v>
      </c>
      <c r="M244" s="15" t="s">
        <v>490</v>
      </c>
      <c r="N244" s="103">
        <v>110504</v>
      </c>
      <c r="O244" s="15" t="s">
        <v>746</v>
      </c>
      <c r="P244" s="15" t="s">
        <v>684</v>
      </c>
      <c r="Q244" s="15" t="s">
        <v>684</v>
      </c>
      <c r="R244" s="15" t="s">
        <v>267</v>
      </c>
      <c r="S244" s="15" t="s">
        <v>267</v>
      </c>
      <c r="T244" s="15" t="s">
        <v>467</v>
      </c>
      <c r="U244" s="15" t="s">
        <v>468</v>
      </c>
      <c r="V244" s="15">
        <v>3109363</v>
      </c>
      <c r="W244" s="15" t="s">
        <v>616</v>
      </c>
      <c r="X244" s="15">
        <v>30266205</v>
      </c>
      <c r="Y244" s="15" t="s">
        <v>747</v>
      </c>
      <c r="Z244" s="19" t="s">
        <v>617</v>
      </c>
      <c r="AA244" s="19" t="s">
        <v>616</v>
      </c>
      <c r="AB244" s="15" t="s">
        <v>1085</v>
      </c>
      <c r="AC244" s="15">
        <v>370003980</v>
      </c>
      <c r="AD244" s="15">
        <v>1005657835</v>
      </c>
      <c r="AE244" s="15" t="s">
        <v>461</v>
      </c>
      <c r="AF244" s="15">
        <v>0</v>
      </c>
      <c r="AG244" s="15" t="s">
        <v>513</v>
      </c>
      <c r="AH244" s="15" t="s">
        <v>510</v>
      </c>
      <c r="AI244" s="15" t="s">
        <v>514</v>
      </c>
      <c r="AL244" s="15" t="s">
        <v>391</v>
      </c>
      <c r="AM244" s="16">
        <v>41562</v>
      </c>
      <c r="AN244" s="16">
        <v>41562</v>
      </c>
      <c r="AO244" s="16">
        <v>41562</v>
      </c>
      <c r="AP244" s="201">
        <v>10</v>
      </c>
      <c r="AT244" s="102">
        <v>-1.3</v>
      </c>
      <c r="AU244" s="15" t="s">
        <v>424</v>
      </c>
      <c r="AV244" s="15" t="s">
        <v>466</v>
      </c>
      <c r="AW244" s="15" t="s">
        <v>465</v>
      </c>
      <c r="AX244" s="14" t="str">
        <f t="shared" si="4"/>
        <v>FranceBOOKINGS</v>
      </c>
      <c r="AY244" s="17" t="s">
        <v>733</v>
      </c>
      <c r="AZ244" s="101" t="str">
        <f>IF(ISERROR(VLOOKUP($H244,Lookup!$F:$G,2,FALSE)),0,VLOOKUP($H244,Lookup!$F:$G,2,FALSE))</f>
        <v>France</v>
      </c>
    </row>
    <row r="245" spans="1:52">
      <c r="A245" s="12" t="str">
        <f>IF(AZ245=0,VLOOKUP(R245,Lookup!$B:$C,2,0),'1st Yr Maint'!AZ245)</f>
        <v>France</v>
      </c>
      <c r="B245" s="12" t="str">
        <f>VLOOKUP(A245,Lookup!$C:$D,2,FALSE)</f>
        <v>EMEA WEST</v>
      </c>
      <c r="C245" s="15" t="s">
        <v>418</v>
      </c>
      <c r="D245" s="15" t="s">
        <v>485</v>
      </c>
      <c r="E245" s="15" t="s">
        <v>397</v>
      </c>
      <c r="F245" s="15" t="s">
        <v>519</v>
      </c>
      <c r="G245" s="15" t="s">
        <v>645</v>
      </c>
      <c r="H245" s="15" t="s">
        <v>477</v>
      </c>
      <c r="I245" s="143" t="s">
        <v>489</v>
      </c>
      <c r="J245" s="15" t="s">
        <v>566</v>
      </c>
      <c r="L245" s="15" t="s">
        <v>460</v>
      </c>
      <c r="M245" s="15" t="s">
        <v>490</v>
      </c>
      <c r="N245" s="103">
        <v>110504</v>
      </c>
      <c r="O245" s="15" t="s">
        <v>746</v>
      </c>
      <c r="P245" s="15" t="s">
        <v>684</v>
      </c>
      <c r="Q245" s="15" t="s">
        <v>684</v>
      </c>
      <c r="R245" s="15" t="s">
        <v>267</v>
      </c>
      <c r="S245" s="15" t="s">
        <v>267</v>
      </c>
      <c r="T245" s="15" t="s">
        <v>467</v>
      </c>
      <c r="U245" s="15" t="s">
        <v>468</v>
      </c>
      <c r="V245" s="15">
        <v>3109363</v>
      </c>
      <c r="X245" s="15">
        <v>30266205</v>
      </c>
      <c r="Y245" s="15" t="s">
        <v>747</v>
      </c>
      <c r="AB245" s="15" t="s">
        <v>1085</v>
      </c>
      <c r="AC245" s="15">
        <v>370003980</v>
      </c>
      <c r="AD245" s="15">
        <v>1005657835</v>
      </c>
      <c r="AE245" s="15" t="s">
        <v>461</v>
      </c>
      <c r="AF245" s="15">
        <v>2</v>
      </c>
      <c r="AG245" s="15" t="s">
        <v>513</v>
      </c>
      <c r="AH245" s="15" t="s">
        <v>510</v>
      </c>
      <c r="AI245" s="15" t="s">
        <v>514</v>
      </c>
      <c r="AL245" s="15" t="s">
        <v>391</v>
      </c>
      <c r="AM245" s="16">
        <v>41562</v>
      </c>
      <c r="AN245" s="16">
        <v>41562</v>
      </c>
      <c r="AO245" s="16">
        <v>41562</v>
      </c>
      <c r="AP245" s="201">
        <v>10</v>
      </c>
      <c r="AT245" s="102">
        <v>62.4</v>
      </c>
      <c r="AU245" s="15" t="s">
        <v>424</v>
      </c>
      <c r="AV245" s="15" t="s">
        <v>466</v>
      </c>
      <c r="AW245" s="15" t="s">
        <v>465</v>
      </c>
      <c r="AX245" s="14" t="str">
        <f t="shared" si="4"/>
        <v>FranceBOOKINGS</v>
      </c>
      <c r="AY245" s="17" t="s">
        <v>733</v>
      </c>
      <c r="AZ245" s="101" t="str">
        <f>IF(ISERROR(VLOOKUP($H245,Lookup!$F:$G,2,FALSE)),0,VLOOKUP($H245,Lookup!$F:$G,2,FALSE))</f>
        <v>France</v>
      </c>
    </row>
    <row r="246" spans="1:52">
      <c r="A246" s="12" t="str">
        <f>IF(AZ246=0,VLOOKUP(R246,Lookup!$B:$C,2,0),'1st Yr Maint'!AZ246)</f>
        <v>Germany</v>
      </c>
      <c r="B246" s="12" t="str">
        <f>VLOOKUP(A246,Lookup!$C:$D,2,FALSE)</f>
        <v>Germany</v>
      </c>
      <c r="C246" s="15" t="s">
        <v>418</v>
      </c>
      <c r="D246" s="15" t="s">
        <v>485</v>
      </c>
      <c r="E246" s="15" t="s">
        <v>397</v>
      </c>
      <c r="F246" s="15" t="s">
        <v>519</v>
      </c>
      <c r="G246" s="15" t="s">
        <v>645</v>
      </c>
      <c r="H246" s="15" t="s">
        <v>533</v>
      </c>
      <c r="I246" s="143" t="s">
        <v>534</v>
      </c>
      <c r="J246" s="15" t="s">
        <v>566</v>
      </c>
      <c r="K246" s="15" t="s">
        <v>545</v>
      </c>
      <c r="L246" s="15" t="s">
        <v>460</v>
      </c>
      <c r="M246" s="15" t="s">
        <v>547</v>
      </c>
      <c r="N246" s="103">
        <v>68840</v>
      </c>
      <c r="O246" s="15" t="s">
        <v>1276</v>
      </c>
      <c r="P246" s="15" t="s">
        <v>1277</v>
      </c>
      <c r="Q246" s="15" t="s">
        <v>1277</v>
      </c>
      <c r="R246" s="15" t="s">
        <v>95</v>
      </c>
      <c r="S246" s="15" t="s">
        <v>95</v>
      </c>
      <c r="T246" s="15" t="s">
        <v>467</v>
      </c>
      <c r="U246" s="15" t="s">
        <v>468</v>
      </c>
      <c r="V246" s="15">
        <v>3153226</v>
      </c>
      <c r="X246" s="15">
        <v>30300319</v>
      </c>
      <c r="Y246" s="15" t="s">
        <v>1278</v>
      </c>
      <c r="AB246" s="15" t="s">
        <v>1279</v>
      </c>
      <c r="AC246" s="15">
        <v>342569522</v>
      </c>
      <c r="AD246" s="15">
        <v>1005753737</v>
      </c>
      <c r="AE246" s="15" t="s">
        <v>461</v>
      </c>
      <c r="AF246" s="15">
        <v>2</v>
      </c>
      <c r="AG246" s="15" t="s">
        <v>509</v>
      </c>
      <c r="AH246" s="15" t="s">
        <v>510</v>
      </c>
      <c r="AI246" s="15" t="s">
        <v>511</v>
      </c>
      <c r="AJ246" s="15" t="s">
        <v>815</v>
      </c>
      <c r="AL246" s="15" t="s">
        <v>391</v>
      </c>
      <c r="AM246" s="16">
        <v>41626</v>
      </c>
      <c r="AN246" s="16">
        <v>41626</v>
      </c>
      <c r="AO246" s="16">
        <v>41626</v>
      </c>
      <c r="AP246" s="201">
        <v>12</v>
      </c>
      <c r="AT246" s="102">
        <v>634.4</v>
      </c>
      <c r="AU246" s="15" t="s">
        <v>424</v>
      </c>
      <c r="AV246" s="15" t="s">
        <v>1140</v>
      </c>
      <c r="AW246" s="15" t="s">
        <v>1280</v>
      </c>
      <c r="AX246" s="14" t="str">
        <f t="shared" si="4"/>
        <v>GermanyBOOKINGS</v>
      </c>
      <c r="AY246" s="17" t="s">
        <v>733</v>
      </c>
      <c r="AZ246" s="101" t="str">
        <f>IF(ISERROR(VLOOKUP($H246,Lookup!$F:$G,2,FALSE)),0,VLOOKUP($H246,Lookup!$F:$G,2,FALSE))</f>
        <v>Germany</v>
      </c>
    </row>
    <row r="247" spans="1:52">
      <c r="A247" s="12" t="str">
        <f>IF(AZ247=0,VLOOKUP(R247,Lookup!$B:$C,2,0),'1st Yr Maint'!AZ247)</f>
        <v>Nordics</v>
      </c>
      <c r="B247" s="12" t="str">
        <f>VLOOKUP(A247,Lookup!$C:$D,2,FALSE)</f>
        <v>EMEA WEST</v>
      </c>
      <c r="C247" s="15" t="s">
        <v>418</v>
      </c>
      <c r="D247" s="15" t="s">
        <v>485</v>
      </c>
      <c r="E247" s="15" t="s">
        <v>397</v>
      </c>
      <c r="F247" s="15" t="s">
        <v>519</v>
      </c>
      <c r="G247" s="15" t="s">
        <v>645</v>
      </c>
      <c r="H247" s="15" t="s">
        <v>571</v>
      </c>
      <c r="I247" s="143" t="s">
        <v>618</v>
      </c>
      <c r="J247" s="15" t="s">
        <v>476</v>
      </c>
      <c r="K247" s="15" t="s">
        <v>487</v>
      </c>
      <c r="L247" s="15" t="s">
        <v>471</v>
      </c>
      <c r="M247" s="15" t="s">
        <v>619</v>
      </c>
      <c r="N247" s="103">
        <v>134342</v>
      </c>
      <c r="O247" s="15" t="s">
        <v>413</v>
      </c>
      <c r="P247" s="15" t="s">
        <v>413</v>
      </c>
      <c r="Q247" s="15" t="s">
        <v>413</v>
      </c>
      <c r="R247" s="15" t="s">
        <v>620</v>
      </c>
      <c r="S247" s="15" t="s">
        <v>620</v>
      </c>
      <c r="T247" s="15" t="s">
        <v>467</v>
      </c>
      <c r="U247" s="15" t="s">
        <v>468</v>
      </c>
      <c r="V247" s="15">
        <v>3129166</v>
      </c>
      <c r="X247" s="15">
        <v>30277545</v>
      </c>
      <c r="Y247" s="15" t="s">
        <v>864</v>
      </c>
      <c r="AB247" s="15" t="s">
        <v>1354</v>
      </c>
      <c r="AC247" s="15">
        <v>518256248</v>
      </c>
      <c r="AD247" s="15">
        <v>1005701895</v>
      </c>
      <c r="AE247" s="15" t="s">
        <v>461</v>
      </c>
      <c r="AF247" s="15">
        <v>2</v>
      </c>
      <c r="AG247" s="15" t="s">
        <v>509</v>
      </c>
      <c r="AH247" s="15" t="s">
        <v>510</v>
      </c>
      <c r="AI247" s="15" t="s">
        <v>514</v>
      </c>
      <c r="AL247" s="15" t="s">
        <v>391</v>
      </c>
      <c r="AM247" s="16">
        <v>41586</v>
      </c>
      <c r="AN247" s="16">
        <v>41586</v>
      </c>
      <c r="AO247" s="16">
        <v>41586</v>
      </c>
      <c r="AP247" s="201">
        <v>11</v>
      </c>
      <c r="AT247" s="102">
        <v>4744</v>
      </c>
      <c r="AU247" s="15" t="s">
        <v>424</v>
      </c>
      <c r="AV247" s="15" t="s">
        <v>663</v>
      </c>
      <c r="AW247" s="15" t="s">
        <v>664</v>
      </c>
      <c r="AX247" s="14" t="str">
        <f t="shared" ref="AX247:AX310" si="5">A247&amp;AU247</f>
        <v>NordicsBOOKINGS</v>
      </c>
      <c r="AY247" s="17" t="s">
        <v>733</v>
      </c>
      <c r="AZ247" s="101" t="str">
        <f>IF(ISERROR(VLOOKUP($H247,Lookup!$F:$G,2,FALSE)),0,VLOOKUP($H247,Lookup!$F:$G,2,FALSE))</f>
        <v>Nordics</v>
      </c>
    </row>
    <row r="248" spans="1:52">
      <c r="A248" s="12" t="str">
        <f>IF(AZ248=0,VLOOKUP(R248,Lookup!$B:$C,2,0),'1st Yr Maint'!AZ248)</f>
        <v>Nordics</v>
      </c>
      <c r="B248" s="12" t="str">
        <f>VLOOKUP(A248,Lookup!$C:$D,2,FALSE)</f>
        <v>EMEA WEST</v>
      </c>
      <c r="C248" s="15" t="s">
        <v>418</v>
      </c>
      <c r="D248" s="15" t="s">
        <v>485</v>
      </c>
      <c r="E248" s="15" t="s">
        <v>397</v>
      </c>
      <c r="F248" s="15" t="s">
        <v>519</v>
      </c>
      <c r="G248" s="15" t="s">
        <v>645</v>
      </c>
      <c r="H248" s="15" t="s">
        <v>571</v>
      </c>
      <c r="I248" s="143" t="s">
        <v>618</v>
      </c>
      <c r="J248" s="15" t="s">
        <v>476</v>
      </c>
      <c r="K248" s="15" t="s">
        <v>487</v>
      </c>
      <c r="L248" s="15" t="s">
        <v>471</v>
      </c>
      <c r="M248" s="15" t="s">
        <v>619</v>
      </c>
      <c r="N248" s="103">
        <v>134342</v>
      </c>
      <c r="O248" s="15" t="s">
        <v>413</v>
      </c>
      <c r="P248" s="15" t="s">
        <v>685</v>
      </c>
      <c r="Q248" s="15" t="s">
        <v>685</v>
      </c>
      <c r="R248" s="15" t="s">
        <v>620</v>
      </c>
      <c r="S248" s="15" t="s">
        <v>620</v>
      </c>
      <c r="T248" s="15" t="s">
        <v>467</v>
      </c>
      <c r="U248" s="15" t="s">
        <v>468</v>
      </c>
      <c r="V248" s="15">
        <v>3126022</v>
      </c>
      <c r="X248" s="15">
        <v>30273085</v>
      </c>
      <c r="Y248" s="15" t="s">
        <v>784</v>
      </c>
      <c r="AB248" s="15" t="s">
        <v>1355</v>
      </c>
      <c r="AC248" s="15">
        <v>730741295</v>
      </c>
      <c r="AD248" s="15">
        <v>1005697013</v>
      </c>
      <c r="AE248" s="15" t="s">
        <v>461</v>
      </c>
      <c r="AF248" s="15">
        <v>2</v>
      </c>
      <c r="AG248" s="15" t="s">
        <v>509</v>
      </c>
      <c r="AH248" s="15" t="s">
        <v>510</v>
      </c>
      <c r="AI248" s="15" t="s">
        <v>514</v>
      </c>
      <c r="AL248" s="15" t="s">
        <v>391</v>
      </c>
      <c r="AM248" s="16">
        <v>41577</v>
      </c>
      <c r="AN248" s="16">
        <v>41577</v>
      </c>
      <c r="AO248" s="16">
        <v>41577</v>
      </c>
      <c r="AP248" s="201">
        <v>10</v>
      </c>
      <c r="AT248" s="102">
        <v>4744</v>
      </c>
      <c r="AU248" s="15" t="s">
        <v>424</v>
      </c>
      <c r="AV248" s="15" t="s">
        <v>488</v>
      </c>
      <c r="AW248" s="15" t="s">
        <v>621</v>
      </c>
      <c r="AX248" s="14" t="str">
        <f t="shared" si="5"/>
        <v>NordicsBOOKINGS</v>
      </c>
      <c r="AY248" s="17" t="s">
        <v>733</v>
      </c>
      <c r="AZ248" s="101" t="str">
        <f>IF(ISERROR(VLOOKUP($H248,Lookup!$F:$G,2,FALSE)),0,VLOOKUP($H248,Lookup!$F:$G,2,FALSE))</f>
        <v>Nordics</v>
      </c>
    </row>
    <row r="249" spans="1:52">
      <c r="A249" s="12" t="str">
        <f>IF(AZ249=0,VLOOKUP(R249,Lookup!$B:$C,2,0),'1st Yr Maint'!AZ249)</f>
        <v>Nordics</v>
      </c>
      <c r="B249" s="12" t="str">
        <f>VLOOKUP(A249,Lookup!$C:$D,2,FALSE)</f>
        <v>EMEA WEST</v>
      </c>
      <c r="C249" s="15" t="s">
        <v>418</v>
      </c>
      <c r="D249" s="15" t="s">
        <v>485</v>
      </c>
      <c r="E249" s="15" t="s">
        <v>397</v>
      </c>
      <c r="F249" s="15" t="s">
        <v>519</v>
      </c>
      <c r="G249" s="15" t="s">
        <v>645</v>
      </c>
      <c r="H249" s="15" t="s">
        <v>571</v>
      </c>
      <c r="I249" s="143" t="s">
        <v>618</v>
      </c>
      <c r="J249" s="15" t="s">
        <v>476</v>
      </c>
      <c r="K249" s="15" t="s">
        <v>487</v>
      </c>
      <c r="L249" s="15" t="s">
        <v>471</v>
      </c>
      <c r="M249" s="15" t="s">
        <v>619</v>
      </c>
      <c r="N249" s="103">
        <v>134342</v>
      </c>
      <c r="O249" s="15" t="s">
        <v>413</v>
      </c>
      <c r="P249" s="15" t="s">
        <v>685</v>
      </c>
      <c r="Q249" s="15" t="s">
        <v>685</v>
      </c>
      <c r="R249" s="15" t="s">
        <v>620</v>
      </c>
      <c r="S249" s="15" t="s">
        <v>620</v>
      </c>
      <c r="T249" s="15" t="s">
        <v>467</v>
      </c>
      <c r="U249" s="15" t="s">
        <v>468</v>
      </c>
      <c r="V249" s="15">
        <v>3181328</v>
      </c>
      <c r="X249" s="15">
        <v>30294518</v>
      </c>
      <c r="Y249" s="15" t="s">
        <v>1156</v>
      </c>
      <c r="AB249" s="15" t="s">
        <v>1355</v>
      </c>
      <c r="AC249" s="15">
        <v>730741295</v>
      </c>
      <c r="AD249" s="15">
        <v>1005816310</v>
      </c>
      <c r="AE249" s="15" t="s">
        <v>461</v>
      </c>
      <c r="AF249" s="15">
        <v>2</v>
      </c>
      <c r="AG249" s="15" t="s">
        <v>509</v>
      </c>
      <c r="AH249" s="15" t="s">
        <v>510</v>
      </c>
      <c r="AI249" s="15" t="s">
        <v>514</v>
      </c>
      <c r="AL249" s="15" t="s">
        <v>391</v>
      </c>
      <c r="AM249" s="16">
        <v>41619</v>
      </c>
      <c r="AN249" s="16">
        <v>41619</v>
      </c>
      <c r="AO249" s="16">
        <v>41619</v>
      </c>
      <c r="AP249" s="201">
        <v>12</v>
      </c>
      <c r="AT249" s="102">
        <v>9538</v>
      </c>
      <c r="AU249" s="15" t="s">
        <v>424</v>
      </c>
      <c r="AV249" s="15" t="s">
        <v>488</v>
      </c>
      <c r="AW249" s="15" t="s">
        <v>621</v>
      </c>
      <c r="AX249" s="14" t="str">
        <f t="shared" si="5"/>
        <v>NordicsBOOKINGS</v>
      </c>
      <c r="AY249" s="17" t="s">
        <v>733</v>
      </c>
      <c r="AZ249" s="101" t="str">
        <f>IF(ISERROR(VLOOKUP($H249,Lookup!$F:$G,2,FALSE)),0,VLOOKUP($H249,Lookup!$F:$G,2,FALSE))</f>
        <v>Nordics</v>
      </c>
    </row>
    <row r="250" spans="1:52">
      <c r="A250" s="12" t="str">
        <f>IF(AZ250=0,VLOOKUP(R250,Lookup!$B:$C,2,0),'1st Yr Maint'!AZ250)</f>
        <v>UK&amp;I</v>
      </c>
      <c r="B250" s="12" t="str">
        <f>VLOOKUP(A250,Lookup!$C:$D,2,FALSE)</f>
        <v>UK&amp;I</v>
      </c>
      <c r="C250" s="15" t="s">
        <v>418</v>
      </c>
      <c r="D250" s="15" t="s">
        <v>485</v>
      </c>
      <c r="E250" s="15" t="s">
        <v>397</v>
      </c>
      <c r="F250" s="15" t="s">
        <v>519</v>
      </c>
      <c r="G250" s="15" t="s">
        <v>645</v>
      </c>
      <c r="H250" s="15" t="s">
        <v>475</v>
      </c>
      <c r="I250" s="143" t="s">
        <v>638</v>
      </c>
      <c r="J250" s="15" t="s">
        <v>476</v>
      </c>
      <c r="K250" s="15" t="s">
        <v>476</v>
      </c>
      <c r="L250" s="15" t="s">
        <v>471</v>
      </c>
      <c r="M250" s="15" t="s">
        <v>785</v>
      </c>
      <c r="N250" s="103">
        <v>118312</v>
      </c>
      <c r="O250" s="15" t="s">
        <v>1346</v>
      </c>
      <c r="P250" s="15" t="s">
        <v>1347</v>
      </c>
      <c r="Q250" s="15" t="s">
        <v>1347</v>
      </c>
      <c r="R250" s="15" t="s">
        <v>1002</v>
      </c>
      <c r="S250" s="15" t="s">
        <v>1002</v>
      </c>
      <c r="T250" s="15" t="s">
        <v>467</v>
      </c>
      <c r="U250" s="15" t="s">
        <v>468</v>
      </c>
      <c r="X250" s="15">
        <v>30302173</v>
      </c>
      <c r="Y250" s="15" t="s">
        <v>1348</v>
      </c>
      <c r="AB250" s="15" t="s">
        <v>1349</v>
      </c>
      <c r="AC250" s="15">
        <v>987859923</v>
      </c>
      <c r="AD250" s="15">
        <v>1005850368</v>
      </c>
      <c r="AE250" s="15" t="s">
        <v>484</v>
      </c>
      <c r="AF250" s="15">
        <v>2</v>
      </c>
      <c r="AG250" s="15" t="s">
        <v>509</v>
      </c>
      <c r="AH250" s="15" t="s">
        <v>510</v>
      </c>
      <c r="AI250" s="15" t="s">
        <v>511</v>
      </c>
      <c r="AJ250" s="15" t="s">
        <v>517</v>
      </c>
      <c r="AK250" s="15" t="s">
        <v>516</v>
      </c>
      <c r="AL250" s="15" t="s">
        <v>512</v>
      </c>
      <c r="AM250" s="16">
        <v>41628</v>
      </c>
      <c r="AN250" s="16">
        <v>41639</v>
      </c>
      <c r="AO250" s="16">
        <v>41639</v>
      </c>
      <c r="AP250" s="201">
        <v>12</v>
      </c>
      <c r="AT250" s="102">
        <v>44862</v>
      </c>
      <c r="AU250" s="15" t="s">
        <v>424</v>
      </c>
      <c r="AV250" s="15" t="s">
        <v>466</v>
      </c>
      <c r="AW250" s="15" t="s">
        <v>465</v>
      </c>
      <c r="AX250" s="14" t="str">
        <f t="shared" si="5"/>
        <v>UK&amp;IBOOKINGS</v>
      </c>
      <c r="AY250" s="17" t="s">
        <v>733</v>
      </c>
      <c r="AZ250" s="101" t="str">
        <f>IF(ISERROR(VLOOKUP($H250,Lookup!$F:$G,2,FALSE)),0,VLOOKUP($H250,Lookup!$F:$G,2,FALSE))</f>
        <v>UK&amp;I</v>
      </c>
    </row>
    <row r="251" spans="1:52">
      <c r="A251" s="12" t="str">
        <f>IF(AZ251=0,VLOOKUP(R251,Lookup!$B:$C,2,0),'1st Yr Maint'!AZ251)</f>
        <v>Iberia</v>
      </c>
      <c r="B251" s="12" t="str">
        <f>VLOOKUP(A251,Lookup!$C:$D,2,FALSE)</f>
        <v>EMEA WEST</v>
      </c>
      <c r="C251" s="15" t="s">
        <v>418</v>
      </c>
      <c r="D251" s="15" t="s">
        <v>485</v>
      </c>
      <c r="E251" s="15" t="s">
        <v>397</v>
      </c>
      <c r="F251" s="15" t="s">
        <v>519</v>
      </c>
      <c r="G251" s="15" t="s">
        <v>645</v>
      </c>
      <c r="H251" s="15" t="s">
        <v>883</v>
      </c>
      <c r="I251" s="143" t="s">
        <v>884</v>
      </c>
      <c r="J251" s="15" t="s">
        <v>885</v>
      </c>
      <c r="L251" s="15" t="s">
        <v>558</v>
      </c>
      <c r="M251" s="15" t="s">
        <v>1157</v>
      </c>
      <c r="N251" s="103" t="s">
        <v>1158</v>
      </c>
      <c r="O251" s="15" t="s">
        <v>886</v>
      </c>
      <c r="P251" s="15" t="s">
        <v>1159</v>
      </c>
      <c r="Q251" s="15" t="s">
        <v>1159</v>
      </c>
      <c r="R251" s="15" t="s">
        <v>540</v>
      </c>
      <c r="S251" s="15" t="s">
        <v>540</v>
      </c>
      <c r="T251" s="15" t="s">
        <v>467</v>
      </c>
      <c r="U251" s="15" t="s">
        <v>468</v>
      </c>
      <c r="X251" s="15">
        <v>30294671</v>
      </c>
      <c r="Y251" s="15" t="s">
        <v>1160</v>
      </c>
      <c r="AB251" s="15" t="s">
        <v>1161</v>
      </c>
      <c r="AC251" s="15">
        <v>511344202</v>
      </c>
      <c r="AD251" s="15">
        <v>1005806879</v>
      </c>
      <c r="AE251" s="15" t="s">
        <v>484</v>
      </c>
      <c r="AF251" s="15">
        <v>2</v>
      </c>
      <c r="AG251" s="15" t="s">
        <v>509</v>
      </c>
      <c r="AH251" s="15" t="s">
        <v>510</v>
      </c>
      <c r="AI251" s="15" t="s">
        <v>511</v>
      </c>
      <c r="AJ251" s="15" t="s">
        <v>517</v>
      </c>
      <c r="AK251" s="15" t="s">
        <v>887</v>
      </c>
      <c r="AL251" s="15" t="s">
        <v>512</v>
      </c>
      <c r="AM251" s="16">
        <v>41619</v>
      </c>
      <c r="AN251" s="16">
        <v>41619</v>
      </c>
      <c r="AO251" s="16">
        <v>41619</v>
      </c>
      <c r="AP251" s="201">
        <v>12</v>
      </c>
      <c r="AT251" s="102">
        <v>27.3</v>
      </c>
      <c r="AU251" s="15" t="s">
        <v>424</v>
      </c>
      <c r="AV251" s="15" t="s">
        <v>663</v>
      </c>
      <c r="AW251" s="15" t="s">
        <v>678</v>
      </c>
      <c r="AX251" s="14" t="str">
        <f t="shared" si="5"/>
        <v>IberiaBOOKINGS</v>
      </c>
      <c r="AY251" s="17" t="s">
        <v>733</v>
      </c>
      <c r="AZ251" s="101">
        <f>IF(ISERROR(VLOOKUP($H251,Lookup!$F:$G,2,FALSE)),0,VLOOKUP($H251,Lookup!$F:$G,2,FALSE))</f>
        <v>0</v>
      </c>
    </row>
    <row r="252" spans="1:52">
      <c r="A252" s="12" t="str">
        <f>IF(AZ252=0,VLOOKUP(R252,Lookup!$B:$C,2,0),'1st Yr Maint'!AZ252)</f>
        <v>Other</v>
      </c>
      <c r="B252" s="12" t="str">
        <f>VLOOKUP(A252,Lookup!$C:$D,2,FALSE)</f>
        <v>OTHER</v>
      </c>
      <c r="C252" s="15" t="s">
        <v>418</v>
      </c>
      <c r="D252" s="15" t="s">
        <v>485</v>
      </c>
      <c r="E252" s="15" t="s">
        <v>559</v>
      </c>
      <c r="F252" s="15" t="s">
        <v>519</v>
      </c>
      <c r="G252" s="15" t="s">
        <v>645</v>
      </c>
      <c r="H252" s="15" t="s">
        <v>628</v>
      </c>
      <c r="I252" s="143" t="s">
        <v>629</v>
      </c>
      <c r="J252" s="15" t="s">
        <v>630</v>
      </c>
      <c r="K252" s="15" t="s">
        <v>631</v>
      </c>
      <c r="L252" s="15" t="s">
        <v>632</v>
      </c>
      <c r="M252" s="15" t="s">
        <v>225</v>
      </c>
      <c r="N252" s="103" t="s">
        <v>225</v>
      </c>
      <c r="O252" s="15" t="s">
        <v>1469</v>
      </c>
      <c r="P252" s="15" t="s">
        <v>1469</v>
      </c>
      <c r="Q252" s="15" t="s">
        <v>1469</v>
      </c>
      <c r="R252" s="15" t="s">
        <v>589</v>
      </c>
      <c r="S252" s="15" t="s">
        <v>589</v>
      </c>
      <c r="T252" s="15" t="s">
        <v>467</v>
      </c>
      <c r="U252" s="15" t="s">
        <v>468</v>
      </c>
      <c r="V252" s="15">
        <v>3094144</v>
      </c>
      <c r="X252" s="15">
        <v>30308215</v>
      </c>
      <c r="Y252" s="15" t="s">
        <v>1470</v>
      </c>
      <c r="AB252" s="15" t="s">
        <v>1469</v>
      </c>
      <c r="AC252" s="15">
        <v>650069115</v>
      </c>
      <c r="AD252" s="15">
        <v>1005860806</v>
      </c>
      <c r="AE252" s="15" t="s">
        <v>461</v>
      </c>
      <c r="AF252" s="15">
        <v>2</v>
      </c>
      <c r="AG252" s="15" t="s">
        <v>513</v>
      </c>
      <c r="AH252" s="15" t="s">
        <v>510</v>
      </c>
      <c r="AI252" s="15" t="s">
        <v>514</v>
      </c>
      <c r="AL252" s="15" t="s">
        <v>391</v>
      </c>
      <c r="AM252" s="16">
        <v>41635</v>
      </c>
      <c r="AN252" s="16">
        <v>41635</v>
      </c>
      <c r="AO252" s="16">
        <v>41635</v>
      </c>
      <c r="AP252" s="201">
        <v>12</v>
      </c>
      <c r="AT252" s="102">
        <v>1727</v>
      </c>
      <c r="AU252" s="15" t="s">
        <v>424</v>
      </c>
      <c r="AV252" s="15" t="s">
        <v>552</v>
      </c>
      <c r="AW252" s="15" t="s">
        <v>553</v>
      </c>
      <c r="AX252" s="14" t="str">
        <f t="shared" si="5"/>
        <v>OtherBOOKINGS</v>
      </c>
      <c r="AY252" s="17" t="s">
        <v>733</v>
      </c>
      <c r="AZ252" s="101" t="str">
        <f>IF(ISERROR(VLOOKUP($H252,Lookup!$F:$G,2,FALSE)),0,VLOOKUP($H252,Lookup!$F:$G,2,FALSE))</f>
        <v>Other</v>
      </c>
    </row>
    <row r="253" spans="1:52">
      <c r="A253" s="12" t="str">
        <f>IF(AZ253=0,VLOOKUP(R253,Lookup!$B:$C,2,0),'1st Yr Maint'!AZ253)</f>
        <v>Other</v>
      </c>
      <c r="B253" s="12" t="str">
        <f>VLOOKUP(A253,Lookup!$C:$D,2,FALSE)</f>
        <v>OTHER</v>
      </c>
      <c r="C253" s="15" t="s">
        <v>418</v>
      </c>
      <c r="D253" s="15" t="s">
        <v>485</v>
      </c>
      <c r="E253" s="15" t="s">
        <v>559</v>
      </c>
      <c r="F253" s="15" t="s">
        <v>519</v>
      </c>
      <c r="G253" s="15" t="s">
        <v>645</v>
      </c>
      <c r="H253" s="15" t="s">
        <v>628</v>
      </c>
      <c r="I253" s="143" t="s">
        <v>629</v>
      </c>
      <c r="J253" s="15" t="s">
        <v>630</v>
      </c>
      <c r="K253" s="15" t="s">
        <v>631</v>
      </c>
      <c r="L253" s="15" t="s">
        <v>632</v>
      </c>
      <c r="M253" s="15" t="s">
        <v>225</v>
      </c>
      <c r="N253" s="103" t="s">
        <v>225</v>
      </c>
      <c r="O253" s="15" t="s">
        <v>1469</v>
      </c>
      <c r="P253" s="15" t="s">
        <v>1469</v>
      </c>
      <c r="Q253" s="15" t="s">
        <v>1469</v>
      </c>
      <c r="R253" s="15" t="s">
        <v>589</v>
      </c>
      <c r="S253" s="15" t="s">
        <v>589</v>
      </c>
      <c r="T253" s="15" t="s">
        <v>467</v>
      </c>
      <c r="U253" s="15" t="s">
        <v>468</v>
      </c>
      <c r="V253" s="15">
        <v>3094144</v>
      </c>
      <c r="X253" s="15">
        <v>30308215</v>
      </c>
      <c r="Y253" s="15" t="s">
        <v>1470</v>
      </c>
      <c r="AB253" s="15" t="s">
        <v>1469</v>
      </c>
      <c r="AC253" s="15">
        <v>650069115</v>
      </c>
      <c r="AD253" s="15">
        <v>1005860806</v>
      </c>
      <c r="AE253" s="15" t="s">
        <v>461</v>
      </c>
      <c r="AF253" s="15">
        <v>-2</v>
      </c>
      <c r="AG253" s="15" t="s">
        <v>513</v>
      </c>
      <c r="AH253" s="15" t="s">
        <v>510</v>
      </c>
      <c r="AI253" s="15" t="s">
        <v>514</v>
      </c>
      <c r="AL253" s="15" t="s">
        <v>391</v>
      </c>
      <c r="AM253" s="16">
        <v>41635</v>
      </c>
      <c r="AN253" s="16">
        <v>41636</v>
      </c>
      <c r="AO253" s="16">
        <v>41635</v>
      </c>
      <c r="AP253" s="201">
        <v>12</v>
      </c>
      <c r="AT253" s="102">
        <v>-1727</v>
      </c>
      <c r="AU253" s="15" t="s">
        <v>424</v>
      </c>
      <c r="AV253" s="15" t="s">
        <v>552</v>
      </c>
      <c r="AW253" s="15" t="s">
        <v>553</v>
      </c>
      <c r="AX253" s="14" t="str">
        <f t="shared" si="5"/>
        <v>OtherBOOKINGS</v>
      </c>
      <c r="AY253" s="17" t="s">
        <v>733</v>
      </c>
      <c r="AZ253" s="101" t="str">
        <f>IF(ISERROR(VLOOKUP($H253,Lookup!$F:$G,2,FALSE)),0,VLOOKUP($H253,Lookup!$F:$G,2,FALSE))</f>
        <v>Other</v>
      </c>
    </row>
    <row r="254" spans="1:52">
      <c r="A254" s="12" t="str">
        <f>IF(AZ254=0,VLOOKUP(R254,Lookup!$B:$C,2,0),'1st Yr Maint'!AZ254)</f>
        <v>France</v>
      </c>
      <c r="B254" s="12" t="str">
        <f>VLOOKUP(A254,Lookup!$C:$D,2,FALSE)</f>
        <v>EMEA WEST</v>
      </c>
      <c r="C254" s="15" t="s">
        <v>418</v>
      </c>
      <c r="D254" s="15" t="s">
        <v>485</v>
      </c>
      <c r="E254" s="15" t="s">
        <v>559</v>
      </c>
      <c r="F254" s="15" t="s">
        <v>519</v>
      </c>
      <c r="G254" s="15" t="s">
        <v>645</v>
      </c>
      <c r="H254" s="15" t="s">
        <v>477</v>
      </c>
      <c r="I254" s="143" t="s">
        <v>614</v>
      </c>
      <c r="J254" s="15" t="s">
        <v>566</v>
      </c>
      <c r="K254" s="15" t="s">
        <v>478</v>
      </c>
      <c r="L254" s="15" t="s">
        <v>460</v>
      </c>
      <c r="M254" s="15" t="s">
        <v>635</v>
      </c>
      <c r="N254" s="103">
        <v>52449</v>
      </c>
      <c r="O254" s="15" t="s">
        <v>1086</v>
      </c>
      <c r="P254" s="15" t="s">
        <v>1086</v>
      </c>
      <c r="Q254" s="15" t="s">
        <v>1086</v>
      </c>
      <c r="R254" s="15" t="s">
        <v>96</v>
      </c>
      <c r="S254" s="15" t="s">
        <v>96</v>
      </c>
      <c r="T254" s="15" t="s">
        <v>467</v>
      </c>
      <c r="U254" s="15" t="s">
        <v>468</v>
      </c>
      <c r="V254" s="15">
        <v>2979205</v>
      </c>
      <c r="X254" s="15">
        <v>30289212</v>
      </c>
      <c r="Y254" s="15" t="s">
        <v>1087</v>
      </c>
      <c r="AB254" s="15" t="s">
        <v>1034</v>
      </c>
      <c r="AC254" s="15">
        <v>411189202</v>
      </c>
      <c r="AD254" s="15">
        <v>1005738114</v>
      </c>
      <c r="AE254" s="15" t="s">
        <v>461</v>
      </c>
      <c r="AF254" s="15">
        <v>1</v>
      </c>
      <c r="AG254" s="15" t="s">
        <v>513</v>
      </c>
      <c r="AH254" s="15" t="s">
        <v>510</v>
      </c>
      <c r="AI254" s="15" t="s">
        <v>514</v>
      </c>
      <c r="AL254" s="15" t="s">
        <v>391</v>
      </c>
      <c r="AM254" s="16">
        <v>41610</v>
      </c>
      <c r="AN254" s="16">
        <v>41611</v>
      </c>
      <c r="AO254" s="16">
        <v>41610</v>
      </c>
      <c r="AP254" s="201">
        <v>12</v>
      </c>
      <c r="AT254" s="102">
        <v>1794</v>
      </c>
      <c r="AU254" s="15" t="s">
        <v>424</v>
      </c>
      <c r="AV254" s="15" t="s">
        <v>462</v>
      </c>
      <c r="AW254" s="15" t="s">
        <v>486</v>
      </c>
      <c r="AX254" s="14" t="str">
        <f t="shared" si="5"/>
        <v>FranceBOOKINGS</v>
      </c>
      <c r="AY254" s="17" t="s">
        <v>733</v>
      </c>
      <c r="AZ254" s="101" t="str">
        <f>IF(ISERROR(VLOOKUP($H254,Lookup!$F:$G,2,FALSE)),0,VLOOKUP($H254,Lookup!$F:$G,2,FALSE))</f>
        <v>France</v>
      </c>
    </row>
    <row r="255" spans="1:52">
      <c r="A255" s="12" t="str">
        <f>IF(AZ255=0,VLOOKUP(R255,Lookup!$B:$C,2,0),'1st Yr Maint'!AZ255)</f>
        <v>Iberia</v>
      </c>
      <c r="B255" s="12" t="str">
        <f>VLOOKUP(A255,Lookup!$C:$D,2,FALSE)</f>
        <v>EMEA WEST</v>
      </c>
      <c r="C255" s="15" t="s">
        <v>418</v>
      </c>
      <c r="D255" s="15" t="s">
        <v>485</v>
      </c>
      <c r="E255" s="15" t="s">
        <v>559</v>
      </c>
      <c r="F255" s="15" t="s">
        <v>519</v>
      </c>
      <c r="G255" s="15" t="s">
        <v>645</v>
      </c>
      <c r="H255" s="15" t="s">
        <v>569</v>
      </c>
      <c r="I255" s="143" t="s">
        <v>640</v>
      </c>
      <c r="J255" s="15" t="s">
        <v>566</v>
      </c>
      <c r="K255" s="15" t="s">
        <v>539</v>
      </c>
      <c r="L255" s="15" t="s">
        <v>460</v>
      </c>
      <c r="M255" s="15" t="s">
        <v>701</v>
      </c>
      <c r="N255" s="103">
        <v>94244</v>
      </c>
      <c r="O255" s="15" t="s">
        <v>800</v>
      </c>
      <c r="P255" s="15" t="s">
        <v>816</v>
      </c>
      <c r="Q255" s="15" t="s">
        <v>816</v>
      </c>
      <c r="R255" s="15" t="s">
        <v>540</v>
      </c>
      <c r="S255" s="15" t="s">
        <v>540</v>
      </c>
      <c r="T255" s="15" t="s">
        <v>467</v>
      </c>
      <c r="U255" s="15" t="s">
        <v>468</v>
      </c>
      <c r="V255" s="15">
        <v>2606351</v>
      </c>
      <c r="X255" s="15">
        <v>30168056</v>
      </c>
      <c r="Y255" s="15" t="s">
        <v>817</v>
      </c>
      <c r="AB255" s="15" t="s">
        <v>818</v>
      </c>
      <c r="AC255" s="15">
        <v>461026429</v>
      </c>
      <c r="AD255" s="15">
        <v>1005102312</v>
      </c>
      <c r="AE255" s="15" t="s">
        <v>461</v>
      </c>
      <c r="AF255" s="15">
        <v>-1</v>
      </c>
      <c r="AG255" s="15" t="s">
        <v>513</v>
      </c>
      <c r="AH255" s="15" t="s">
        <v>510</v>
      </c>
      <c r="AI255" s="15" t="s">
        <v>511</v>
      </c>
      <c r="AJ255" s="15" t="s">
        <v>518</v>
      </c>
      <c r="AK255" s="15" t="s">
        <v>516</v>
      </c>
      <c r="AL255" s="15" t="s">
        <v>512</v>
      </c>
      <c r="AM255" s="16">
        <v>41361</v>
      </c>
      <c r="AN255" s="16">
        <v>41578</v>
      </c>
      <c r="AO255" s="16">
        <v>41578</v>
      </c>
      <c r="AP255" s="201">
        <v>10</v>
      </c>
      <c r="AT255" s="102">
        <v>-148.19999999999999</v>
      </c>
      <c r="AU255" s="15" t="s">
        <v>424</v>
      </c>
      <c r="AV255" s="15" t="s">
        <v>488</v>
      </c>
      <c r="AW255" s="15" t="s">
        <v>621</v>
      </c>
      <c r="AX255" s="14" t="str">
        <f t="shared" si="5"/>
        <v>IberiaBOOKINGS</v>
      </c>
      <c r="AY255" s="17" t="s">
        <v>733</v>
      </c>
      <c r="AZ255" s="101">
        <f>IF(ISERROR(VLOOKUP($H255,Lookup!$F:$G,2,FALSE)),0,VLOOKUP($H255,Lookup!$F:$G,2,FALSE))</f>
        <v>0</v>
      </c>
    </row>
    <row r="256" spans="1:52">
      <c r="A256" s="12" t="str">
        <f>IF(AZ256=0,VLOOKUP(R256,Lookup!$B:$C,2,0),'1st Yr Maint'!AZ256)</f>
        <v>Iberia</v>
      </c>
      <c r="B256" s="12" t="str">
        <f>VLOOKUP(A256,Lookup!$C:$D,2,FALSE)</f>
        <v>EMEA WEST</v>
      </c>
      <c r="C256" s="15" t="s">
        <v>418</v>
      </c>
      <c r="D256" s="15" t="s">
        <v>485</v>
      </c>
      <c r="E256" s="15" t="s">
        <v>559</v>
      </c>
      <c r="F256" s="15" t="s">
        <v>519</v>
      </c>
      <c r="G256" s="15" t="s">
        <v>645</v>
      </c>
      <c r="H256" s="15" t="s">
        <v>569</v>
      </c>
      <c r="I256" s="143" t="s">
        <v>640</v>
      </c>
      <c r="J256" s="15" t="s">
        <v>566</v>
      </c>
      <c r="K256" s="15" t="s">
        <v>539</v>
      </c>
      <c r="L256" s="15" t="s">
        <v>460</v>
      </c>
      <c r="M256" s="15" t="s">
        <v>701</v>
      </c>
      <c r="N256" s="103">
        <v>94244</v>
      </c>
      <c r="O256" s="15" t="s">
        <v>800</v>
      </c>
      <c r="P256" s="15" t="s">
        <v>804</v>
      </c>
      <c r="Q256" s="15" t="s">
        <v>804</v>
      </c>
      <c r="R256" s="15" t="s">
        <v>540</v>
      </c>
      <c r="S256" s="15" t="s">
        <v>540</v>
      </c>
      <c r="T256" s="15" t="s">
        <v>467</v>
      </c>
      <c r="U256" s="15" t="s">
        <v>468</v>
      </c>
      <c r="V256" s="15">
        <v>2606351</v>
      </c>
      <c r="X256" s="15">
        <v>30168056</v>
      </c>
      <c r="Y256" s="15" t="s">
        <v>817</v>
      </c>
      <c r="AB256" s="15" t="s">
        <v>805</v>
      </c>
      <c r="AC256" s="15">
        <v>474027117</v>
      </c>
      <c r="AD256" s="15">
        <v>1005102312</v>
      </c>
      <c r="AE256" s="15" t="s">
        <v>461</v>
      </c>
      <c r="AF256" s="15">
        <v>1</v>
      </c>
      <c r="AG256" s="15" t="s">
        <v>513</v>
      </c>
      <c r="AH256" s="15" t="s">
        <v>510</v>
      </c>
      <c r="AI256" s="15" t="s">
        <v>511</v>
      </c>
      <c r="AJ256" s="15" t="s">
        <v>518</v>
      </c>
      <c r="AK256" s="15" t="s">
        <v>516</v>
      </c>
      <c r="AL256" s="15" t="s">
        <v>512</v>
      </c>
      <c r="AM256" s="16">
        <v>41361</v>
      </c>
      <c r="AN256" s="16">
        <v>41578</v>
      </c>
      <c r="AO256" s="16">
        <v>41578</v>
      </c>
      <c r="AP256" s="201">
        <v>10</v>
      </c>
      <c r="AT256" s="102">
        <v>148.19999999999999</v>
      </c>
      <c r="AU256" s="15" t="s">
        <v>424</v>
      </c>
      <c r="AV256" s="15" t="s">
        <v>466</v>
      </c>
      <c r="AW256" s="15" t="s">
        <v>465</v>
      </c>
      <c r="AX256" s="14" t="str">
        <f t="shared" si="5"/>
        <v>IberiaBOOKINGS</v>
      </c>
      <c r="AY256" s="17" t="s">
        <v>733</v>
      </c>
      <c r="AZ256" s="101">
        <f>IF(ISERROR(VLOOKUP($H256,Lookup!$F:$G,2,FALSE)),0,VLOOKUP($H256,Lookup!$F:$G,2,FALSE))</f>
        <v>0</v>
      </c>
    </row>
    <row r="257" spans="1:52">
      <c r="A257" s="12" t="str">
        <f>IF(AZ257=0,VLOOKUP(R257,Lookup!$B:$C,2,0),'1st Yr Maint'!AZ257)</f>
        <v>Italy</v>
      </c>
      <c r="B257" s="12" t="str">
        <f>VLOOKUP(A257,Lookup!$C:$D,2,FALSE)</f>
        <v>EMEA WEST</v>
      </c>
      <c r="C257" s="15" t="s">
        <v>418</v>
      </c>
      <c r="D257" s="15" t="s">
        <v>485</v>
      </c>
      <c r="E257" s="15" t="s">
        <v>559</v>
      </c>
      <c r="F257" s="15" t="s">
        <v>519</v>
      </c>
      <c r="G257" s="15" t="s">
        <v>645</v>
      </c>
      <c r="H257" s="15" t="s">
        <v>480</v>
      </c>
      <c r="I257" s="143" t="s">
        <v>572</v>
      </c>
      <c r="J257" s="15" t="s">
        <v>566</v>
      </c>
      <c r="K257" s="15" t="s">
        <v>794</v>
      </c>
      <c r="L257" s="15" t="s">
        <v>460</v>
      </c>
      <c r="M257" s="15" t="s">
        <v>693</v>
      </c>
      <c r="N257" s="103">
        <v>117985</v>
      </c>
      <c r="O257" s="15" t="s">
        <v>1207</v>
      </c>
      <c r="P257" s="15" t="s">
        <v>1208</v>
      </c>
      <c r="Q257" s="15" t="s">
        <v>1208</v>
      </c>
      <c r="R257" s="15" t="s">
        <v>225</v>
      </c>
      <c r="S257" s="15" t="s">
        <v>267</v>
      </c>
      <c r="T257" s="15" t="s">
        <v>467</v>
      </c>
      <c r="U257" s="15" t="s">
        <v>468</v>
      </c>
      <c r="V257" s="15">
        <v>2378675</v>
      </c>
      <c r="X257" s="15">
        <v>30299007</v>
      </c>
      <c r="Y257" s="15" t="s">
        <v>1209</v>
      </c>
      <c r="AB257" s="15" t="s">
        <v>1208</v>
      </c>
      <c r="AC257" s="15">
        <v>276676939</v>
      </c>
      <c r="AD257" s="15">
        <v>1005729620</v>
      </c>
      <c r="AE257" s="15" t="s">
        <v>461</v>
      </c>
      <c r="AF257" s="15">
        <v>2</v>
      </c>
      <c r="AG257" s="15" t="s">
        <v>513</v>
      </c>
      <c r="AH257" s="15" t="s">
        <v>510</v>
      </c>
      <c r="AI257" s="15" t="s">
        <v>514</v>
      </c>
      <c r="AL257" s="15" t="s">
        <v>391</v>
      </c>
      <c r="AM257" s="16">
        <v>41625</v>
      </c>
      <c r="AN257" s="16">
        <v>41625</v>
      </c>
      <c r="AO257" s="16">
        <v>41625</v>
      </c>
      <c r="AP257" s="201">
        <v>12</v>
      </c>
      <c r="AT257" s="102">
        <v>2472.6</v>
      </c>
      <c r="AU257" s="15" t="s">
        <v>424</v>
      </c>
      <c r="AV257" s="15" t="s">
        <v>462</v>
      </c>
      <c r="AW257" s="15" t="s">
        <v>652</v>
      </c>
      <c r="AX257" s="14" t="str">
        <f t="shared" si="5"/>
        <v>ItalyBOOKINGS</v>
      </c>
      <c r="AY257" s="17" t="s">
        <v>733</v>
      </c>
      <c r="AZ257" s="101" t="str">
        <f>IF(ISERROR(VLOOKUP($H257,Lookup!$F:$G,2,FALSE)),0,VLOOKUP($H257,Lookup!$F:$G,2,FALSE))</f>
        <v>Italy</v>
      </c>
    </row>
    <row r="258" spans="1:52">
      <c r="A258" s="12" t="str">
        <f>IF(AZ258=0,VLOOKUP(R258,Lookup!$B:$C,2,0),'1st Yr Maint'!AZ258)</f>
        <v>Italy</v>
      </c>
      <c r="B258" s="12" t="str">
        <f>VLOOKUP(A258,Lookup!$C:$D,2,FALSE)</f>
        <v>EMEA WEST</v>
      </c>
      <c r="C258" s="15" t="s">
        <v>418</v>
      </c>
      <c r="D258" s="15" t="s">
        <v>485</v>
      </c>
      <c r="E258" s="15" t="s">
        <v>559</v>
      </c>
      <c r="F258" s="15" t="s">
        <v>519</v>
      </c>
      <c r="G258" s="15" t="s">
        <v>645</v>
      </c>
      <c r="H258" s="15" t="s">
        <v>480</v>
      </c>
      <c r="I258" s="143" t="s">
        <v>572</v>
      </c>
      <c r="J258" s="15" t="s">
        <v>566</v>
      </c>
      <c r="K258" s="15" t="s">
        <v>794</v>
      </c>
      <c r="L258" s="15" t="s">
        <v>460</v>
      </c>
      <c r="M258" s="15" t="s">
        <v>693</v>
      </c>
      <c r="N258" s="103">
        <v>117985</v>
      </c>
      <c r="O258" s="15" t="s">
        <v>1465</v>
      </c>
      <c r="P258" s="15" t="s">
        <v>1466</v>
      </c>
      <c r="Q258" s="15" t="s">
        <v>1466</v>
      </c>
      <c r="R258" s="15" t="s">
        <v>97</v>
      </c>
      <c r="S258" s="15" t="s">
        <v>97</v>
      </c>
      <c r="T258" s="15" t="s">
        <v>467</v>
      </c>
      <c r="U258" s="15" t="s">
        <v>468</v>
      </c>
      <c r="V258" s="15">
        <v>2015844</v>
      </c>
      <c r="X258" s="15">
        <v>30309392</v>
      </c>
      <c r="Y258" s="15" t="s">
        <v>1467</v>
      </c>
      <c r="AB258" s="15" t="s">
        <v>1468</v>
      </c>
      <c r="AC258" s="15">
        <v>436856884</v>
      </c>
      <c r="AD258" s="15">
        <v>1005639264</v>
      </c>
      <c r="AE258" s="15" t="s">
        <v>461</v>
      </c>
      <c r="AF258" s="15">
        <v>2</v>
      </c>
      <c r="AG258" s="15" t="s">
        <v>513</v>
      </c>
      <c r="AH258" s="15" t="s">
        <v>510</v>
      </c>
      <c r="AI258" s="15" t="s">
        <v>511</v>
      </c>
      <c r="AJ258" s="15" t="s">
        <v>642</v>
      </c>
      <c r="AL258" s="15" t="s">
        <v>512</v>
      </c>
      <c r="AM258" s="16">
        <v>41636</v>
      </c>
      <c r="AN258" s="16">
        <v>41636</v>
      </c>
      <c r="AO258" s="16">
        <v>41636</v>
      </c>
      <c r="AP258" s="201">
        <v>12</v>
      </c>
      <c r="AT258" s="102">
        <v>8156.2</v>
      </c>
      <c r="AU258" s="15" t="s">
        <v>424</v>
      </c>
      <c r="AV258" s="15" t="s">
        <v>462</v>
      </c>
      <c r="AW258" s="15" t="s">
        <v>652</v>
      </c>
      <c r="AX258" s="14" t="str">
        <f t="shared" si="5"/>
        <v>ItalyBOOKINGS</v>
      </c>
      <c r="AY258" s="17" t="s">
        <v>733</v>
      </c>
      <c r="AZ258" s="101" t="str">
        <f>IF(ISERROR(VLOOKUP($H258,Lookup!$F:$G,2,FALSE)),0,VLOOKUP($H258,Lookup!$F:$G,2,FALSE))</f>
        <v>Italy</v>
      </c>
    </row>
    <row r="259" spans="1:52">
      <c r="A259" s="12" t="str">
        <f>IF(AZ259=0,VLOOKUP(R259,Lookup!$B:$C,2,0),'1st Yr Maint'!AZ259)</f>
        <v>UK&amp;I</v>
      </c>
      <c r="B259" s="12" t="str">
        <f>VLOOKUP(A259,Lookup!$C:$D,2,FALSE)</f>
        <v>UK&amp;I</v>
      </c>
      <c r="C259" s="15" t="s">
        <v>418</v>
      </c>
      <c r="D259" s="15" t="s">
        <v>485</v>
      </c>
      <c r="E259" s="15" t="s">
        <v>559</v>
      </c>
      <c r="F259" s="15" t="s">
        <v>519</v>
      </c>
      <c r="G259" s="15" t="s">
        <v>645</v>
      </c>
      <c r="H259" s="15" t="s">
        <v>475</v>
      </c>
      <c r="I259" s="143" t="s">
        <v>638</v>
      </c>
      <c r="J259" s="15" t="s">
        <v>476</v>
      </c>
      <c r="K259" s="15" t="s">
        <v>476</v>
      </c>
      <c r="L259" s="15" t="s">
        <v>471</v>
      </c>
      <c r="M259" s="15" t="s">
        <v>785</v>
      </c>
      <c r="N259" s="103">
        <v>118312</v>
      </c>
      <c r="O259" s="15" t="s">
        <v>786</v>
      </c>
      <c r="P259" s="15" t="s">
        <v>786</v>
      </c>
      <c r="Q259" s="15" t="s">
        <v>786</v>
      </c>
      <c r="R259" s="15" t="s">
        <v>495</v>
      </c>
      <c r="S259" s="15" t="s">
        <v>495</v>
      </c>
      <c r="T259" s="15" t="s">
        <v>467</v>
      </c>
      <c r="U259" s="15" t="s">
        <v>468</v>
      </c>
      <c r="V259" s="15">
        <v>2920502</v>
      </c>
      <c r="X259" s="15">
        <v>30272586</v>
      </c>
      <c r="Y259" s="15" t="s">
        <v>787</v>
      </c>
      <c r="AB259" s="15" t="s">
        <v>788</v>
      </c>
      <c r="AC259" s="15">
        <v>230790719</v>
      </c>
      <c r="AD259" s="15">
        <v>1005254284</v>
      </c>
      <c r="AE259" s="15" t="s">
        <v>461</v>
      </c>
      <c r="AF259" s="15">
        <v>2</v>
      </c>
      <c r="AG259" s="15" t="s">
        <v>513</v>
      </c>
      <c r="AH259" s="15" t="s">
        <v>510</v>
      </c>
      <c r="AI259" s="15" t="s">
        <v>514</v>
      </c>
      <c r="AL259" s="15" t="s">
        <v>391</v>
      </c>
      <c r="AM259" s="16">
        <v>41577</v>
      </c>
      <c r="AN259" s="16">
        <v>41577</v>
      </c>
      <c r="AO259" s="16">
        <v>41577</v>
      </c>
      <c r="AP259" s="201">
        <v>10</v>
      </c>
      <c r="AT259" s="102">
        <v>33808.67</v>
      </c>
      <c r="AU259" s="15" t="s">
        <v>424</v>
      </c>
      <c r="AV259" s="15" t="s">
        <v>479</v>
      </c>
      <c r="AW259" s="15" t="s">
        <v>1012</v>
      </c>
      <c r="AX259" s="14" t="str">
        <f t="shared" si="5"/>
        <v>UK&amp;IBOOKINGS</v>
      </c>
      <c r="AY259" s="17" t="s">
        <v>733</v>
      </c>
      <c r="AZ259" s="101" t="str">
        <f>IF(ISERROR(VLOOKUP($H259,Lookup!$F:$G,2,FALSE)),0,VLOOKUP($H259,Lookup!$F:$G,2,FALSE))</f>
        <v>UK&amp;I</v>
      </c>
    </row>
    <row r="260" spans="1:52">
      <c r="A260" s="12" t="str">
        <f>IF(AZ260=0,VLOOKUP(R260,Lookup!$B:$C,2,0),'1st Yr Maint'!AZ260)</f>
        <v>UK&amp;I</v>
      </c>
      <c r="B260" s="12" t="str">
        <f>VLOOKUP(A260,Lookup!$C:$D,2,FALSE)</f>
        <v>UK&amp;I</v>
      </c>
      <c r="C260" s="15" t="s">
        <v>418</v>
      </c>
      <c r="D260" s="15" t="s">
        <v>485</v>
      </c>
      <c r="E260" s="15" t="s">
        <v>559</v>
      </c>
      <c r="F260" s="15" t="s">
        <v>519</v>
      </c>
      <c r="G260" s="15" t="s">
        <v>645</v>
      </c>
      <c r="H260" s="15" t="s">
        <v>475</v>
      </c>
      <c r="I260" s="143" t="s">
        <v>581</v>
      </c>
      <c r="J260" s="15" t="s">
        <v>476</v>
      </c>
      <c r="K260" s="15" t="s">
        <v>582</v>
      </c>
      <c r="L260" s="15" t="s">
        <v>471</v>
      </c>
      <c r="M260" s="15" t="s">
        <v>1013</v>
      </c>
      <c r="N260" s="103">
        <v>42093</v>
      </c>
      <c r="O260" s="15" t="s">
        <v>1014</v>
      </c>
      <c r="P260" s="15" t="s">
        <v>1014</v>
      </c>
      <c r="Q260" s="15" t="s">
        <v>1014</v>
      </c>
      <c r="R260" s="15" t="s">
        <v>495</v>
      </c>
      <c r="S260" s="15" t="s">
        <v>495</v>
      </c>
      <c r="T260" s="15" t="s">
        <v>467</v>
      </c>
      <c r="U260" s="15" t="s">
        <v>468</v>
      </c>
      <c r="V260" s="15">
        <v>3097002</v>
      </c>
      <c r="X260" s="15">
        <v>30286088</v>
      </c>
      <c r="Y260" s="15" t="s">
        <v>1015</v>
      </c>
      <c r="AB260" s="15" t="s">
        <v>1016</v>
      </c>
      <c r="AC260" s="15">
        <v>219469751</v>
      </c>
      <c r="AD260" s="15">
        <v>1005632140</v>
      </c>
      <c r="AE260" s="15" t="s">
        <v>461</v>
      </c>
      <c r="AF260" s="15">
        <v>1</v>
      </c>
      <c r="AG260" s="15" t="s">
        <v>513</v>
      </c>
      <c r="AH260" s="15" t="s">
        <v>510</v>
      </c>
      <c r="AI260" s="15" t="s">
        <v>514</v>
      </c>
      <c r="AL260" s="15" t="s">
        <v>391</v>
      </c>
      <c r="AM260" s="16">
        <v>41604</v>
      </c>
      <c r="AN260" s="16">
        <v>41604</v>
      </c>
      <c r="AO260" s="16">
        <v>41604</v>
      </c>
      <c r="AP260" s="201">
        <v>11</v>
      </c>
      <c r="AT260" s="102">
        <v>9200.82</v>
      </c>
      <c r="AU260" s="15" t="s">
        <v>424</v>
      </c>
      <c r="AV260" s="15" t="s">
        <v>466</v>
      </c>
      <c r="AW260" s="15" t="s">
        <v>465</v>
      </c>
      <c r="AX260" s="14" t="str">
        <f t="shared" si="5"/>
        <v>UK&amp;IBOOKINGS</v>
      </c>
      <c r="AY260" s="17" t="s">
        <v>733</v>
      </c>
      <c r="AZ260" s="101" t="str">
        <f>IF(ISERROR(VLOOKUP($H260,Lookup!$F:$G,2,FALSE)),0,VLOOKUP($H260,Lookup!$F:$G,2,FALSE))</f>
        <v>UK&amp;I</v>
      </c>
    </row>
    <row r="261" spans="1:52">
      <c r="A261" s="12" t="str">
        <f>IF(AZ261=0,VLOOKUP(R261,Lookup!$B:$C,2,0),'1st Yr Maint'!AZ261)</f>
        <v>Nordics</v>
      </c>
      <c r="B261" s="12" t="str">
        <f>VLOOKUP(A261,Lookup!$C:$D,2,FALSE)</f>
        <v>EMEA WEST</v>
      </c>
      <c r="C261" s="15" t="s">
        <v>418</v>
      </c>
      <c r="D261" s="15" t="s">
        <v>485</v>
      </c>
      <c r="E261" s="15" t="s">
        <v>392</v>
      </c>
      <c r="F261" s="15" t="s">
        <v>519</v>
      </c>
      <c r="G261" s="15" t="s">
        <v>645</v>
      </c>
      <c r="H261" s="15" t="s">
        <v>1040</v>
      </c>
      <c r="I261" s="143" t="s">
        <v>1041</v>
      </c>
      <c r="J261" s="15" t="s">
        <v>1042</v>
      </c>
      <c r="K261" s="15" t="s">
        <v>1043</v>
      </c>
      <c r="L261" s="15" t="s">
        <v>558</v>
      </c>
      <c r="M261" s="15" t="s">
        <v>225</v>
      </c>
      <c r="N261" s="103" t="s">
        <v>225</v>
      </c>
      <c r="O261" s="15" t="s">
        <v>1405</v>
      </c>
      <c r="P261" s="15" t="s">
        <v>1405</v>
      </c>
      <c r="Q261" s="15" t="s">
        <v>1405</v>
      </c>
      <c r="R261" s="15" t="s">
        <v>564</v>
      </c>
      <c r="S261" s="15" t="s">
        <v>564</v>
      </c>
      <c r="T261" s="15" t="s">
        <v>467</v>
      </c>
      <c r="U261" s="15" t="s">
        <v>468</v>
      </c>
      <c r="V261" s="15">
        <v>2874718</v>
      </c>
      <c r="X261" s="15">
        <v>30304850</v>
      </c>
      <c r="Y261" s="15" t="s">
        <v>1406</v>
      </c>
      <c r="AB261" s="15" t="s">
        <v>1407</v>
      </c>
      <c r="AC261" s="15">
        <v>306240136</v>
      </c>
      <c r="AD261" s="15">
        <v>1005836732</v>
      </c>
      <c r="AE261" s="15" t="s">
        <v>461</v>
      </c>
      <c r="AF261" s="15">
        <v>1</v>
      </c>
      <c r="AG261" s="15" t="s">
        <v>513</v>
      </c>
      <c r="AH261" s="15" t="s">
        <v>510</v>
      </c>
      <c r="AI261" s="15" t="s">
        <v>514</v>
      </c>
      <c r="AL261" s="15" t="s">
        <v>391</v>
      </c>
      <c r="AM261" s="16">
        <v>41631</v>
      </c>
      <c r="AN261" s="16">
        <v>41631</v>
      </c>
      <c r="AO261" s="16">
        <v>41631</v>
      </c>
      <c r="AP261" s="201">
        <v>12</v>
      </c>
      <c r="AT261" s="102">
        <v>14149.16</v>
      </c>
      <c r="AU261" s="15" t="s">
        <v>424</v>
      </c>
      <c r="AV261" s="15" t="s">
        <v>552</v>
      </c>
      <c r="AW261" s="15" t="s">
        <v>553</v>
      </c>
      <c r="AX261" s="14" t="str">
        <f t="shared" si="5"/>
        <v>NordicsBOOKINGS</v>
      </c>
      <c r="AY261" s="17" t="s">
        <v>733</v>
      </c>
      <c r="AZ261" s="101">
        <f>IF(ISERROR(VLOOKUP($H261,Lookup!$F:$G,2,FALSE)),0,VLOOKUP($H261,Lookup!$F:$G,2,FALSE))</f>
        <v>0</v>
      </c>
    </row>
    <row r="262" spans="1:52">
      <c r="A262" s="12" t="str">
        <f>IF(AZ262=0,VLOOKUP(R262,Lookup!$B:$C,2,0),'1st Yr Maint'!AZ262)</f>
        <v>Nordics</v>
      </c>
      <c r="B262" s="12" t="str">
        <f>VLOOKUP(A262,Lookup!$C:$D,2,FALSE)</f>
        <v>EMEA WEST</v>
      </c>
      <c r="C262" s="15" t="s">
        <v>418</v>
      </c>
      <c r="D262" s="15" t="s">
        <v>485</v>
      </c>
      <c r="E262" s="15" t="s">
        <v>392</v>
      </c>
      <c r="F262" s="15" t="s">
        <v>519</v>
      </c>
      <c r="G262" s="15" t="s">
        <v>645</v>
      </c>
      <c r="H262" s="15" t="s">
        <v>1040</v>
      </c>
      <c r="I262" s="143" t="s">
        <v>1041</v>
      </c>
      <c r="J262" s="15" t="s">
        <v>1042</v>
      </c>
      <c r="K262" s="15" t="s">
        <v>1043</v>
      </c>
      <c r="L262" s="15" t="s">
        <v>558</v>
      </c>
      <c r="M262" s="15" t="s">
        <v>225</v>
      </c>
      <c r="N262" s="103" t="s">
        <v>225</v>
      </c>
      <c r="O262" s="15" t="s">
        <v>1405</v>
      </c>
      <c r="P262" s="15" t="s">
        <v>1405</v>
      </c>
      <c r="Q262" s="15" t="s">
        <v>1405</v>
      </c>
      <c r="R262" s="15" t="s">
        <v>564</v>
      </c>
      <c r="S262" s="15" t="s">
        <v>564</v>
      </c>
      <c r="T262" s="15" t="s">
        <v>467</v>
      </c>
      <c r="U262" s="15" t="s">
        <v>468</v>
      </c>
      <c r="V262" s="15">
        <v>2874718</v>
      </c>
      <c r="X262" s="15">
        <v>30304850</v>
      </c>
      <c r="Y262" s="15" t="s">
        <v>1406</v>
      </c>
      <c r="AB262" s="15" t="s">
        <v>1407</v>
      </c>
      <c r="AC262" s="15">
        <v>306240136</v>
      </c>
      <c r="AD262" s="15">
        <v>1005836732</v>
      </c>
      <c r="AE262" s="15" t="s">
        <v>461</v>
      </c>
      <c r="AF262" s="15">
        <v>-1</v>
      </c>
      <c r="AG262" s="15" t="s">
        <v>513</v>
      </c>
      <c r="AH262" s="15" t="s">
        <v>510</v>
      </c>
      <c r="AI262" s="15" t="s">
        <v>514</v>
      </c>
      <c r="AL262" s="15" t="s">
        <v>391</v>
      </c>
      <c r="AM262" s="16">
        <v>41631</v>
      </c>
      <c r="AN262" s="16">
        <v>41632</v>
      </c>
      <c r="AO262" s="16">
        <v>41631</v>
      </c>
      <c r="AP262" s="201">
        <v>12</v>
      </c>
      <c r="AT262" s="102">
        <v>-14149.16</v>
      </c>
      <c r="AU262" s="15" t="s">
        <v>424</v>
      </c>
      <c r="AV262" s="15" t="s">
        <v>552</v>
      </c>
      <c r="AW262" s="15" t="s">
        <v>553</v>
      </c>
      <c r="AX262" s="14" t="str">
        <f t="shared" si="5"/>
        <v>NordicsBOOKINGS</v>
      </c>
      <c r="AY262" s="17" t="s">
        <v>733</v>
      </c>
      <c r="AZ262" s="101">
        <f>IF(ISERROR(VLOOKUP($H262,Lookup!$F:$G,2,FALSE)),0,VLOOKUP($H262,Lookup!$F:$G,2,FALSE))</f>
        <v>0</v>
      </c>
    </row>
    <row r="263" spans="1:52">
      <c r="A263" s="12" t="str">
        <f>IF(AZ263=0,VLOOKUP(R263,Lookup!$B:$C,2,0),'1st Yr Maint'!AZ263)</f>
        <v>Benelux</v>
      </c>
      <c r="B263" s="12" t="str">
        <f>VLOOKUP(A263,Lookup!$C:$D,2,FALSE)</f>
        <v>EMEA WEST</v>
      </c>
      <c r="C263" s="15" t="s">
        <v>418</v>
      </c>
      <c r="D263" s="15" t="s">
        <v>485</v>
      </c>
      <c r="E263" s="15" t="s">
        <v>392</v>
      </c>
      <c r="F263" s="15" t="s">
        <v>519</v>
      </c>
      <c r="G263" s="15" t="s">
        <v>645</v>
      </c>
      <c r="H263" s="15" t="s">
        <v>568</v>
      </c>
      <c r="I263" s="143" t="s">
        <v>472</v>
      </c>
      <c r="J263" s="15" t="s">
        <v>476</v>
      </c>
      <c r="K263" s="15" t="s">
        <v>473</v>
      </c>
      <c r="L263" s="15" t="s">
        <v>471</v>
      </c>
      <c r="M263" s="15" t="s">
        <v>584</v>
      </c>
      <c r="N263" s="103">
        <v>15449</v>
      </c>
      <c r="O263" s="15" t="s">
        <v>1376</v>
      </c>
      <c r="P263" s="15" t="s">
        <v>1377</v>
      </c>
      <c r="Q263" s="15" t="s">
        <v>1377</v>
      </c>
      <c r="R263" s="15" t="s">
        <v>941</v>
      </c>
      <c r="S263" s="15" t="s">
        <v>941</v>
      </c>
      <c r="T263" s="15" t="s">
        <v>467</v>
      </c>
      <c r="U263" s="15" t="s">
        <v>468</v>
      </c>
      <c r="V263" s="15">
        <v>2914096</v>
      </c>
      <c r="X263" s="15">
        <v>30306644</v>
      </c>
      <c r="Y263" s="15" t="s">
        <v>1378</v>
      </c>
      <c r="AB263" s="15" t="s">
        <v>1379</v>
      </c>
      <c r="AC263" s="15">
        <v>372944426</v>
      </c>
      <c r="AD263" s="15">
        <v>1005236657</v>
      </c>
      <c r="AE263" s="15" t="s">
        <v>461</v>
      </c>
      <c r="AF263" s="15">
        <v>2</v>
      </c>
      <c r="AG263" s="15" t="s">
        <v>513</v>
      </c>
      <c r="AH263" s="15" t="s">
        <v>510</v>
      </c>
      <c r="AI263" s="15" t="s">
        <v>511</v>
      </c>
      <c r="AJ263" s="15" t="s">
        <v>642</v>
      </c>
      <c r="AK263" s="15" t="s">
        <v>515</v>
      </c>
      <c r="AL263" s="15" t="s">
        <v>512</v>
      </c>
      <c r="AM263" s="16">
        <v>41634</v>
      </c>
      <c r="AN263" s="16">
        <v>41634</v>
      </c>
      <c r="AO263" s="16">
        <v>41634</v>
      </c>
      <c r="AP263" s="201">
        <v>12</v>
      </c>
      <c r="AT263" s="102">
        <v>299.00020000000001</v>
      </c>
      <c r="AU263" s="15" t="s">
        <v>424</v>
      </c>
      <c r="AV263" s="15" t="s">
        <v>537</v>
      </c>
      <c r="AW263" s="15" t="s">
        <v>538</v>
      </c>
      <c r="AX263" s="14" t="str">
        <f t="shared" si="5"/>
        <v>BeneluxBOOKINGS</v>
      </c>
      <c r="AY263" s="17" t="s">
        <v>733</v>
      </c>
      <c r="AZ263" s="101">
        <f>IF(ISERROR(VLOOKUP($H263,Lookup!$F:$G,2,FALSE)),0,VLOOKUP($H263,Lookup!$F:$G,2,FALSE))</f>
        <v>0</v>
      </c>
    </row>
    <row r="264" spans="1:52">
      <c r="A264" s="12" t="str">
        <f>IF(AZ264=0,VLOOKUP(R264,Lookup!$B:$C,2,0),'1st Yr Maint'!AZ264)</f>
        <v>Benelux</v>
      </c>
      <c r="B264" s="12" t="str">
        <f>VLOOKUP(A264,Lookup!$C:$D,2,FALSE)</f>
        <v>EMEA WEST</v>
      </c>
      <c r="C264" s="15" t="s">
        <v>418</v>
      </c>
      <c r="D264" s="15" t="s">
        <v>485</v>
      </c>
      <c r="E264" s="15" t="s">
        <v>392</v>
      </c>
      <c r="F264" s="15" t="s">
        <v>519</v>
      </c>
      <c r="G264" s="15" t="s">
        <v>645</v>
      </c>
      <c r="H264" s="15" t="s">
        <v>568</v>
      </c>
      <c r="I264" s="143" t="s">
        <v>472</v>
      </c>
      <c r="J264" s="15" t="s">
        <v>476</v>
      </c>
      <c r="K264" s="15" t="s">
        <v>473</v>
      </c>
      <c r="L264" s="15" t="s">
        <v>471</v>
      </c>
      <c r="M264" s="15" t="s">
        <v>584</v>
      </c>
      <c r="N264" s="103">
        <v>15449</v>
      </c>
      <c r="O264" s="15" t="s">
        <v>939</v>
      </c>
      <c r="P264" s="15" t="s">
        <v>965</v>
      </c>
      <c r="Q264" s="15" t="s">
        <v>965</v>
      </c>
      <c r="R264" s="15" t="s">
        <v>941</v>
      </c>
      <c r="S264" s="15" t="s">
        <v>941</v>
      </c>
      <c r="T264" s="15" t="s">
        <v>467</v>
      </c>
      <c r="U264" s="15" t="s">
        <v>468</v>
      </c>
      <c r="V264" s="15">
        <v>3113742</v>
      </c>
      <c r="X264" s="15">
        <v>30281776</v>
      </c>
      <c r="Y264" s="15" t="s">
        <v>966</v>
      </c>
      <c r="AB264" s="15" t="s">
        <v>967</v>
      </c>
      <c r="AC264" s="15">
        <v>376313214</v>
      </c>
      <c r="AD264" s="15">
        <v>1005668815</v>
      </c>
      <c r="AE264" s="15" t="s">
        <v>461</v>
      </c>
      <c r="AF264" s="15">
        <v>1</v>
      </c>
      <c r="AG264" s="15" t="s">
        <v>509</v>
      </c>
      <c r="AH264" s="15" t="s">
        <v>510</v>
      </c>
      <c r="AI264" s="15" t="s">
        <v>514</v>
      </c>
      <c r="AL264" s="15" t="s">
        <v>391</v>
      </c>
      <c r="AM264" s="16">
        <v>41597</v>
      </c>
      <c r="AN264" s="16">
        <v>41597</v>
      </c>
      <c r="AO264" s="16">
        <v>41597</v>
      </c>
      <c r="AP264" s="201">
        <v>11</v>
      </c>
      <c r="AT264" s="102">
        <v>70.2</v>
      </c>
      <c r="AU264" s="15" t="s">
        <v>424</v>
      </c>
      <c r="AV264" s="15" t="s">
        <v>537</v>
      </c>
      <c r="AW264" s="15" t="s">
        <v>538</v>
      </c>
      <c r="AX264" s="14" t="str">
        <f t="shared" si="5"/>
        <v>BeneluxBOOKINGS</v>
      </c>
      <c r="AY264" s="17" t="s">
        <v>733</v>
      </c>
      <c r="AZ264" s="101">
        <f>IF(ISERROR(VLOOKUP($H264,Lookup!$F:$G,2,FALSE)),0,VLOOKUP($H264,Lookup!$F:$G,2,FALSE))</f>
        <v>0</v>
      </c>
    </row>
    <row r="265" spans="1:52">
      <c r="A265" s="12" t="str">
        <f>IF(AZ265=0,VLOOKUP(R265,Lookup!$B:$C,2,0),'1st Yr Maint'!AZ265)</f>
        <v>Austria/EE</v>
      </c>
      <c r="B265" s="12" t="str">
        <f>VLOOKUP(A265,Lookup!$C:$D,2,FALSE)</f>
        <v>EMEA EAST</v>
      </c>
      <c r="C265" s="15" t="s">
        <v>418</v>
      </c>
      <c r="D265" s="15" t="s">
        <v>485</v>
      </c>
      <c r="E265" s="15" t="s">
        <v>392</v>
      </c>
      <c r="F265" s="15" t="s">
        <v>519</v>
      </c>
      <c r="G265" s="15" t="s">
        <v>645</v>
      </c>
      <c r="H265" s="15" t="s">
        <v>593</v>
      </c>
      <c r="I265" s="143" t="s">
        <v>560</v>
      </c>
      <c r="J265" s="15" t="s">
        <v>567</v>
      </c>
      <c r="K265" s="15" t="s">
        <v>532</v>
      </c>
      <c r="L265" s="15" t="s">
        <v>464</v>
      </c>
      <c r="M265" s="15" t="s">
        <v>563</v>
      </c>
      <c r="N265" s="103">
        <v>72795</v>
      </c>
      <c r="O265" s="15" t="s">
        <v>655</v>
      </c>
      <c r="P265" s="15" t="s">
        <v>819</v>
      </c>
      <c r="Q265" s="15" t="s">
        <v>819</v>
      </c>
      <c r="R265" s="15" t="s">
        <v>656</v>
      </c>
      <c r="S265" s="15" t="s">
        <v>656</v>
      </c>
      <c r="T265" s="15" t="s">
        <v>467</v>
      </c>
      <c r="U265" s="15" t="s">
        <v>468</v>
      </c>
      <c r="V265" s="15">
        <v>3120113</v>
      </c>
      <c r="X265" s="15">
        <v>30273281</v>
      </c>
      <c r="Y265" s="15" t="s">
        <v>820</v>
      </c>
      <c r="AB265" s="15" t="s">
        <v>1360</v>
      </c>
      <c r="AC265" s="15">
        <v>363189245</v>
      </c>
      <c r="AD265" s="15">
        <v>1005685003</v>
      </c>
      <c r="AE265" s="15" t="s">
        <v>461</v>
      </c>
      <c r="AF265" s="15">
        <v>1</v>
      </c>
      <c r="AG265" s="15" t="s">
        <v>509</v>
      </c>
      <c r="AH265" s="15" t="s">
        <v>510</v>
      </c>
      <c r="AI265" s="15" t="s">
        <v>511</v>
      </c>
      <c r="AJ265" s="15" t="s">
        <v>642</v>
      </c>
      <c r="AK265" s="15" t="s">
        <v>657</v>
      </c>
      <c r="AL265" s="15" t="s">
        <v>512</v>
      </c>
      <c r="AM265" s="16">
        <v>41578</v>
      </c>
      <c r="AN265" s="16">
        <v>41578</v>
      </c>
      <c r="AO265" s="16">
        <v>41578</v>
      </c>
      <c r="AP265" s="201">
        <v>10</v>
      </c>
      <c r="AT265" s="102">
        <v>1102.4000000000001</v>
      </c>
      <c r="AU265" s="15" t="s">
        <v>424</v>
      </c>
      <c r="AV265" s="15" t="s">
        <v>462</v>
      </c>
      <c r="AW265" s="15" t="s">
        <v>652</v>
      </c>
      <c r="AX265" s="14" t="str">
        <f t="shared" si="5"/>
        <v>Austria/EEBOOKINGS</v>
      </c>
      <c r="AY265" s="17" t="s">
        <v>733</v>
      </c>
      <c r="AZ265" s="101">
        <f>IF(ISERROR(VLOOKUP($H265,Lookup!$F:$G,2,FALSE)),0,VLOOKUP($H265,Lookup!$F:$G,2,FALSE))</f>
        <v>0</v>
      </c>
    </row>
    <row r="266" spans="1:52">
      <c r="A266" s="12" t="str">
        <f>IF(AZ266=0,VLOOKUP(R266,Lookup!$B:$C,2,0),'1st Yr Maint'!AZ266)</f>
        <v>France</v>
      </c>
      <c r="B266" s="12" t="str">
        <f>VLOOKUP(A266,Lookup!$C:$D,2,FALSE)</f>
        <v>EMEA WEST</v>
      </c>
      <c r="C266" s="15" t="s">
        <v>418</v>
      </c>
      <c r="D266" s="15" t="s">
        <v>485</v>
      </c>
      <c r="E266" s="15" t="s">
        <v>392</v>
      </c>
      <c r="F266" s="15" t="s">
        <v>519</v>
      </c>
      <c r="G266" s="15" t="s">
        <v>645</v>
      </c>
      <c r="H266" s="15" t="s">
        <v>477</v>
      </c>
      <c r="I266" s="143" t="s">
        <v>614</v>
      </c>
      <c r="J266" s="15" t="s">
        <v>566</v>
      </c>
      <c r="K266" s="15" t="s">
        <v>478</v>
      </c>
      <c r="L266" s="15" t="s">
        <v>460</v>
      </c>
      <c r="M266" s="15" t="s">
        <v>694</v>
      </c>
      <c r="N266" s="103">
        <v>44066</v>
      </c>
      <c r="O266" s="15" t="s">
        <v>728</v>
      </c>
      <c r="P266" s="15" t="s">
        <v>728</v>
      </c>
      <c r="Q266" s="15" t="s">
        <v>728</v>
      </c>
      <c r="R266" s="15" t="s">
        <v>267</v>
      </c>
      <c r="S266" s="15" t="s">
        <v>267</v>
      </c>
      <c r="T266" s="15" t="s">
        <v>467</v>
      </c>
      <c r="U266" s="15" t="s">
        <v>468</v>
      </c>
      <c r="V266" s="15">
        <v>3063917</v>
      </c>
      <c r="X266" s="15">
        <v>30263305</v>
      </c>
      <c r="Y266" s="15" t="s">
        <v>729</v>
      </c>
      <c r="AB266" s="15" t="s">
        <v>730</v>
      </c>
      <c r="AC266" s="15">
        <v>501827877</v>
      </c>
      <c r="AD266" s="15">
        <v>1005564167</v>
      </c>
      <c r="AE266" s="15" t="s">
        <v>461</v>
      </c>
      <c r="AF266" s="15">
        <v>1</v>
      </c>
      <c r="AG266" s="15" t="s">
        <v>513</v>
      </c>
      <c r="AH266" s="15" t="s">
        <v>510</v>
      </c>
      <c r="AI266" s="15" t="s">
        <v>511</v>
      </c>
      <c r="AJ266" s="15" t="s">
        <v>676</v>
      </c>
      <c r="AK266" s="15" t="s">
        <v>731</v>
      </c>
      <c r="AL266" s="15" t="s">
        <v>512</v>
      </c>
      <c r="AM266" s="16">
        <v>41555</v>
      </c>
      <c r="AN266" s="16">
        <v>41555</v>
      </c>
      <c r="AO266" s="16">
        <v>41555</v>
      </c>
      <c r="AP266" s="201">
        <v>10</v>
      </c>
      <c r="AT266" s="102">
        <v>954.2</v>
      </c>
      <c r="AU266" s="15" t="s">
        <v>424</v>
      </c>
      <c r="AV266" s="15" t="s">
        <v>466</v>
      </c>
      <c r="AW266" s="15" t="s">
        <v>465</v>
      </c>
      <c r="AX266" s="14" t="str">
        <f t="shared" si="5"/>
        <v>FranceBOOKINGS</v>
      </c>
      <c r="AY266" s="17" t="s">
        <v>733</v>
      </c>
      <c r="AZ266" s="101" t="str">
        <f>IF(ISERROR(VLOOKUP($H266,Lookup!$F:$G,2,FALSE)),0,VLOOKUP($H266,Lookup!$F:$G,2,FALSE))</f>
        <v>France</v>
      </c>
    </row>
    <row r="267" spans="1:52">
      <c r="A267" s="12" t="str">
        <f>IF(AZ267=0,VLOOKUP(R267,Lookup!$B:$C,2,0),'1st Yr Maint'!AZ267)</f>
        <v>France</v>
      </c>
      <c r="B267" s="12" t="str">
        <f>VLOOKUP(A267,Lookup!$C:$D,2,FALSE)</f>
        <v>EMEA WEST</v>
      </c>
      <c r="C267" s="15" t="s">
        <v>418</v>
      </c>
      <c r="D267" s="15" t="s">
        <v>485</v>
      </c>
      <c r="E267" s="15" t="s">
        <v>392</v>
      </c>
      <c r="F267" s="15" t="s">
        <v>519</v>
      </c>
      <c r="G267" s="15" t="s">
        <v>645</v>
      </c>
      <c r="H267" s="15" t="s">
        <v>477</v>
      </c>
      <c r="I267" s="143" t="s">
        <v>614</v>
      </c>
      <c r="J267" s="15" t="s">
        <v>566</v>
      </c>
      <c r="K267" s="15" t="s">
        <v>478</v>
      </c>
      <c r="L267" s="15" t="s">
        <v>460</v>
      </c>
      <c r="M267" s="15" t="s">
        <v>694</v>
      </c>
      <c r="N267" s="103">
        <v>44066</v>
      </c>
      <c r="O267" s="15" t="s">
        <v>728</v>
      </c>
      <c r="P267" s="15" t="s">
        <v>728</v>
      </c>
      <c r="Q267" s="15" t="s">
        <v>696</v>
      </c>
      <c r="R267" s="15" t="s">
        <v>267</v>
      </c>
      <c r="S267" s="15" t="s">
        <v>267</v>
      </c>
      <c r="T267" s="15" t="s">
        <v>467</v>
      </c>
      <c r="U267" s="15" t="s">
        <v>468</v>
      </c>
      <c r="V267" s="15">
        <v>2700097</v>
      </c>
      <c r="X267" s="15">
        <v>30263323</v>
      </c>
      <c r="Y267" s="15" t="s">
        <v>732</v>
      </c>
      <c r="AB267" s="15" t="s">
        <v>695</v>
      </c>
      <c r="AC267" s="15">
        <v>275137164</v>
      </c>
      <c r="AD267" s="15">
        <v>1004992043</v>
      </c>
      <c r="AE267" s="15" t="s">
        <v>461</v>
      </c>
      <c r="AF267" s="15">
        <v>1</v>
      </c>
      <c r="AG267" s="15" t="s">
        <v>513</v>
      </c>
      <c r="AH267" s="15" t="s">
        <v>510</v>
      </c>
      <c r="AI267" s="15" t="s">
        <v>511</v>
      </c>
      <c r="AJ267" s="15" t="s">
        <v>676</v>
      </c>
      <c r="AK267" s="15" t="s">
        <v>731</v>
      </c>
      <c r="AL267" s="15" t="s">
        <v>512</v>
      </c>
      <c r="AM267" s="16">
        <v>41555</v>
      </c>
      <c r="AN267" s="16">
        <v>41555</v>
      </c>
      <c r="AO267" s="16">
        <v>41555</v>
      </c>
      <c r="AP267" s="201">
        <v>10</v>
      </c>
      <c r="AT267" s="102">
        <v>529.1</v>
      </c>
      <c r="AU267" s="15" t="s">
        <v>424</v>
      </c>
      <c r="AV267" s="15" t="s">
        <v>466</v>
      </c>
      <c r="AW267" s="15" t="s">
        <v>465</v>
      </c>
      <c r="AX267" s="14" t="str">
        <f t="shared" si="5"/>
        <v>FranceBOOKINGS</v>
      </c>
      <c r="AY267" s="17" t="s">
        <v>733</v>
      </c>
      <c r="AZ267" s="101" t="str">
        <f>IF(ISERROR(VLOOKUP($H267,Lookup!$F:$G,2,FALSE)),0,VLOOKUP($H267,Lookup!$F:$G,2,FALSE))</f>
        <v>France</v>
      </c>
    </row>
    <row r="268" spans="1:52">
      <c r="A268" s="12" t="str">
        <f>IF(AZ268=0,VLOOKUP(R268,Lookup!$B:$C,2,0),'1st Yr Maint'!AZ268)</f>
        <v>Germany</v>
      </c>
      <c r="B268" s="12" t="str">
        <f>VLOOKUP(A268,Lookup!$C:$D,2,FALSE)</f>
        <v>Germany</v>
      </c>
      <c r="C268" s="15" t="s">
        <v>418</v>
      </c>
      <c r="D268" s="15" t="s">
        <v>485</v>
      </c>
      <c r="E268" s="15" t="s">
        <v>392</v>
      </c>
      <c r="F268" s="15" t="s">
        <v>519</v>
      </c>
      <c r="G268" s="15" t="s">
        <v>645</v>
      </c>
      <c r="H268" s="15" t="s">
        <v>533</v>
      </c>
      <c r="I268" s="143" t="s">
        <v>534</v>
      </c>
      <c r="J268" s="15" t="s">
        <v>566</v>
      </c>
      <c r="K268" s="15" t="s">
        <v>545</v>
      </c>
      <c r="L268" s="15" t="s">
        <v>460</v>
      </c>
      <c r="M268" s="15" t="s">
        <v>1081</v>
      </c>
      <c r="N268" s="103">
        <v>95730</v>
      </c>
      <c r="O268" s="15" t="s">
        <v>1082</v>
      </c>
      <c r="P268" s="15" t="s">
        <v>1082</v>
      </c>
      <c r="Q268" s="15" t="s">
        <v>1082</v>
      </c>
      <c r="R268" s="15" t="s">
        <v>95</v>
      </c>
      <c r="S268" s="15" t="s">
        <v>95</v>
      </c>
      <c r="T268" s="15" t="s">
        <v>467</v>
      </c>
      <c r="U268" s="15" t="s">
        <v>468</v>
      </c>
      <c r="V268" s="15">
        <v>3131439</v>
      </c>
      <c r="X268" s="15">
        <v>30289533</v>
      </c>
      <c r="Y268" s="15" t="s">
        <v>1083</v>
      </c>
      <c r="AB268" s="15" t="s">
        <v>1084</v>
      </c>
      <c r="AC268" s="15">
        <v>342579092</v>
      </c>
      <c r="AE268" s="15" t="s">
        <v>461</v>
      </c>
      <c r="AF268" s="15">
        <v>1</v>
      </c>
      <c r="AG268" s="15" t="s">
        <v>513</v>
      </c>
      <c r="AH268" s="15" t="s">
        <v>510</v>
      </c>
      <c r="AI268" s="15" t="s">
        <v>514</v>
      </c>
      <c r="AL268" s="15" t="s">
        <v>391</v>
      </c>
      <c r="AM268" s="16">
        <v>41611</v>
      </c>
      <c r="AN268" s="16">
        <v>41610</v>
      </c>
      <c r="AO268" s="16">
        <v>41611</v>
      </c>
      <c r="AP268" s="201">
        <v>12</v>
      </c>
      <c r="AT268" s="102">
        <v>21240.720000000001</v>
      </c>
      <c r="AU268" s="15" t="s">
        <v>424</v>
      </c>
      <c r="AV268" s="15" t="s">
        <v>466</v>
      </c>
      <c r="AW268" s="15" t="s">
        <v>465</v>
      </c>
      <c r="AX268" s="14" t="str">
        <f t="shared" si="5"/>
        <v>GermanyBOOKINGS</v>
      </c>
      <c r="AY268" s="17" t="s">
        <v>733</v>
      </c>
      <c r="AZ268" s="101" t="str">
        <f>IF(ISERROR(VLOOKUP($H268,Lookup!$F:$G,2,FALSE)),0,VLOOKUP($H268,Lookup!$F:$G,2,FALSE))</f>
        <v>Germany</v>
      </c>
    </row>
    <row r="269" spans="1:52">
      <c r="A269" s="12" t="str">
        <f>IF(AZ269=0,VLOOKUP(R269,Lookup!$B:$C,2,0),'1st Yr Maint'!AZ269)</f>
        <v>Germany</v>
      </c>
      <c r="B269" s="12" t="str">
        <f>VLOOKUP(A269,Lookup!$C:$D,2,FALSE)</f>
        <v>Germany</v>
      </c>
      <c r="C269" s="15" t="s">
        <v>418</v>
      </c>
      <c r="D269" s="15" t="s">
        <v>485</v>
      </c>
      <c r="E269" s="15" t="s">
        <v>392</v>
      </c>
      <c r="F269" s="15" t="s">
        <v>519</v>
      </c>
      <c r="G269" s="15" t="s">
        <v>645</v>
      </c>
      <c r="H269" s="15" t="s">
        <v>533</v>
      </c>
      <c r="I269" s="143" t="s">
        <v>534</v>
      </c>
      <c r="J269" s="15" t="s">
        <v>566</v>
      </c>
      <c r="K269" s="15" t="s">
        <v>545</v>
      </c>
      <c r="L269" s="15" t="s">
        <v>460</v>
      </c>
      <c r="M269" s="15" t="s">
        <v>1151</v>
      </c>
      <c r="N269" s="103">
        <v>46260</v>
      </c>
      <c r="O269" s="15" t="s">
        <v>1329</v>
      </c>
      <c r="P269" s="15" t="s">
        <v>1329</v>
      </c>
      <c r="Q269" s="15" t="s">
        <v>1329</v>
      </c>
      <c r="R269" s="15" t="s">
        <v>95</v>
      </c>
      <c r="S269" s="15" t="s">
        <v>95</v>
      </c>
      <c r="T269" s="15" t="s">
        <v>467</v>
      </c>
      <c r="U269" s="15" t="s">
        <v>468</v>
      </c>
      <c r="V269" s="15">
        <v>3052541</v>
      </c>
      <c r="X269" s="15">
        <v>30302161</v>
      </c>
      <c r="Y269" s="15" t="s">
        <v>1330</v>
      </c>
      <c r="AB269" s="15" t="s">
        <v>1154</v>
      </c>
      <c r="AC269" s="15">
        <v>315016295</v>
      </c>
      <c r="AD269" s="15">
        <v>1005664855</v>
      </c>
      <c r="AE269" s="15" t="s">
        <v>461</v>
      </c>
      <c r="AF269" s="15">
        <v>1</v>
      </c>
      <c r="AG269" s="15" t="s">
        <v>513</v>
      </c>
      <c r="AH269" s="15" t="s">
        <v>510</v>
      </c>
      <c r="AI269" s="15" t="s">
        <v>514</v>
      </c>
      <c r="AL269" s="15" t="s">
        <v>391</v>
      </c>
      <c r="AM269" s="16">
        <v>41628</v>
      </c>
      <c r="AN269" s="16">
        <v>41628</v>
      </c>
      <c r="AO269" s="16">
        <v>41628</v>
      </c>
      <c r="AP269" s="201">
        <v>12</v>
      </c>
      <c r="AT269" s="102">
        <v>15428.42</v>
      </c>
      <c r="AU269" s="15" t="s">
        <v>424</v>
      </c>
      <c r="AV269" s="15" t="s">
        <v>1140</v>
      </c>
      <c r="AW269" s="15" t="s">
        <v>1155</v>
      </c>
      <c r="AX269" s="14" t="str">
        <f t="shared" si="5"/>
        <v>GermanyBOOKINGS</v>
      </c>
      <c r="AY269" s="17" t="s">
        <v>733</v>
      </c>
      <c r="AZ269" s="101" t="str">
        <f>IF(ISERROR(VLOOKUP($H269,Lookup!$F:$G,2,FALSE)),0,VLOOKUP($H269,Lookup!$F:$G,2,FALSE))</f>
        <v>Germany</v>
      </c>
    </row>
    <row r="270" spans="1:52">
      <c r="A270" s="12" t="str">
        <f>IF(AZ270=0,VLOOKUP(R270,Lookup!$B:$C,2,0),'1st Yr Maint'!AZ270)</f>
        <v>Germany</v>
      </c>
      <c r="B270" s="12" t="str">
        <f>VLOOKUP(A270,Lookup!$C:$D,2,FALSE)</f>
        <v>Germany</v>
      </c>
      <c r="C270" s="15" t="s">
        <v>418</v>
      </c>
      <c r="D270" s="15" t="s">
        <v>485</v>
      </c>
      <c r="E270" s="15" t="s">
        <v>392</v>
      </c>
      <c r="F270" s="15" t="s">
        <v>519</v>
      </c>
      <c r="G270" s="15" t="s">
        <v>645</v>
      </c>
      <c r="H270" s="15" t="s">
        <v>533</v>
      </c>
      <c r="I270" s="143" t="s">
        <v>534</v>
      </c>
      <c r="J270" s="15" t="s">
        <v>566</v>
      </c>
      <c r="K270" s="15" t="s">
        <v>545</v>
      </c>
      <c r="L270" s="15" t="s">
        <v>460</v>
      </c>
      <c r="M270" s="15" t="s">
        <v>869</v>
      </c>
      <c r="N270" s="103">
        <v>123674</v>
      </c>
      <c r="O270" s="15" t="s">
        <v>870</v>
      </c>
      <c r="P270" s="15" t="s">
        <v>870</v>
      </c>
      <c r="Q270" s="15" t="s">
        <v>870</v>
      </c>
      <c r="R270" s="15" t="s">
        <v>95</v>
      </c>
      <c r="S270" s="15" t="s">
        <v>95</v>
      </c>
      <c r="T270" s="15" t="s">
        <v>467</v>
      </c>
      <c r="U270" s="15" t="s">
        <v>468</v>
      </c>
      <c r="V270" s="15">
        <v>3115550</v>
      </c>
      <c r="X270" s="15">
        <v>30274867</v>
      </c>
      <c r="Y270" s="15" t="s">
        <v>871</v>
      </c>
      <c r="AB270" s="15" t="s">
        <v>872</v>
      </c>
      <c r="AC270" s="15">
        <v>315034264</v>
      </c>
      <c r="AD270" s="15">
        <v>1005667881</v>
      </c>
      <c r="AE270" s="15" t="s">
        <v>461</v>
      </c>
      <c r="AF270" s="15">
        <v>1</v>
      </c>
      <c r="AG270" s="15" t="s">
        <v>513</v>
      </c>
      <c r="AH270" s="15" t="s">
        <v>510</v>
      </c>
      <c r="AI270" s="15" t="s">
        <v>514</v>
      </c>
      <c r="AL270" s="15" t="s">
        <v>391</v>
      </c>
      <c r="AM270" s="16">
        <v>41582</v>
      </c>
      <c r="AN270" s="16">
        <v>41582</v>
      </c>
      <c r="AO270" s="16">
        <v>41582</v>
      </c>
      <c r="AP270" s="201">
        <v>11</v>
      </c>
      <c r="AT270" s="102">
        <v>14046.51</v>
      </c>
      <c r="AU270" s="15" t="s">
        <v>424</v>
      </c>
      <c r="AV270" s="15" t="s">
        <v>462</v>
      </c>
      <c r="AW270" s="15" t="s">
        <v>486</v>
      </c>
      <c r="AX270" s="14" t="str">
        <f t="shared" si="5"/>
        <v>GermanyBOOKINGS</v>
      </c>
      <c r="AY270" s="17" t="s">
        <v>733</v>
      </c>
      <c r="AZ270" s="101" t="str">
        <f>IF(ISERROR(VLOOKUP($H270,Lookup!$F:$G,2,FALSE)),0,VLOOKUP($H270,Lookup!$F:$G,2,FALSE))</f>
        <v>Germany</v>
      </c>
    </row>
    <row r="271" spans="1:52">
      <c r="A271" s="12" t="str">
        <f>IF(AZ271=0,VLOOKUP(R271,Lookup!$B:$C,2,0),'1st Yr Maint'!AZ271)</f>
        <v>Iberia</v>
      </c>
      <c r="B271" s="12" t="str">
        <f>VLOOKUP(A271,Lookup!$C:$D,2,FALSE)</f>
        <v>EMEA WEST</v>
      </c>
      <c r="C271" s="15" t="s">
        <v>418</v>
      </c>
      <c r="D271" s="15" t="s">
        <v>485</v>
      </c>
      <c r="E271" s="15" t="s">
        <v>392</v>
      </c>
      <c r="F271" s="15" t="s">
        <v>519</v>
      </c>
      <c r="G271" s="15" t="s">
        <v>645</v>
      </c>
      <c r="H271" s="15" t="s">
        <v>569</v>
      </c>
      <c r="I271" s="143" t="s">
        <v>1056</v>
      </c>
      <c r="J271" s="15" t="s">
        <v>566</v>
      </c>
      <c r="K271" s="15" t="s">
        <v>539</v>
      </c>
      <c r="L271" s="15" t="s">
        <v>460</v>
      </c>
      <c r="M271" s="15" t="s">
        <v>1173</v>
      </c>
      <c r="N271" s="103">
        <v>966987</v>
      </c>
      <c r="O271" s="15" t="s">
        <v>1174</v>
      </c>
      <c r="P271" s="15" t="s">
        <v>1174</v>
      </c>
      <c r="Q271" s="15" t="s">
        <v>1176</v>
      </c>
      <c r="R271" s="15" t="s">
        <v>540</v>
      </c>
      <c r="S271" s="15" t="s">
        <v>540</v>
      </c>
      <c r="T271" s="15" t="s">
        <v>467</v>
      </c>
      <c r="U271" s="15" t="s">
        <v>468</v>
      </c>
      <c r="V271" s="15">
        <v>3172195</v>
      </c>
      <c r="X271" s="15">
        <v>30304624</v>
      </c>
      <c r="Y271" s="15" t="s">
        <v>1404</v>
      </c>
      <c r="AB271" s="15" t="s">
        <v>1178</v>
      </c>
      <c r="AC271" s="15">
        <v>467190013</v>
      </c>
      <c r="AD271" s="15">
        <v>1005799060</v>
      </c>
      <c r="AE271" s="15" t="s">
        <v>461</v>
      </c>
      <c r="AF271" s="15">
        <v>1</v>
      </c>
      <c r="AG271" s="15" t="s">
        <v>513</v>
      </c>
      <c r="AH271" s="15" t="s">
        <v>510</v>
      </c>
      <c r="AI271" s="15" t="s">
        <v>511</v>
      </c>
      <c r="AJ271" s="15" t="s">
        <v>642</v>
      </c>
      <c r="AK271" s="15" t="s">
        <v>658</v>
      </c>
      <c r="AL271" s="15" t="s">
        <v>512</v>
      </c>
      <c r="AM271" s="16">
        <v>41631</v>
      </c>
      <c r="AN271" s="16">
        <v>41631</v>
      </c>
      <c r="AO271" s="16">
        <v>41631</v>
      </c>
      <c r="AP271" s="201">
        <v>12</v>
      </c>
      <c r="AT271" s="102">
        <v>1894.1</v>
      </c>
      <c r="AU271" s="15" t="s">
        <v>424</v>
      </c>
      <c r="AV271" s="15" t="s">
        <v>479</v>
      </c>
      <c r="AW271" s="15" t="s">
        <v>1012</v>
      </c>
      <c r="AX271" s="14" t="str">
        <f t="shared" si="5"/>
        <v>IberiaBOOKINGS</v>
      </c>
      <c r="AY271" s="17" t="s">
        <v>733</v>
      </c>
      <c r="AZ271" s="101">
        <f>IF(ISERROR(VLOOKUP($H271,Lookup!$F:$G,2,FALSE)),0,VLOOKUP($H271,Lookup!$F:$G,2,FALSE))</f>
        <v>0</v>
      </c>
    </row>
    <row r="272" spans="1:52">
      <c r="A272" s="12" t="str">
        <f>IF(AZ272=0,VLOOKUP(R272,Lookup!$B:$C,2,0),'1st Yr Maint'!AZ272)</f>
        <v>Iberia</v>
      </c>
      <c r="B272" s="12" t="str">
        <f>VLOOKUP(A272,Lookup!$C:$D,2,FALSE)</f>
        <v>EMEA WEST</v>
      </c>
      <c r="C272" s="15" t="s">
        <v>418</v>
      </c>
      <c r="D272" s="15" t="s">
        <v>485</v>
      </c>
      <c r="E272" s="15" t="s">
        <v>392</v>
      </c>
      <c r="F272" s="15" t="s">
        <v>519</v>
      </c>
      <c r="G272" s="15" t="s">
        <v>645</v>
      </c>
      <c r="H272" s="15" t="s">
        <v>569</v>
      </c>
      <c r="I272" s="143" t="s">
        <v>1056</v>
      </c>
      <c r="J272" s="15" t="s">
        <v>566</v>
      </c>
      <c r="K272" s="15" t="s">
        <v>539</v>
      </c>
      <c r="L272" s="15" t="s">
        <v>460</v>
      </c>
      <c r="M272" s="15" t="s">
        <v>701</v>
      </c>
      <c r="N272" s="103">
        <v>94244</v>
      </c>
      <c r="O272" s="15" t="s">
        <v>1361</v>
      </c>
      <c r="P272" s="15" t="s">
        <v>1401</v>
      </c>
      <c r="Q272" s="15" t="s">
        <v>1361</v>
      </c>
      <c r="R272" s="15" t="s">
        <v>540</v>
      </c>
      <c r="S272" s="15" t="s">
        <v>540</v>
      </c>
      <c r="T272" s="15" t="s">
        <v>496</v>
      </c>
      <c r="U272" s="15" t="s">
        <v>497</v>
      </c>
      <c r="V272" s="15">
        <v>3136394</v>
      </c>
      <c r="X272" s="15">
        <v>50111992</v>
      </c>
      <c r="Y272" s="15" t="s">
        <v>1402</v>
      </c>
      <c r="AB272" s="15" t="s">
        <v>1403</v>
      </c>
      <c r="AC272" s="15">
        <v>462009655</v>
      </c>
      <c r="AD272" s="15">
        <v>1005721171</v>
      </c>
      <c r="AE272" s="15" t="s">
        <v>461</v>
      </c>
      <c r="AF272" s="15">
        <v>-1</v>
      </c>
      <c r="AG272" s="15" t="s">
        <v>509</v>
      </c>
      <c r="AH272" s="15" t="s">
        <v>550</v>
      </c>
      <c r="AI272" s="15" t="s">
        <v>511</v>
      </c>
      <c r="AJ272" s="15" t="s">
        <v>1365</v>
      </c>
      <c r="AK272" s="15" t="s">
        <v>1366</v>
      </c>
      <c r="AL272" s="15" t="s">
        <v>512</v>
      </c>
      <c r="AM272" s="16">
        <v>41636</v>
      </c>
      <c r="AN272" s="16">
        <v>41636</v>
      </c>
      <c r="AO272" s="16">
        <v>41636</v>
      </c>
      <c r="AP272" s="201">
        <v>12</v>
      </c>
      <c r="AT272" s="102">
        <v>-1268.8</v>
      </c>
      <c r="AU272" s="15" t="s">
        <v>424</v>
      </c>
      <c r="AV272" s="15" t="s">
        <v>466</v>
      </c>
      <c r="AW272" s="15" t="s">
        <v>465</v>
      </c>
      <c r="AX272" s="14" t="str">
        <f t="shared" si="5"/>
        <v>IberiaBOOKINGS</v>
      </c>
      <c r="AY272" s="17" t="s">
        <v>733</v>
      </c>
      <c r="AZ272" s="101">
        <f>IF(ISERROR(VLOOKUP($H272,Lookup!$F:$G,2,FALSE)),0,VLOOKUP($H272,Lookup!$F:$G,2,FALSE))</f>
        <v>0</v>
      </c>
    </row>
    <row r="273" spans="1:52">
      <c r="A273" s="12" t="str">
        <f>IF(AZ273=0,VLOOKUP(R273,Lookup!$B:$C,2,0),'1st Yr Maint'!AZ273)</f>
        <v>Iberia</v>
      </c>
      <c r="B273" s="12" t="str">
        <f>VLOOKUP(A273,Lookup!$C:$D,2,FALSE)</f>
        <v>EMEA WEST</v>
      </c>
      <c r="C273" s="15" t="s">
        <v>418</v>
      </c>
      <c r="D273" s="15" t="s">
        <v>485</v>
      </c>
      <c r="E273" s="15" t="s">
        <v>392</v>
      </c>
      <c r="F273" s="15" t="s">
        <v>519</v>
      </c>
      <c r="G273" s="15" t="s">
        <v>645</v>
      </c>
      <c r="H273" s="15" t="s">
        <v>569</v>
      </c>
      <c r="I273" s="143" t="s">
        <v>1056</v>
      </c>
      <c r="J273" s="15" t="s">
        <v>566</v>
      </c>
      <c r="K273" s="15" t="s">
        <v>539</v>
      </c>
      <c r="L273" s="15" t="s">
        <v>460</v>
      </c>
      <c r="M273" s="15" t="s">
        <v>701</v>
      </c>
      <c r="N273" s="103">
        <v>94244</v>
      </c>
      <c r="O273" s="15" t="s">
        <v>1361</v>
      </c>
      <c r="P273" s="15" t="s">
        <v>1401</v>
      </c>
      <c r="Q273" s="15" t="s">
        <v>1361</v>
      </c>
      <c r="R273" s="15" t="s">
        <v>540</v>
      </c>
      <c r="S273" s="15" t="s">
        <v>540</v>
      </c>
      <c r="T273" s="15" t="s">
        <v>499</v>
      </c>
      <c r="U273" s="15" t="s">
        <v>500</v>
      </c>
      <c r="V273" s="15">
        <v>3136394</v>
      </c>
      <c r="X273" s="15">
        <v>70089219</v>
      </c>
      <c r="Y273" s="15" t="s">
        <v>1402</v>
      </c>
      <c r="AB273" s="15" t="s">
        <v>1403</v>
      </c>
      <c r="AC273" s="15">
        <v>462009655</v>
      </c>
      <c r="AD273" s="15">
        <v>1005721171</v>
      </c>
      <c r="AE273" s="15" t="s">
        <v>461</v>
      </c>
      <c r="AF273" s="15">
        <v>1</v>
      </c>
      <c r="AG273" s="15" t="s">
        <v>509</v>
      </c>
      <c r="AH273" s="15" t="s">
        <v>554</v>
      </c>
      <c r="AI273" s="15" t="s">
        <v>511</v>
      </c>
      <c r="AJ273" s="15" t="s">
        <v>1365</v>
      </c>
      <c r="AK273" s="15" t="s">
        <v>1366</v>
      </c>
      <c r="AL273" s="15" t="s">
        <v>512</v>
      </c>
      <c r="AM273" s="16">
        <v>41636</v>
      </c>
      <c r="AN273" s="16">
        <v>41636</v>
      </c>
      <c r="AO273" s="16">
        <v>41636</v>
      </c>
      <c r="AP273" s="201">
        <v>12</v>
      </c>
      <c r="AT273" s="102">
        <v>1270.0999999999999</v>
      </c>
      <c r="AU273" s="15" t="s">
        <v>424</v>
      </c>
      <c r="AV273" s="15" t="s">
        <v>466</v>
      </c>
      <c r="AW273" s="15" t="s">
        <v>465</v>
      </c>
      <c r="AX273" s="14" t="str">
        <f t="shared" si="5"/>
        <v>IberiaBOOKINGS</v>
      </c>
      <c r="AY273" s="17" t="s">
        <v>733</v>
      </c>
      <c r="AZ273" s="101">
        <f>IF(ISERROR(VLOOKUP($H273,Lookup!$F:$G,2,FALSE)),0,VLOOKUP($H273,Lookup!$F:$G,2,FALSE))</f>
        <v>0</v>
      </c>
    </row>
    <row r="274" spans="1:52">
      <c r="A274" s="12" t="str">
        <f>IF(AZ274=0,VLOOKUP(R274,Lookup!$B:$C,2,0),'1st Yr Maint'!AZ274)</f>
        <v>Iberia</v>
      </c>
      <c r="B274" s="12" t="str">
        <f>VLOOKUP(A274,Lookup!$C:$D,2,FALSE)</f>
        <v>EMEA WEST</v>
      </c>
      <c r="C274" s="15" t="s">
        <v>418</v>
      </c>
      <c r="D274" s="15" t="s">
        <v>485</v>
      </c>
      <c r="E274" s="15" t="s">
        <v>392</v>
      </c>
      <c r="F274" s="15" t="s">
        <v>519</v>
      </c>
      <c r="G274" s="15" t="s">
        <v>645</v>
      </c>
      <c r="H274" s="15" t="s">
        <v>569</v>
      </c>
      <c r="I274" s="143" t="s">
        <v>1056</v>
      </c>
      <c r="J274" s="15" t="s">
        <v>566</v>
      </c>
      <c r="K274" s="15" t="s">
        <v>539</v>
      </c>
      <c r="L274" s="15" t="s">
        <v>460</v>
      </c>
      <c r="M274" s="15" t="s">
        <v>701</v>
      </c>
      <c r="N274" s="103">
        <v>94244</v>
      </c>
      <c r="O274" s="15" t="s">
        <v>1361</v>
      </c>
      <c r="P274" s="15" t="s">
        <v>1401</v>
      </c>
      <c r="Q274" s="15" t="s">
        <v>1361</v>
      </c>
      <c r="R274" s="15" t="s">
        <v>540</v>
      </c>
      <c r="S274" s="15" t="s">
        <v>540</v>
      </c>
      <c r="T274" s="15" t="s">
        <v>467</v>
      </c>
      <c r="U274" s="15" t="s">
        <v>468</v>
      </c>
      <c r="V274" s="15">
        <v>3136394</v>
      </c>
      <c r="X274" s="15">
        <v>30306732</v>
      </c>
      <c r="Y274" s="15" t="s">
        <v>1402</v>
      </c>
      <c r="AB274" s="15" t="s">
        <v>1403</v>
      </c>
      <c r="AC274" s="15">
        <v>462009655</v>
      </c>
      <c r="AD274" s="15">
        <v>1005721171</v>
      </c>
      <c r="AE274" s="15" t="s">
        <v>461</v>
      </c>
      <c r="AF274" s="15">
        <v>1</v>
      </c>
      <c r="AG274" s="15" t="s">
        <v>509</v>
      </c>
      <c r="AH274" s="15" t="s">
        <v>510</v>
      </c>
      <c r="AI274" s="15" t="s">
        <v>511</v>
      </c>
      <c r="AJ274" s="15" t="s">
        <v>1365</v>
      </c>
      <c r="AK274" s="15" t="s">
        <v>1366</v>
      </c>
      <c r="AL274" s="15" t="s">
        <v>512</v>
      </c>
      <c r="AM274" s="16">
        <v>41634</v>
      </c>
      <c r="AN274" s="16">
        <v>41634</v>
      </c>
      <c r="AO274" s="16">
        <v>41634</v>
      </c>
      <c r="AP274" s="201">
        <v>12</v>
      </c>
      <c r="AT274" s="102">
        <v>1268.8</v>
      </c>
      <c r="AU274" s="15" t="s">
        <v>424</v>
      </c>
      <c r="AV274" s="15" t="s">
        <v>466</v>
      </c>
      <c r="AW274" s="15" t="s">
        <v>465</v>
      </c>
      <c r="AX274" s="14" t="str">
        <f t="shared" si="5"/>
        <v>IberiaBOOKINGS</v>
      </c>
      <c r="AY274" s="17" t="s">
        <v>733</v>
      </c>
      <c r="AZ274" s="101">
        <f>IF(ISERROR(VLOOKUP($H274,Lookup!$F:$G,2,FALSE)),0,VLOOKUP($H274,Lookup!$F:$G,2,FALSE))</f>
        <v>0</v>
      </c>
    </row>
    <row r="275" spans="1:52">
      <c r="A275" s="12" t="str">
        <f>IF(AZ275=0,VLOOKUP(R275,Lookup!$B:$C,2,0),'1st Yr Maint'!AZ275)</f>
        <v>Iberia</v>
      </c>
      <c r="B275" s="12" t="str">
        <f>VLOOKUP(A275,Lookup!$C:$D,2,FALSE)</f>
        <v>EMEA WEST</v>
      </c>
      <c r="C275" s="15" t="s">
        <v>418</v>
      </c>
      <c r="D275" s="15" t="s">
        <v>485</v>
      </c>
      <c r="E275" s="15" t="s">
        <v>392</v>
      </c>
      <c r="F275" s="15" t="s">
        <v>519</v>
      </c>
      <c r="G275" s="15" t="s">
        <v>645</v>
      </c>
      <c r="H275" s="15" t="s">
        <v>569</v>
      </c>
      <c r="I275" s="143" t="s">
        <v>1056</v>
      </c>
      <c r="J275" s="15" t="s">
        <v>566</v>
      </c>
      <c r="K275" s="15" t="s">
        <v>539</v>
      </c>
      <c r="L275" s="15" t="s">
        <v>460</v>
      </c>
      <c r="M275" s="15" t="s">
        <v>701</v>
      </c>
      <c r="N275" s="103">
        <v>94244</v>
      </c>
      <c r="O275" s="15" t="s">
        <v>1361</v>
      </c>
      <c r="P275" s="15" t="s">
        <v>1362</v>
      </c>
      <c r="Q275" s="15" t="s">
        <v>1362</v>
      </c>
      <c r="R275" s="15" t="s">
        <v>540</v>
      </c>
      <c r="S275" s="15" t="s">
        <v>540</v>
      </c>
      <c r="T275" s="15" t="s">
        <v>467</v>
      </c>
      <c r="U275" s="15" t="s">
        <v>468</v>
      </c>
      <c r="V275" s="15">
        <v>2895610</v>
      </c>
      <c r="X275" s="15">
        <v>30302192</v>
      </c>
      <c r="Y275" s="15" t="s">
        <v>1363</v>
      </c>
      <c r="AB275" s="15" t="s">
        <v>1364</v>
      </c>
      <c r="AC275" s="15">
        <v>462078064</v>
      </c>
      <c r="AD275" s="15">
        <v>1005209098</v>
      </c>
      <c r="AE275" s="15" t="s">
        <v>461</v>
      </c>
      <c r="AF275" s="15">
        <v>1</v>
      </c>
      <c r="AG275" s="15" t="s">
        <v>509</v>
      </c>
      <c r="AH275" s="15" t="s">
        <v>510</v>
      </c>
      <c r="AI275" s="15" t="s">
        <v>511</v>
      </c>
      <c r="AJ275" s="15" t="s">
        <v>1365</v>
      </c>
      <c r="AK275" s="15" t="s">
        <v>1366</v>
      </c>
      <c r="AL275" s="15" t="s">
        <v>512</v>
      </c>
      <c r="AM275" s="16">
        <v>41628</v>
      </c>
      <c r="AN275" s="16">
        <v>41628</v>
      </c>
      <c r="AO275" s="16">
        <v>41628</v>
      </c>
      <c r="AP275" s="201">
        <v>12</v>
      </c>
      <c r="AT275" s="102">
        <v>3441.1</v>
      </c>
      <c r="AU275" s="15" t="s">
        <v>424</v>
      </c>
      <c r="AV275" s="15" t="s">
        <v>488</v>
      </c>
      <c r="AW275" s="15" t="s">
        <v>621</v>
      </c>
      <c r="AX275" s="14" t="str">
        <f t="shared" si="5"/>
        <v>IberiaBOOKINGS</v>
      </c>
      <c r="AY275" s="17" t="s">
        <v>733</v>
      </c>
      <c r="AZ275" s="101">
        <f>IF(ISERROR(VLOOKUP($H275,Lookup!$F:$G,2,FALSE)),0,VLOOKUP($H275,Lookup!$F:$G,2,FALSE))</f>
        <v>0</v>
      </c>
    </row>
    <row r="276" spans="1:52">
      <c r="A276" s="12" t="str">
        <f>IF(AZ276=0,VLOOKUP(R276,Lookup!$B:$C,2,0),'1st Yr Maint'!AZ276)</f>
        <v>Iberia</v>
      </c>
      <c r="B276" s="12" t="str">
        <f>VLOOKUP(A276,Lookup!$C:$D,2,FALSE)</f>
        <v>EMEA WEST</v>
      </c>
      <c r="C276" s="15" t="s">
        <v>418</v>
      </c>
      <c r="D276" s="15" t="s">
        <v>485</v>
      </c>
      <c r="E276" s="15" t="s">
        <v>392</v>
      </c>
      <c r="F276" s="15" t="s">
        <v>519</v>
      </c>
      <c r="G276" s="15" t="s">
        <v>645</v>
      </c>
      <c r="H276" s="15" t="s">
        <v>569</v>
      </c>
      <c r="I276" s="143" t="s">
        <v>1056</v>
      </c>
      <c r="J276" s="15" t="s">
        <v>566</v>
      </c>
      <c r="K276" s="15" t="s">
        <v>539</v>
      </c>
      <c r="L276" s="15" t="s">
        <v>460</v>
      </c>
      <c r="M276" s="15" t="s">
        <v>701</v>
      </c>
      <c r="N276" s="103">
        <v>94244</v>
      </c>
      <c r="O276" s="15" t="s">
        <v>1356</v>
      </c>
      <c r="P276" s="15" t="s">
        <v>1357</v>
      </c>
      <c r="Q276" s="15" t="s">
        <v>1357</v>
      </c>
      <c r="R276" s="15" t="s">
        <v>540</v>
      </c>
      <c r="S276" s="15" t="s">
        <v>540</v>
      </c>
      <c r="T276" s="15" t="s">
        <v>467</v>
      </c>
      <c r="U276" s="15" t="s">
        <v>468</v>
      </c>
      <c r="V276" s="15">
        <v>3144337</v>
      </c>
      <c r="X276" s="15">
        <v>30302793</v>
      </c>
      <c r="Y276" s="15" t="s">
        <v>1367</v>
      </c>
      <c r="AB276" s="15" t="s">
        <v>1359</v>
      </c>
      <c r="AC276" s="15">
        <v>462004128</v>
      </c>
      <c r="AD276" s="15">
        <v>1005733547</v>
      </c>
      <c r="AE276" s="15" t="s">
        <v>461</v>
      </c>
      <c r="AF276" s="15">
        <v>1</v>
      </c>
      <c r="AG276" s="15" t="s">
        <v>509</v>
      </c>
      <c r="AH276" s="15" t="s">
        <v>510</v>
      </c>
      <c r="AI276" s="15" t="s">
        <v>511</v>
      </c>
      <c r="AJ276" s="15" t="s">
        <v>541</v>
      </c>
      <c r="AK276" s="15" t="s">
        <v>1118</v>
      </c>
      <c r="AL276" s="15" t="s">
        <v>512</v>
      </c>
      <c r="AM276" s="16">
        <v>41628</v>
      </c>
      <c r="AN276" s="16">
        <v>41628</v>
      </c>
      <c r="AO276" s="16">
        <v>41628</v>
      </c>
      <c r="AP276" s="201">
        <v>12</v>
      </c>
      <c r="AT276" s="102">
        <v>2215.1999999999998</v>
      </c>
      <c r="AU276" s="15" t="s">
        <v>424</v>
      </c>
      <c r="AV276" s="15" t="s">
        <v>663</v>
      </c>
      <c r="AW276" s="15" t="s">
        <v>678</v>
      </c>
      <c r="AX276" s="14" t="str">
        <f t="shared" si="5"/>
        <v>IberiaBOOKINGS</v>
      </c>
      <c r="AY276" s="17" t="s">
        <v>733</v>
      </c>
      <c r="AZ276" s="101">
        <f>IF(ISERROR(VLOOKUP($H276,Lookup!$F:$G,2,FALSE)),0,VLOOKUP($H276,Lookup!$F:$G,2,FALSE))</f>
        <v>0</v>
      </c>
    </row>
    <row r="277" spans="1:52">
      <c r="A277" s="12" t="str">
        <f>IF(AZ277=0,VLOOKUP(R277,Lookup!$B:$C,2,0),'1st Yr Maint'!AZ277)</f>
        <v>Iberia</v>
      </c>
      <c r="B277" s="12" t="str">
        <f>VLOOKUP(A277,Lookup!$C:$D,2,FALSE)</f>
        <v>EMEA WEST</v>
      </c>
      <c r="C277" s="15" t="s">
        <v>418</v>
      </c>
      <c r="D277" s="15" t="s">
        <v>485</v>
      </c>
      <c r="E277" s="15" t="s">
        <v>392</v>
      </c>
      <c r="F277" s="15" t="s">
        <v>519</v>
      </c>
      <c r="G277" s="15" t="s">
        <v>645</v>
      </c>
      <c r="H277" s="15" t="s">
        <v>569</v>
      </c>
      <c r="I277" s="143" t="s">
        <v>1056</v>
      </c>
      <c r="J277" s="15" t="s">
        <v>566</v>
      </c>
      <c r="K277" s="15" t="s">
        <v>539</v>
      </c>
      <c r="L277" s="15" t="s">
        <v>460</v>
      </c>
      <c r="M277" s="15" t="s">
        <v>701</v>
      </c>
      <c r="N277" s="103">
        <v>94244</v>
      </c>
      <c r="O277" s="15" t="s">
        <v>1356</v>
      </c>
      <c r="P277" s="15" t="s">
        <v>1357</v>
      </c>
      <c r="Q277" s="15" t="s">
        <v>1357</v>
      </c>
      <c r="R277" s="15" t="s">
        <v>540</v>
      </c>
      <c r="S277" s="15" t="s">
        <v>540</v>
      </c>
      <c r="T277" s="15" t="s">
        <v>467</v>
      </c>
      <c r="U277" s="15" t="s">
        <v>468</v>
      </c>
      <c r="V277" s="15">
        <v>3156267</v>
      </c>
      <c r="X277" s="15">
        <v>30304038</v>
      </c>
      <c r="Y277" s="15" t="s">
        <v>1358</v>
      </c>
      <c r="AB277" s="15" t="s">
        <v>1359</v>
      </c>
      <c r="AC277" s="15">
        <v>462004128</v>
      </c>
      <c r="AD277" s="15">
        <v>1005760802</v>
      </c>
      <c r="AE277" s="15" t="s">
        <v>461</v>
      </c>
      <c r="AF277" s="15">
        <v>1</v>
      </c>
      <c r="AG277" s="15" t="s">
        <v>509</v>
      </c>
      <c r="AH277" s="15" t="s">
        <v>510</v>
      </c>
      <c r="AI277" s="15" t="s">
        <v>511</v>
      </c>
      <c r="AJ277" s="15" t="s">
        <v>541</v>
      </c>
      <c r="AK277" s="15" t="s">
        <v>1118</v>
      </c>
      <c r="AL277" s="15" t="s">
        <v>512</v>
      </c>
      <c r="AM277" s="16">
        <v>41630</v>
      </c>
      <c r="AN277" s="16">
        <v>41630</v>
      </c>
      <c r="AO277" s="16">
        <v>41630</v>
      </c>
      <c r="AP277" s="201">
        <v>12</v>
      </c>
      <c r="AT277" s="102">
        <v>529.1</v>
      </c>
      <c r="AU277" s="15" t="s">
        <v>424</v>
      </c>
      <c r="AV277" s="15" t="s">
        <v>663</v>
      </c>
      <c r="AW277" s="15" t="s">
        <v>678</v>
      </c>
      <c r="AX277" s="14" t="str">
        <f t="shared" si="5"/>
        <v>IberiaBOOKINGS</v>
      </c>
      <c r="AY277" s="17" t="s">
        <v>733</v>
      </c>
      <c r="AZ277" s="101">
        <f>IF(ISERROR(VLOOKUP($H277,Lookup!$F:$G,2,FALSE)),0,VLOOKUP($H277,Lookup!$F:$G,2,FALSE))</f>
        <v>0</v>
      </c>
    </row>
    <row r="278" spans="1:52">
      <c r="A278" s="12" t="str">
        <f>IF(AZ278=0,VLOOKUP(R278,Lookup!$B:$C,2,0),'1st Yr Maint'!AZ278)</f>
        <v>Iberia</v>
      </c>
      <c r="B278" s="12" t="str">
        <f>VLOOKUP(A278,Lookup!$C:$D,2,FALSE)</f>
        <v>EMEA WEST</v>
      </c>
      <c r="C278" s="15" t="s">
        <v>418</v>
      </c>
      <c r="D278" s="15" t="s">
        <v>485</v>
      </c>
      <c r="E278" s="15" t="s">
        <v>392</v>
      </c>
      <c r="F278" s="15" t="s">
        <v>519</v>
      </c>
      <c r="G278" s="15" t="s">
        <v>645</v>
      </c>
      <c r="H278" s="15" t="s">
        <v>569</v>
      </c>
      <c r="I278" s="143" t="s">
        <v>640</v>
      </c>
      <c r="J278" s="15" t="s">
        <v>566</v>
      </c>
      <c r="K278" s="15" t="s">
        <v>539</v>
      </c>
      <c r="L278" s="15" t="s">
        <v>460</v>
      </c>
      <c r="M278" s="15" t="s">
        <v>1173</v>
      </c>
      <c r="N278" s="103">
        <v>966987</v>
      </c>
      <c r="O278" s="15" t="s">
        <v>1174</v>
      </c>
      <c r="P278" s="15" t="s">
        <v>1175</v>
      </c>
      <c r="Q278" s="15" t="s">
        <v>1176</v>
      </c>
      <c r="R278" s="15" t="s">
        <v>540</v>
      </c>
      <c r="S278" s="15" t="s">
        <v>540</v>
      </c>
      <c r="T278" s="15" t="s">
        <v>467</v>
      </c>
      <c r="U278" s="15" t="s">
        <v>468</v>
      </c>
      <c r="V278" s="15">
        <v>3062062</v>
      </c>
      <c r="X278" s="15">
        <v>30294579</v>
      </c>
      <c r="Y278" s="15" t="s">
        <v>1177</v>
      </c>
      <c r="AB278" s="15" t="s">
        <v>1178</v>
      </c>
      <c r="AC278" s="15">
        <v>467190013</v>
      </c>
      <c r="AD278" s="15">
        <v>1005560475</v>
      </c>
      <c r="AE278" s="15" t="s">
        <v>461</v>
      </c>
      <c r="AF278" s="15">
        <v>1</v>
      </c>
      <c r="AG278" s="15" t="s">
        <v>509</v>
      </c>
      <c r="AH278" s="15" t="s">
        <v>510</v>
      </c>
      <c r="AI278" s="15" t="s">
        <v>511</v>
      </c>
      <c r="AJ278" s="15" t="s">
        <v>642</v>
      </c>
      <c r="AK278" s="15" t="s">
        <v>658</v>
      </c>
      <c r="AL278" s="15" t="s">
        <v>512</v>
      </c>
      <c r="AM278" s="16">
        <v>41619</v>
      </c>
      <c r="AN278" s="16">
        <v>41619</v>
      </c>
      <c r="AO278" s="16">
        <v>41619</v>
      </c>
      <c r="AP278" s="201">
        <v>12</v>
      </c>
      <c r="AT278" s="102">
        <v>5710.91</v>
      </c>
      <c r="AU278" s="15" t="s">
        <v>424</v>
      </c>
      <c r="AV278" s="15" t="s">
        <v>479</v>
      </c>
      <c r="AW278" s="15" t="s">
        <v>1012</v>
      </c>
      <c r="AX278" s="14" t="str">
        <f t="shared" si="5"/>
        <v>IberiaBOOKINGS</v>
      </c>
      <c r="AY278" s="17" t="s">
        <v>733</v>
      </c>
      <c r="AZ278" s="101">
        <f>IF(ISERROR(VLOOKUP($H278,Lookup!$F:$G,2,FALSE)),0,VLOOKUP($H278,Lookup!$F:$G,2,FALSE))</f>
        <v>0</v>
      </c>
    </row>
    <row r="279" spans="1:52">
      <c r="A279" s="12" t="str">
        <f>IF(AZ279=0,VLOOKUP(R279,Lookup!$B:$C,2,0),'1st Yr Maint'!AZ279)</f>
        <v>Italy</v>
      </c>
      <c r="B279" s="12" t="str">
        <f>VLOOKUP(A279,Lookup!$C:$D,2,FALSE)</f>
        <v>EMEA WEST</v>
      </c>
      <c r="C279" s="15" t="s">
        <v>418</v>
      </c>
      <c r="D279" s="15" t="s">
        <v>485</v>
      </c>
      <c r="E279" s="15" t="s">
        <v>392</v>
      </c>
      <c r="F279" s="15" t="s">
        <v>519</v>
      </c>
      <c r="G279" s="15" t="s">
        <v>645</v>
      </c>
      <c r="H279" s="15" t="s">
        <v>480</v>
      </c>
      <c r="I279" s="143" t="s">
        <v>572</v>
      </c>
      <c r="J279" s="15" t="s">
        <v>566</v>
      </c>
      <c r="K279" s="15" t="s">
        <v>794</v>
      </c>
      <c r="L279" s="15" t="s">
        <v>460</v>
      </c>
      <c r="M279" s="15" t="s">
        <v>1127</v>
      </c>
      <c r="N279" s="103">
        <v>104508</v>
      </c>
      <c r="O279" s="15" t="s">
        <v>1471</v>
      </c>
      <c r="P279" s="15" t="s">
        <v>1472</v>
      </c>
      <c r="Q279" s="15" t="s">
        <v>1472</v>
      </c>
      <c r="R279" s="15" t="s">
        <v>97</v>
      </c>
      <c r="S279" s="15" t="s">
        <v>97</v>
      </c>
      <c r="T279" s="15" t="s">
        <v>467</v>
      </c>
      <c r="U279" s="15" t="s">
        <v>468</v>
      </c>
      <c r="V279" s="15">
        <v>1996105</v>
      </c>
      <c r="X279" s="15">
        <v>30309354</v>
      </c>
      <c r="Y279" s="15" t="s">
        <v>1473</v>
      </c>
      <c r="AB279" s="15" t="s">
        <v>964</v>
      </c>
      <c r="AC279" s="15">
        <v>485642987</v>
      </c>
      <c r="AD279" s="15">
        <v>1004998980</v>
      </c>
      <c r="AE279" s="15" t="s">
        <v>461</v>
      </c>
      <c r="AF279" s="15">
        <v>1</v>
      </c>
      <c r="AG279" s="15" t="s">
        <v>513</v>
      </c>
      <c r="AH279" s="15" t="s">
        <v>510</v>
      </c>
      <c r="AI279" s="15" t="s">
        <v>514</v>
      </c>
      <c r="AL279" s="15" t="s">
        <v>391</v>
      </c>
      <c r="AM279" s="16">
        <v>41636</v>
      </c>
      <c r="AN279" s="16">
        <v>41636</v>
      </c>
      <c r="AO279" s="16">
        <v>41636</v>
      </c>
      <c r="AP279" s="201">
        <v>12</v>
      </c>
      <c r="AT279" s="102">
        <v>468</v>
      </c>
      <c r="AU279" s="15" t="s">
        <v>424</v>
      </c>
      <c r="AV279" s="15" t="s">
        <v>663</v>
      </c>
      <c r="AW279" s="15" t="s">
        <v>678</v>
      </c>
      <c r="AX279" s="14" t="str">
        <f t="shared" si="5"/>
        <v>ItalyBOOKINGS</v>
      </c>
      <c r="AY279" s="17" t="s">
        <v>733</v>
      </c>
      <c r="AZ279" s="101" t="str">
        <f>IF(ISERROR(VLOOKUP($H279,Lookup!$F:$G,2,FALSE)),0,VLOOKUP($H279,Lookup!$F:$G,2,FALSE))</f>
        <v>Italy</v>
      </c>
    </row>
    <row r="280" spans="1:52">
      <c r="A280" s="12" t="str">
        <f>IF(AZ280=0,VLOOKUP(R280,Lookup!$B:$C,2,0),'1st Yr Maint'!AZ280)</f>
        <v>Italy</v>
      </c>
      <c r="B280" s="12" t="str">
        <f>VLOOKUP(A280,Lookup!$C:$D,2,FALSE)</f>
        <v>EMEA WEST</v>
      </c>
      <c r="C280" s="15" t="s">
        <v>418</v>
      </c>
      <c r="D280" s="15" t="s">
        <v>485</v>
      </c>
      <c r="E280" s="15" t="s">
        <v>392</v>
      </c>
      <c r="F280" s="15" t="s">
        <v>519</v>
      </c>
      <c r="G280" s="15" t="s">
        <v>645</v>
      </c>
      <c r="H280" s="15" t="s">
        <v>480</v>
      </c>
      <c r="I280" s="143" t="s">
        <v>572</v>
      </c>
      <c r="J280" s="15" t="s">
        <v>566</v>
      </c>
      <c r="K280" s="15" t="s">
        <v>794</v>
      </c>
      <c r="L280" s="15" t="s">
        <v>460</v>
      </c>
      <c r="M280" s="15" t="s">
        <v>1127</v>
      </c>
      <c r="N280" s="103">
        <v>104508</v>
      </c>
      <c r="O280" s="15" t="s">
        <v>1162</v>
      </c>
      <c r="P280" s="15" t="s">
        <v>1163</v>
      </c>
      <c r="Q280" s="15" t="s">
        <v>1163</v>
      </c>
      <c r="R280" s="15" t="s">
        <v>97</v>
      </c>
      <c r="S280" s="15" t="s">
        <v>97</v>
      </c>
      <c r="T280" s="15" t="s">
        <v>467</v>
      </c>
      <c r="U280" s="15" t="s">
        <v>468</v>
      </c>
      <c r="V280" s="15">
        <v>3062504</v>
      </c>
      <c r="X280" s="15">
        <v>30295453</v>
      </c>
      <c r="Y280" s="15" t="s">
        <v>1164</v>
      </c>
      <c r="AB280" s="15" t="s">
        <v>1165</v>
      </c>
      <c r="AC280" s="15">
        <v>1915172</v>
      </c>
      <c r="AD280" s="15">
        <v>1005559668</v>
      </c>
      <c r="AE280" s="15" t="s">
        <v>461</v>
      </c>
      <c r="AF280" s="15">
        <v>1</v>
      </c>
      <c r="AG280" s="15" t="s">
        <v>513</v>
      </c>
      <c r="AH280" s="15" t="s">
        <v>510</v>
      </c>
      <c r="AI280" s="15" t="s">
        <v>514</v>
      </c>
      <c r="AL280" s="15" t="s">
        <v>391</v>
      </c>
      <c r="AM280" s="16">
        <v>41620</v>
      </c>
      <c r="AN280" s="16">
        <v>41620</v>
      </c>
      <c r="AO280" s="16">
        <v>41620</v>
      </c>
      <c r="AP280" s="201">
        <v>12</v>
      </c>
      <c r="AT280" s="102">
        <v>84.5</v>
      </c>
      <c r="AU280" s="15" t="s">
        <v>424</v>
      </c>
      <c r="AV280" s="15" t="s">
        <v>466</v>
      </c>
      <c r="AW280" s="15" t="s">
        <v>465</v>
      </c>
      <c r="AX280" s="14" t="str">
        <f t="shared" si="5"/>
        <v>ItalyBOOKINGS</v>
      </c>
      <c r="AY280" s="17" t="s">
        <v>733</v>
      </c>
      <c r="AZ280" s="101" t="str">
        <f>IF(ISERROR(VLOOKUP($H280,Lookup!$F:$G,2,FALSE)),0,VLOOKUP($H280,Lookup!$F:$G,2,FALSE))</f>
        <v>Italy</v>
      </c>
    </row>
    <row r="281" spans="1:52">
      <c r="A281" s="12" t="str">
        <f>IF(AZ281=0,VLOOKUP(R281,Lookup!$B:$C,2,0),'1st Yr Maint'!AZ281)</f>
        <v>Nordics</v>
      </c>
      <c r="B281" s="12" t="str">
        <f>VLOOKUP(A281,Lookup!$C:$D,2,FALSE)</f>
        <v>EMEA WEST</v>
      </c>
      <c r="C281" s="15" t="s">
        <v>418</v>
      </c>
      <c r="D281" s="15" t="s">
        <v>485</v>
      </c>
      <c r="E281" s="15" t="s">
        <v>392</v>
      </c>
      <c r="F281" s="15" t="s">
        <v>519</v>
      </c>
      <c r="G281" s="15" t="s">
        <v>645</v>
      </c>
      <c r="H281" s="15" t="s">
        <v>571</v>
      </c>
      <c r="I281" s="143" t="s">
        <v>1305</v>
      </c>
      <c r="J281" s="15" t="s">
        <v>476</v>
      </c>
      <c r="K281" s="15" t="s">
        <v>487</v>
      </c>
      <c r="L281" s="15" t="s">
        <v>471</v>
      </c>
      <c r="M281" s="15" t="s">
        <v>1306</v>
      </c>
      <c r="N281" s="103">
        <v>138441</v>
      </c>
      <c r="O281" s="15" t="s">
        <v>1405</v>
      </c>
      <c r="P281" s="15" t="s">
        <v>1405</v>
      </c>
      <c r="Q281" s="15" t="s">
        <v>1405</v>
      </c>
      <c r="R281" s="15" t="s">
        <v>564</v>
      </c>
      <c r="S281" s="15" t="s">
        <v>564</v>
      </c>
      <c r="T281" s="15" t="s">
        <v>467</v>
      </c>
      <c r="U281" s="15" t="s">
        <v>468</v>
      </c>
      <c r="V281" s="15">
        <v>2874718</v>
      </c>
      <c r="X281" s="15">
        <v>30304850</v>
      </c>
      <c r="Y281" s="15" t="s">
        <v>1406</v>
      </c>
      <c r="AB281" s="15" t="s">
        <v>1407</v>
      </c>
      <c r="AC281" s="15">
        <v>306240136</v>
      </c>
      <c r="AD281" s="15">
        <v>1005836732</v>
      </c>
      <c r="AE281" s="15" t="s">
        <v>461</v>
      </c>
      <c r="AF281" s="15">
        <v>1</v>
      </c>
      <c r="AG281" s="15" t="s">
        <v>513</v>
      </c>
      <c r="AH281" s="15" t="s">
        <v>510</v>
      </c>
      <c r="AI281" s="15" t="s">
        <v>514</v>
      </c>
      <c r="AL281" s="15" t="s">
        <v>391</v>
      </c>
      <c r="AM281" s="16">
        <v>41631</v>
      </c>
      <c r="AN281" s="16">
        <v>41632</v>
      </c>
      <c r="AO281" s="16">
        <v>41631</v>
      </c>
      <c r="AP281" s="201">
        <v>12</v>
      </c>
      <c r="AT281" s="102">
        <v>14149.16</v>
      </c>
      <c r="AU281" s="15" t="s">
        <v>424</v>
      </c>
      <c r="AV281" s="15" t="s">
        <v>552</v>
      </c>
      <c r="AW281" s="15" t="s">
        <v>553</v>
      </c>
      <c r="AX281" s="14" t="str">
        <f t="shared" si="5"/>
        <v>NordicsBOOKINGS</v>
      </c>
      <c r="AY281" s="17" t="s">
        <v>733</v>
      </c>
      <c r="AZ281" s="101" t="str">
        <f>IF(ISERROR(VLOOKUP($H281,Lookup!$F:$G,2,FALSE)),0,VLOOKUP($H281,Lookup!$F:$G,2,FALSE))</f>
        <v>Nordics</v>
      </c>
    </row>
    <row r="282" spans="1:52">
      <c r="A282" s="12" t="str">
        <f>IF(AZ282=0,VLOOKUP(R282,Lookup!$B:$C,2,0),'1st Yr Maint'!AZ282)</f>
        <v>Russia CIS</v>
      </c>
      <c r="B282" s="12" t="str">
        <f>VLOOKUP(A282,Lookup!$C:$D,2,FALSE)</f>
        <v>EMEA EAST</v>
      </c>
      <c r="C282" s="15" t="s">
        <v>418</v>
      </c>
      <c r="D282" s="15" t="s">
        <v>485</v>
      </c>
      <c r="E282" s="15" t="s">
        <v>392</v>
      </c>
      <c r="F282" s="15" t="s">
        <v>519</v>
      </c>
      <c r="G282" s="15" t="s">
        <v>645</v>
      </c>
      <c r="H282" s="15" t="s">
        <v>463</v>
      </c>
      <c r="I282" s="143" t="s">
        <v>865</v>
      </c>
      <c r="J282" s="15" t="s">
        <v>567</v>
      </c>
      <c r="K282" s="15" t="s">
        <v>734</v>
      </c>
      <c r="L282" s="15" t="s">
        <v>464</v>
      </c>
      <c r="M282" s="15" t="s">
        <v>1390</v>
      </c>
      <c r="N282" s="103">
        <v>105010</v>
      </c>
      <c r="O282" s="15" t="s">
        <v>1391</v>
      </c>
      <c r="P282" s="15" t="s">
        <v>1391</v>
      </c>
      <c r="Q282" s="15" t="s">
        <v>1392</v>
      </c>
      <c r="R282" s="15" t="s">
        <v>598</v>
      </c>
      <c r="S282" s="15" t="s">
        <v>598</v>
      </c>
      <c r="T282" s="15" t="s">
        <v>467</v>
      </c>
      <c r="U282" s="15" t="s">
        <v>468</v>
      </c>
      <c r="V282" s="15">
        <v>1762583</v>
      </c>
      <c r="X282" s="15">
        <v>30305806</v>
      </c>
      <c r="Y282" s="15" t="s">
        <v>1393</v>
      </c>
      <c r="AB282" s="15" t="s">
        <v>1394</v>
      </c>
      <c r="AC282" s="15">
        <v>534948849</v>
      </c>
      <c r="AD282" s="15">
        <v>1005191299</v>
      </c>
      <c r="AE282" s="15" t="s">
        <v>461</v>
      </c>
      <c r="AF282" s="15">
        <v>1</v>
      </c>
      <c r="AG282" s="15" t="s">
        <v>509</v>
      </c>
      <c r="AH282" s="15" t="s">
        <v>510</v>
      </c>
      <c r="AI282" s="15" t="s">
        <v>514</v>
      </c>
      <c r="AL282" s="15" t="s">
        <v>391</v>
      </c>
      <c r="AM282" s="16">
        <v>41632</v>
      </c>
      <c r="AN282" s="16">
        <v>41632</v>
      </c>
      <c r="AO282" s="16">
        <v>41632</v>
      </c>
      <c r="AP282" s="201">
        <v>12</v>
      </c>
      <c r="AT282" s="102">
        <v>7647</v>
      </c>
      <c r="AU282" s="15" t="s">
        <v>424</v>
      </c>
      <c r="AV282" s="15" t="s">
        <v>663</v>
      </c>
      <c r="AW282" s="15" t="s">
        <v>678</v>
      </c>
      <c r="AX282" s="14" t="str">
        <f t="shared" si="5"/>
        <v>Russia CISBOOKINGS</v>
      </c>
      <c r="AY282" s="17" t="s">
        <v>733</v>
      </c>
      <c r="AZ282" s="101" t="str">
        <f>IF(ISERROR(VLOOKUP($H282,Lookup!$F:$G,2,FALSE)),0,VLOOKUP($H282,Lookup!$F:$G,2,FALSE))</f>
        <v>Russia CIS</v>
      </c>
    </row>
    <row r="283" spans="1:52">
      <c r="A283" s="12" t="str">
        <f>IF(AZ283=0,VLOOKUP(R283,Lookup!$B:$C,2,0),'1st Yr Maint'!AZ283)</f>
        <v>Russia CIS</v>
      </c>
      <c r="B283" s="12" t="str">
        <f>VLOOKUP(A283,Lookup!$C:$D,2,FALSE)</f>
        <v>EMEA EAST</v>
      </c>
      <c r="C283" s="15" t="s">
        <v>418</v>
      </c>
      <c r="D283" s="15" t="s">
        <v>485</v>
      </c>
      <c r="E283" s="15" t="s">
        <v>392</v>
      </c>
      <c r="F283" s="15" t="s">
        <v>519</v>
      </c>
      <c r="G283" s="15" t="s">
        <v>645</v>
      </c>
      <c r="H283" s="15" t="s">
        <v>463</v>
      </c>
      <c r="I283" s="143" t="s">
        <v>865</v>
      </c>
      <c r="J283" s="15" t="s">
        <v>567</v>
      </c>
      <c r="K283" s="15" t="s">
        <v>734</v>
      </c>
      <c r="L283" s="15" t="s">
        <v>464</v>
      </c>
      <c r="M283" s="15" t="s">
        <v>866</v>
      </c>
      <c r="N283" s="103">
        <v>128677</v>
      </c>
      <c r="O283" s="15" t="s">
        <v>1480</v>
      </c>
      <c r="P283" s="15" t="s">
        <v>1480</v>
      </c>
      <c r="Q283" s="15" t="s">
        <v>1481</v>
      </c>
      <c r="R283" s="15" t="s">
        <v>598</v>
      </c>
      <c r="S283" s="15" t="s">
        <v>598</v>
      </c>
      <c r="T283" s="15" t="s">
        <v>467</v>
      </c>
      <c r="U283" s="15" t="s">
        <v>468</v>
      </c>
      <c r="V283" s="15">
        <v>3192116</v>
      </c>
      <c r="X283" s="15">
        <v>30308545</v>
      </c>
      <c r="Y283" s="15" t="s">
        <v>1482</v>
      </c>
      <c r="AB283" s="15" t="s">
        <v>1481</v>
      </c>
      <c r="AC283" s="15">
        <v>28275525</v>
      </c>
      <c r="AD283" s="15">
        <v>1005864970</v>
      </c>
      <c r="AE283" s="15" t="s">
        <v>461</v>
      </c>
      <c r="AF283" s="15">
        <v>1</v>
      </c>
      <c r="AG283" s="15" t="s">
        <v>509</v>
      </c>
      <c r="AH283" s="15" t="s">
        <v>510</v>
      </c>
      <c r="AI283" s="15" t="s">
        <v>514</v>
      </c>
      <c r="AL283" s="15" t="s">
        <v>391</v>
      </c>
      <c r="AM283" s="16">
        <v>41635</v>
      </c>
      <c r="AN283" s="16">
        <v>41635</v>
      </c>
      <c r="AO283" s="16">
        <v>41635</v>
      </c>
      <c r="AP283" s="201">
        <v>12</v>
      </c>
      <c r="AT283" s="102">
        <v>5951</v>
      </c>
      <c r="AU283" s="15" t="s">
        <v>424</v>
      </c>
      <c r="AV283" s="15" t="s">
        <v>474</v>
      </c>
      <c r="AW283" s="15" t="s">
        <v>474</v>
      </c>
      <c r="AX283" s="14" t="str">
        <f t="shared" si="5"/>
        <v>Russia CISBOOKINGS</v>
      </c>
      <c r="AY283" s="17" t="s">
        <v>733</v>
      </c>
      <c r="AZ283" s="101" t="str">
        <f>IF(ISERROR(VLOOKUP($H283,Lookup!$F:$G,2,FALSE)),0,VLOOKUP($H283,Lookup!$F:$G,2,FALSE))</f>
        <v>Russia CIS</v>
      </c>
    </row>
    <row r="284" spans="1:52">
      <c r="A284" s="12" t="str">
        <f>IF(AZ284=0,VLOOKUP(R284,Lookup!$B:$C,2,0),'1st Yr Maint'!AZ284)</f>
        <v>Russia CIS</v>
      </c>
      <c r="B284" s="12" t="str">
        <f>VLOOKUP(A284,Lookup!$C:$D,2,FALSE)</f>
        <v>EMEA EAST</v>
      </c>
      <c r="C284" s="15" t="s">
        <v>418</v>
      </c>
      <c r="D284" s="15" t="s">
        <v>485</v>
      </c>
      <c r="E284" s="15" t="s">
        <v>392</v>
      </c>
      <c r="F284" s="15" t="s">
        <v>519</v>
      </c>
      <c r="G284" s="15" t="s">
        <v>645</v>
      </c>
      <c r="H284" s="15" t="s">
        <v>463</v>
      </c>
      <c r="I284" s="143" t="s">
        <v>865</v>
      </c>
      <c r="J284" s="15" t="s">
        <v>567</v>
      </c>
      <c r="K284" s="15" t="s">
        <v>734</v>
      </c>
      <c r="L284" s="15" t="s">
        <v>464</v>
      </c>
      <c r="M284" s="15" t="s">
        <v>866</v>
      </c>
      <c r="N284" s="103">
        <v>128677</v>
      </c>
      <c r="O284" s="15" t="s">
        <v>686</v>
      </c>
      <c r="P284" s="15" t="s">
        <v>686</v>
      </c>
      <c r="Q284" s="15" t="s">
        <v>1166</v>
      </c>
      <c r="R284" s="15" t="s">
        <v>598</v>
      </c>
      <c r="S284" s="15" t="s">
        <v>598</v>
      </c>
      <c r="T284" s="15" t="s">
        <v>467</v>
      </c>
      <c r="U284" s="15" t="s">
        <v>468</v>
      </c>
      <c r="V284" s="15">
        <v>2922409</v>
      </c>
      <c r="X284" s="15">
        <v>30297140</v>
      </c>
      <c r="Y284" s="15" t="s">
        <v>1167</v>
      </c>
      <c r="AB284" s="15" t="s">
        <v>1166</v>
      </c>
      <c r="AC284" s="15">
        <v>11069756</v>
      </c>
      <c r="AD284" s="15">
        <v>1005828881</v>
      </c>
      <c r="AE284" s="15" t="s">
        <v>461</v>
      </c>
      <c r="AF284" s="15">
        <v>1</v>
      </c>
      <c r="AG284" s="15" t="s">
        <v>509</v>
      </c>
      <c r="AH284" s="15" t="s">
        <v>510</v>
      </c>
      <c r="AI284" s="15" t="s">
        <v>514</v>
      </c>
      <c r="AL284" s="15" t="s">
        <v>391</v>
      </c>
      <c r="AM284" s="16">
        <v>41621</v>
      </c>
      <c r="AN284" s="16">
        <v>41621</v>
      </c>
      <c r="AO284" s="16">
        <v>41621</v>
      </c>
      <c r="AP284" s="201">
        <v>12</v>
      </c>
      <c r="AT284" s="102">
        <v>1104.3499999999999</v>
      </c>
      <c r="AU284" s="15" t="s">
        <v>424</v>
      </c>
      <c r="AV284" s="15" t="s">
        <v>1140</v>
      </c>
      <c r="AW284" s="15" t="s">
        <v>1168</v>
      </c>
      <c r="AX284" s="14" t="str">
        <f t="shared" si="5"/>
        <v>Russia CISBOOKINGS</v>
      </c>
      <c r="AY284" s="17" t="s">
        <v>733</v>
      </c>
      <c r="AZ284" s="101" t="str">
        <f>IF(ISERROR(VLOOKUP($H284,Lookup!$F:$G,2,FALSE)),0,VLOOKUP($H284,Lookup!$F:$G,2,FALSE))</f>
        <v>Russia CIS</v>
      </c>
    </row>
    <row r="285" spans="1:52">
      <c r="A285" s="12" t="str">
        <f>IF(AZ285=0,VLOOKUP(R285,Lookup!$B:$C,2,0),'1st Yr Maint'!AZ285)</f>
        <v>Russia CIS</v>
      </c>
      <c r="B285" s="12" t="str">
        <f>VLOOKUP(A285,Lookup!$C:$D,2,FALSE)</f>
        <v>EMEA EAST</v>
      </c>
      <c r="C285" s="15" t="s">
        <v>418</v>
      </c>
      <c r="D285" s="15" t="s">
        <v>485</v>
      </c>
      <c r="E285" s="15" t="s">
        <v>392</v>
      </c>
      <c r="F285" s="15" t="s">
        <v>519</v>
      </c>
      <c r="G285" s="15" t="s">
        <v>645</v>
      </c>
      <c r="H285" s="15" t="s">
        <v>463</v>
      </c>
      <c r="I285" s="143" t="s">
        <v>865</v>
      </c>
      <c r="J285" s="15" t="s">
        <v>567</v>
      </c>
      <c r="K285" s="15" t="s">
        <v>734</v>
      </c>
      <c r="L285" s="15" t="s">
        <v>464</v>
      </c>
      <c r="M285" s="15" t="s">
        <v>866</v>
      </c>
      <c r="N285" s="103">
        <v>128677</v>
      </c>
      <c r="O285" s="15" t="s">
        <v>702</v>
      </c>
      <c r="P285" s="15" t="s">
        <v>702</v>
      </c>
      <c r="Q285" s="15" t="s">
        <v>867</v>
      </c>
      <c r="R285" s="15" t="s">
        <v>598</v>
      </c>
      <c r="S285" s="15" t="s">
        <v>598</v>
      </c>
      <c r="T285" s="15" t="s">
        <v>467</v>
      </c>
      <c r="U285" s="15" t="s">
        <v>468</v>
      </c>
      <c r="V285" s="15">
        <v>2188744</v>
      </c>
      <c r="X285" s="15">
        <v>30277553</v>
      </c>
      <c r="Y285" s="15" t="s">
        <v>868</v>
      </c>
      <c r="AB285" s="15" t="s">
        <v>1126</v>
      </c>
      <c r="AC285" s="15">
        <v>483207028</v>
      </c>
      <c r="AD285" s="15">
        <v>1005705272</v>
      </c>
      <c r="AE285" s="15" t="s">
        <v>461</v>
      </c>
      <c r="AF285" s="15">
        <v>1</v>
      </c>
      <c r="AG285" s="15" t="s">
        <v>509</v>
      </c>
      <c r="AH285" s="15" t="s">
        <v>510</v>
      </c>
      <c r="AI285" s="15" t="s">
        <v>511</v>
      </c>
      <c r="AJ285" s="15" t="s">
        <v>642</v>
      </c>
      <c r="AK285" s="15" t="s">
        <v>515</v>
      </c>
      <c r="AL285" s="15" t="s">
        <v>512</v>
      </c>
      <c r="AM285" s="16">
        <v>41586</v>
      </c>
      <c r="AN285" s="16">
        <v>41586</v>
      </c>
      <c r="AO285" s="16">
        <v>41586</v>
      </c>
      <c r="AP285" s="201">
        <v>11</v>
      </c>
      <c r="AT285" s="102">
        <v>6729.88</v>
      </c>
      <c r="AU285" s="15" t="s">
        <v>424</v>
      </c>
      <c r="AV285" s="15" t="s">
        <v>653</v>
      </c>
      <c r="AW285" s="15" t="s">
        <v>665</v>
      </c>
      <c r="AX285" s="14" t="str">
        <f t="shared" si="5"/>
        <v>Russia CISBOOKINGS</v>
      </c>
      <c r="AY285" s="17" t="s">
        <v>733</v>
      </c>
      <c r="AZ285" s="101" t="str">
        <f>IF(ISERROR(VLOOKUP($H285,Lookup!$F:$G,2,FALSE)),0,VLOOKUP($H285,Lookup!$F:$G,2,FALSE))</f>
        <v>Russia CIS</v>
      </c>
    </row>
    <row r="286" spans="1:52">
      <c r="A286" s="12" t="str">
        <f>IF(AZ286=0,VLOOKUP(R286,Lookup!$B:$C,2,0),'1st Yr Maint'!AZ286)</f>
        <v>Russia CIS</v>
      </c>
      <c r="B286" s="12" t="str">
        <f>VLOOKUP(A286,Lookup!$C:$D,2,FALSE)</f>
        <v>EMEA EAST</v>
      </c>
      <c r="C286" s="15" t="s">
        <v>418</v>
      </c>
      <c r="D286" s="15" t="s">
        <v>485</v>
      </c>
      <c r="E286" s="15" t="s">
        <v>392</v>
      </c>
      <c r="F286" s="15" t="s">
        <v>519</v>
      </c>
      <c r="G286" s="15" t="s">
        <v>645</v>
      </c>
      <c r="H286" s="15" t="s">
        <v>463</v>
      </c>
      <c r="I286" s="143" t="s">
        <v>682</v>
      </c>
      <c r="J286" s="15" t="s">
        <v>567</v>
      </c>
      <c r="K286" s="15" t="s">
        <v>734</v>
      </c>
      <c r="L286" s="15" t="s">
        <v>464</v>
      </c>
      <c r="M286" s="15" t="s">
        <v>971</v>
      </c>
      <c r="N286" s="103">
        <v>94754</v>
      </c>
      <c r="O286" s="15" t="s">
        <v>972</v>
      </c>
      <c r="P286" s="15" t="s">
        <v>973</v>
      </c>
      <c r="Q286" s="15" t="s">
        <v>1441</v>
      </c>
      <c r="R286" s="15" t="s">
        <v>975</v>
      </c>
      <c r="S286" s="15" t="s">
        <v>975</v>
      </c>
      <c r="T286" s="15" t="s">
        <v>467</v>
      </c>
      <c r="U286" s="15" t="s">
        <v>468</v>
      </c>
      <c r="V286" s="15">
        <v>1955311</v>
      </c>
      <c r="X286" s="15">
        <v>30308025</v>
      </c>
      <c r="Y286" s="15" t="s">
        <v>1442</v>
      </c>
      <c r="AB286" s="15" t="s">
        <v>1443</v>
      </c>
      <c r="AC286" s="15">
        <v>365920946</v>
      </c>
      <c r="AD286" s="15">
        <v>1005858392</v>
      </c>
      <c r="AE286" s="15" t="s">
        <v>461</v>
      </c>
      <c r="AF286" s="15">
        <v>1</v>
      </c>
      <c r="AG286" s="15" t="s">
        <v>509</v>
      </c>
      <c r="AH286" s="15" t="s">
        <v>510</v>
      </c>
      <c r="AI286" s="15" t="s">
        <v>511</v>
      </c>
      <c r="AJ286" s="15" t="s">
        <v>517</v>
      </c>
      <c r="AK286" s="15" t="s">
        <v>978</v>
      </c>
      <c r="AL286" s="15" t="s">
        <v>512</v>
      </c>
      <c r="AM286" s="16">
        <v>41635</v>
      </c>
      <c r="AN286" s="16">
        <v>41635</v>
      </c>
      <c r="AO286" s="16">
        <v>41635</v>
      </c>
      <c r="AP286" s="201">
        <v>12</v>
      </c>
      <c r="AT286" s="102">
        <v>8008</v>
      </c>
      <c r="AU286" s="15" t="s">
        <v>424</v>
      </c>
      <c r="AV286" s="15" t="s">
        <v>462</v>
      </c>
      <c r="AW286" s="15" t="s">
        <v>652</v>
      </c>
      <c r="AX286" s="14" t="str">
        <f t="shared" si="5"/>
        <v>Russia CISBOOKINGS</v>
      </c>
      <c r="AY286" s="17" t="s">
        <v>733</v>
      </c>
      <c r="AZ286" s="101" t="str">
        <f>IF(ISERROR(VLOOKUP($H286,Lookup!$F:$G,2,FALSE)),0,VLOOKUP($H286,Lookup!$F:$G,2,FALSE))</f>
        <v>Russia CIS</v>
      </c>
    </row>
    <row r="287" spans="1:52">
      <c r="A287" s="12" t="str">
        <f>IF(AZ287=0,VLOOKUP(R287,Lookup!$B:$C,2,0),'1st Yr Maint'!AZ287)</f>
        <v>Russia CIS</v>
      </c>
      <c r="B287" s="12" t="str">
        <f>VLOOKUP(A287,Lookup!$C:$D,2,FALSE)</f>
        <v>EMEA EAST</v>
      </c>
      <c r="C287" s="15" t="s">
        <v>418</v>
      </c>
      <c r="D287" s="15" t="s">
        <v>485</v>
      </c>
      <c r="E287" s="15" t="s">
        <v>392</v>
      </c>
      <c r="F287" s="15" t="s">
        <v>519</v>
      </c>
      <c r="G287" s="15" t="s">
        <v>645</v>
      </c>
      <c r="H287" s="15" t="s">
        <v>463</v>
      </c>
      <c r="I287" s="143" t="s">
        <v>682</v>
      </c>
      <c r="J287" s="15" t="s">
        <v>567</v>
      </c>
      <c r="K287" s="15" t="s">
        <v>734</v>
      </c>
      <c r="L287" s="15" t="s">
        <v>464</v>
      </c>
      <c r="M287" s="15" t="s">
        <v>971</v>
      </c>
      <c r="N287" s="103">
        <v>94754</v>
      </c>
      <c r="O287" s="15" t="s">
        <v>1088</v>
      </c>
      <c r="P287" s="15" t="s">
        <v>1088</v>
      </c>
      <c r="Q287" s="15" t="s">
        <v>1089</v>
      </c>
      <c r="R287" s="15" t="s">
        <v>598</v>
      </c>
      <c r="S287" s="15" t="s">
        <v>598</v>
      </c>
      <c r="T287" s="15" t="s">
        <v>467</v>
      </c>
      <c r="U287" s="15" t="s">
        <v>468</v>
      </c>
      <c r="V287" s="15">
        <v>3144430</v>
      </c>
      <c r="X287" s="15">
        <v>30292145</v>
      </c>
      <c r="Y287" s="15" t="s">
        <v>1090</v>
      </c>
      <c r="AB287" s="15" t="s">
        <v>1091</v>
      </c>
      <c r="AC287" s="15">
        <v>565681504</v>
      </c>
      <c r="AD287" s="15">
        <v>1005805641</v>
      </c>
      <c r="AE287" s="15" t="s">
        <v>461</v>
      </c>
      <c r="AF287" s="15">
        <v>1</v>
      </c>
      <c r="AG287" s="15" t="s">
        <v>509</v>
      </c>
      <c r="AH287" s="15" t="s">
        <v>510</v>
      </c>
      <c r="AI287" s="15" t="s">
        <v>511</v>
      </c>
      <c r="AJ287" s="15" t="s">
        <v>676</v>
      </c>
      <c r="AK287" s="15" t="s">
        <v>1092</v>
      </c>
      <c r="AL287" s="15" t="s">
        <v>512</v>
      </c>
      <c r="AM287" s="16">
        <v>41614</v>
      </c>
      <c r="AN287" s="16">
        <v>41614</v>
      </c>
      <c r="AO287" s="16">
        <v>41614</v>
      </c>
      <c r="AP287" s="201">
        <v>12</v>
      </c>
      <c r="AT287" s="102">
        <v>4189.68</v>
      </c>
      <c r="AU287" s="15" t="s">
        <v>424</v>
      </c>
      <c r="AV287" s="15" t="s">
        <v>494</v>
      </c>
      <c r="AW287" s="15" t="s">
        <v>1093</v>
      </c>
      <c r="AX287" s="14" t="str">
        <f t="shared" si="5"/>
        <v>Russia CISBOOKINGS</v>
      </c>
      <c r="AY287" s="17" t="s">
        <v>733</v>
      </c>
      <c r="AZ287" s="101" t="str">
        <f>IF(ISERROR(VLOOKUP($H287,Lookup!$F:$G,2,FALSE)),0,VLOOKUP($H287,Lookup!$F:$G,2,FALSE))</f>
        <v>Russia CIS</v>
      </c>
    </row>
    <row r="288" spans="1:52">
      <c r="A288" s="12" t="str">
        <f>IF(AZ288=0,VLOOKUP(R288,Lookup!$B:$C,2,0),'1st Yr Maint'!AZ288)</f>
        <v>Russia CIS</v>
      </c>
      <c r="B288" s="12" t="str">
        <f>VLOOKUP(A288,Lookup!$C:$D,2,FALSE)</f>
        <v>EMEA EAST</v>
      </c>
      <c r="C288" s="15" t="s">
        <v>418</v>
      </c>
      <c r="D288" s="15" t="s">
        <v>485</v>
      </c>
      <c r="E288" s="15" t="s">
        <v>392</v>
      </c>
      <c r="F288" s="15" t="s">
        <v>519</v>
      </c>
      <c r="G288" s="15" t="s">
        <v>645</v>
      </c>
      <c r="H288" s="15" t="s">
        <v>463</v>
      </c>
      <c r="I288" s="143" t="s">
        <v>682</v>
      </c>
      <c r="J288" s="15" t="s">
        <v>567</v>
      </c>
      <c r="K288" s="15" t="s">
        <v>734</v>
      </c>
      <c r="L288" s="15" t="s">
        <v>464</v>
      </c>
      <c r="M288" s="15" t="s">
        <v>1217</v>
      </c>
      <c r="N288" s="103">
        <v>139840</v>
      </c>
      <c r="O288" s="15" t="s">
        <v>1218</v>
      </c>
      <c r="P288" s="15" t="s">
        <v>1219</v>
      </c>
      <c r="Q288" s="15" t="s">
        <v>1220</v>
      </c>
      <c r="R288" s="15" t="s">
        <v>598</v>
      </c>
      <c r="S288" s="15" t="s">
        <v>598</v>
      </c>
      <c r="T288" s="15" t="s">
        <v>467</v>
      </c>
      <c r="U288" s="15" t="s">
        <v>468</v>
      </c>
      <c r="V288" s="15">
        <v>3109003</v>
      </c>
      <c r="X288" s="15">
        <v>30297829</v>
      </c>
      <c r="Y288" s="15" t="s">
        <v>1221</v>
      </c>
      <c r="AB288" s="15" t="s">
        <v>1222</v>
      </c>
      <c r="AC288" s="15">
        <v>531464169</v>
      </c>
      <c r="AD288" s="15">
        <v>1005792357</v>
      </c>
      <c r="AE288" s="15" t="s">
        <v>461</v>
      </c>
      <c r="AF288" s="15">
        <v>1</v>
      </c>
      <c r="AG288" s="15" t="s">
        <v>509</v>
      </c>
      <c r="AH288" s="15" t="s">
        <v>510</v>
      </c>
      <c r="AI288" s="15" t="s">
        <v>511</v>
      </c>
      <c r="AJ288" s="15" t="s">
        <v>517</v>
      </c>
      <c r="AK288" s="15" t="s">
        <v>1223</v>
      </c>
      <c r="AL288" s="15" t="s">
        <v>512</v>
      </c>
      <c r="AM288" s="16">
        <v>41624</v>
      </c>
      <c r="AN288" s="16">
        <v>41624</v>
      </c>
      <c r="AO288" s="16">
        <v>41624</v>
      </c>
      <c r="AP288" s="201">
        <v>12</v>
      </c>
      <c r="AT288" s="102">
        <v>35800</v>
      </c>
      <c r="AU288" s="15" t="s">
        <v>424</v>
      </c>
      <c r="AV288" s="15" t="s">
        <v>466</v>
      </c>
      <c r="AW288" s="15" t="s">
        <v>531</v>
      </c>
      <c r="AX288" s="14" t="str">
        <f t="shared" si="5"/>
        <v>Russia CISBOOKINGS</v>
      </c>
      <c r="AY288" s="17" t="s">
        <v>733</v>
      </c>
      <c r="AZ288" s="101" t="str">
        <f>IF(ISERROR(VLOOKUP($H288,Lookup!$F:$G,2,FALSE)),0,VLOOKUP($H288,Lookup!$F:$G,2,FALSE))</f>
        <v>Russia CIS</v>
      </c>
    </row>
    <row r="289" spans="1:52">
      <c r="A289" s="12" t="str">
        <f>IF(AZ289=0,VLOOKUP(R289,Lookup!$B:$C,2,0),'1st Yr Maint'!AZ289)</f>
        <v>Russia CIS</v>
      </c>
      <c r="B289" s="12" t="str">
        <f>VLOOKUP(A289,Lookup!$C:$D,2,FALSE)</f>
        <v>EMEA EAST</v>
      </c>
      <c r="C289" s="15" t="s">
        <v>418</v>
      </c>
      <c r="D289" s="15" t="s">
        <v>485</v>
      </c>
      <c r="E289" s="15" t="s">
        <v>392</v>
      </c>
      <c r="F289" s="15" t="s">
        <v>519</v>
      </c>
      <c r="G289" s="15" t="s">
        <v>645</v>
      </c>
      <c r="H289" s="15" t="s">
        <v>463</v>
      </c>
      <c r="I289" s="143" t="s">
        <v>682</v>
      </c>
      <c r="J289" s="15" t="s">
        <v>567</v>
      </c>
      <c r="K289" s="15" t="s">
        <v>734</v>
      </c>
      <c r="L289" s="15" t="s">
        <v>464</v>
      </c>
      <c r="M289" s="15" t="s">
        <v>1217</v>
      </c>
      <c r="N289" s="103">
        <v>139840</v>
      </c>
      <c r="O289" s="15" t="s">
        <v>1218</v>
      </c>
      <c r="P289" s="15" t="s">
        <v>1219</v>
      </c>
      <c r="Q289" s="15" t="s">
        <v>1220</v>
      </c>
      <c r="R289" s="15" t="s">
        <v>598</v>
      </c>
      <c r="S289" s="15" t="s">
        <v>598</v>
      </c>
      <c r="T289" s="15" t="s">
        <v>467</v>
      </c>
      <c r="U289" s="15" t="s">
        <v>468</v>
      </c>
      <c r="V289" s="15">
        <v>3109003</v>
      </c>
      <c r="X289" s="15">
        <v>30297829</v>
      </c>
      <c r="Y289" s="15" t="s">
        <v>1221</v>
      </c>
      <c r="AB289" s="15" t="s">
        <v>1222</v>
      </c>
      <c r="AC289" s="15">
        <v>531464169</v>
      </c>
      <c r="AD289" s="15">
        <v>1005792357</v>
      </c>
      <c r="AE289" s="15" t="s">
        <v>461</v>
      </c>
      <c r="AF289" s="15">
        <v>-1</v>
      </c>
      <c r="AG289" s="15" t="s">
        <v>509</v>
      </c>
      <c r="AH289" s="15" t="s">
        <v>510</v>
      </c>
      <c r="AI289" s="15" t="s">
        <v>511</v>
      </c>
      <c r="AJ289" s="15" t="s">
        <v>517</v>
      </c>
      <c r="AK289" s="15" t="s">
        <v>1223</v>
      </c>
      <c r="AL289" s="15" t="s">
        <v>512</v>
      </c>
      <c r="AM289" s="16">
        <v>41624</v>
      </c>
      <c r="AN289" s="16">
        <v>41627</v>
      </c>
      <c r="AO289" s="16">
        <v>41627</v>
      </c>
      <c r="AP289" s="201">
        <v>12</v>
      </c>
      <c r="AT289" s="102">
        <v>-35800</v>
      </c>
      <c r="AU289" s="15" t="s">
        <v>424</v>
      </c>
      <c r="AV289" s="15" t="s">
        <v>466</v>
      </c>
      <c r="AW289" s="15" t="s">
        <v>531</v>
      </c>
      <c r="AX289" s="14" t="str">
        <f t="shared" si="5"/>
        <v>Russia CISBOOKINGS</v>
      </c>
      <c r="AY289" s="17" t="s">
        <v>733</v>
      </c>
      <c r="AZ289" s="101" t="str">
        <f>IF(ISERROR(VLOOKUP($H289,Lookup!$F:$G,2,FALSE)),0,VLOOKUP($H289,Lookup!$F:$G,2,FALSE))</f>
        <v>Russia CIS</v>
      </c>
    </row>
    <row r="290" spans="1:52">
      <c r="A290" s="12" t="str">
        <f>IF(AZ290=0,VLOOKUP(R290,Lookup!$B:$C,2,0),'1st Yr Maint'!AZ290)</f>
        <v>Russia CIS</v>
      </c>
      <c r="B290" s="12" t="str">
        <f>VLOOKUP(A290,Lookup!$C:$D,2,FALSE)</f>
        <v>EMEA EAST</v>
      </c>
      <c r="C290" s="15" t="s">
        <v>418</v>
      </c>
      <c r="D290" s="15" t="s">
        <v>485</v>
      </c>
      <c r="E290" s="15" t="s">
        <v>392</v>
      </c>
      <c r="F290" s="15" t="s">
        <v>519</v>
      </c>
      <c r="G290" s="15" t="s">
        <v>645</v>
      </c>
      <c r="H290" s="15" t="s">
        <v>463</v>
      </c>
      <c r="I290" s="143" t="s">
        <v>682</v>
      </c>
      <c r="J290" s="15" t="s">
        <v>567</v>
      </c>
      <c r="K290" s="15" t="s">
        <v>734</v>
      </c>
      <c r="L290" s="15" t="s">
        <v>464</v>
      </c>
      <c r="M290" s="15" t="s">
        <v>683</v>
      </c>
      <c r="N290" s="103">
        <v>82167</v>
      </c>
      <c r="O290" s="15" t="s">
        <v>1088</v>
      </c>
      <c r="P290" s="15" t="s">
        <v>1088</v>
      </c>
      <c r="Q290" s="15" t="s">
        <v>1453</v>
      </c>
      <c r="R290" s="15" t="s">
        <v>598</v>
      </c>
      <c r="S290" s="15" t="s">
        <v>598</v>
      </c>
      <c r="T290" s="15" t="s">
        <v>467</v>
      </c>
      <c r="U290" s="15" t="s">
        <v>468</v>
      </c>
      <c r="V290" s="15">
        <v>3102114</v>
      </c>
      <c r="X290" s="15">
        <v>30308815</v>
      </c>
      <c r="Y290" s="15" t="s">
        <v>1454</v>
      </c>
      <c r="AB290" s="15" t="s">
        <v>1091</v>
      </c>
      <c r="AC290" s="15">
        <v>565681504</v>
      </c>
      <c r="AD290" s="15">
        <v>1005832765</v>
      </c>
      <c r="AE290" s="15" t="s">
        <v>461</v>
      </c>
      <c r="AF290" s="15">
        <v>1</v>
      </c>
      <c r="AG290" s="15" t="s">
        <v>509</v>
      </c>
      <c r="AH290" s="15" t="s">
        <v>510</v>
      </c>
      <c r="AI290" s="15" t="s">
        <v>511</v>
      </c>
      <c r="AJ290" s="15" t="s">
        <v>676</v>
      </c>
      <c r="AK290" s="15" t="s">
        <v>1092</v>
      </c>
      <c r="AL290" s="15" t="s">
        <v>512</v>
      </c>
      <c r="AM290" s="16">
        <v>41635</v>
      </c>
      <c r="AN290" s="16">
        <v>41635</v>
      </c>
      <c r="AO290" s="16">
        <v>41635</v>
      </c>
      <c r="AP290" s="201">
        <v>12</v>
      </c>
      <c r="AT290" s="102">
        <v>196125</v>
      </c>
      <c r="AU290" s="15" t="s">
        <v>424</v>
      </c>
      <c r="AV290" s="15" t="s">
        <v>488</v>
      </c>
      <c r="AW290" s="15" t="s">
        <v>1033</v>
      </c>
      <c r="AX290" s="14" t="str">
        <f t="shared" si="5"/>
        <v>Russia CISBOOKINGS</v>
      </c>
      <c r="AY290" s="17" t="s">
        <v>733</v>
      </c>
      <c r="AZ290" s="101" t="str">
        <f>IF(ISERROR(VLOOKUP($H290,Lookup!$F:$G,2,FALSE)),0,VLOOKUP($H290,Lookup!$F:$G,2,FALSE))</f>
        <v>Russia CIS</v>
      </c>
    </row>
    <row r="291" spans="1:52">
      <c r="A291" s="12" t="str">
        <f>IF(AZ291=0,VLOOKUP(R291,Lookup!$B:$C,2,0),'1st Yr Maint'!AZ291)</f>
        <v>Russia CIS</v>
      </c>
      <c r="B291" s="12" t="str">
        <f>VLOOKUP(A291,Lookup!$C:$D,2,FALSE)</f>
        <v>EMEA EAST</v>
      </c>
      <c r="C291" s="15" t="s">
        <v>418</v>
      </c>
      <c r="D291" s="15" t="s">
        <v>485</v>
      </c>
      <c r="E291" s="15" t="s">
        <v>392</v>
      </c>
      <c r="F291" s="15" t="s">
        <v>519</v>
      </c>
      <c r="G291" s="15" t="s">
        <v>645</v>
      </c>
      <c r="H291" s="15" t="s">
        <v>463</v>
      </c>
      <c r="I291" s="143" t="s">
        <v>682</v>
      </c>
      <c r="J291" s="15" t="s">
        <v>567</v>
      </c>
      <c r="K291" s="15" t="s">
        <v>734</v>
      </c>
      <c r="L291" s="15" t="s">
        <v>464</v>
      </c>
      <c r="M291" s="15" t="s">
        <v>683</v>
      </c>
      <c r="N291" s="103">
        <v>82167</v>
      </c>
      <c r="O291" s="15" t="s">
        <v>686</v>
      </c>
      <c r="P291" s="15" t="s">
        <v>686</v>
      </c>
      <c r="Q291" s="15" t="s">
        <v>1474</v>
      </c>
      <c r="R291" s="15" t="s">
        <v>598</v>
      </c>
      <c r="S291" s="15" t="s">
        <v>598</v>
      </c>
      <c r="T291" s="15" t="s">
        <v>467</v>
      </c>
      <c r="U291" s="15" t="s">
        <v>468</v>
      </c>
      <c r="V291" s="15">
        <v>3175810</v>
      </c>
      <c r="X291" s="15">
        <v>30308630</v>
      </c>
      <c r="Y291" s="15" t="s">
        <v>1475</v>
      </c>
      <c r="AB291" s="15" t="s">
        <v>1091</v>
      </c>
      <c r="AC291" s="15">
        <v>565681504</v>
      </c>
      <c r="AD291" s="15">
        <v>1005841823</v>
      </c>
      <c r="AE291" s="15" t="s">
        <v>461</v>
      </c>
      <c r="AF291" s="15">
        <v>1</v>
      </c>
      <c r="AG291" s="15" t="s">
        <v>509</v>
      </c>
      <c r="AH291" s="15" t="s">
        <v>510</v>
      </c>
      <c r="AI291" s="15" t="s">
        <v>514</v>
      </c>
      <c r="AL291" s="15" t="s">
        <v>391</v>
      </c>
      <c r="AM291" s="16">
        <v>41635</v>
      </c>
      <c r="AN291" s="16">
        <v>41635</v>
      </c>
      <c r="AO291" s="16">
        <v>41635</v>
      </c>
      <c r="AP291" s="201">
        <v>12</v>
      </c>
      <c r="AT291" s="102">
        <v>412.31</v>
      </c>
      <c r="AU291" s="15" t="s">
        <v>424</v>
      </c>
      <c r="AV291" s="15" t="s">
        <v>488</v>
      </c>
      <c r="AW291" s="15" t="s">
        <v>621</v>
      </c>
      <c r="AX291" s="14" t="str">
        <f t="shared" si="5"/>
        <v>Russia CISBOOKINGS</v>
      </c>
      <c r="AY291" s="17" t="s">
        <v>733</v>
      </c>
      <c r="AZ291" s="101" t="str">
        <f>IF(ISERROR(VLOOKUP($H291,Lookup!$F:$G,2,FALSE)),0,VLOOKUP($H291,Lookup!$F:$G,2,FALSE))</f>
        <v>Russia CIS</v>
      </c>
    </row>
    <row r="292" spans="1:52">
      <c r="A292" s="12" t="str">
        <f>IF(AZ292=0,VLOOKUP(R292,Lookup!$B:$C,2,0),'1st Yr Maint'!AZ292)</f>
        <v>Russia CIS</v>
      </c>
      <c r="B292" s="12" t="str">
        <f>VLOOKUP(A292,Lookup!$C:$D,2,FALSE)</f>
        <v>EMEA EAST</v>
      </c>
      <c r="C292" s="15" t="s">
        <v>418</v>
      </c>
      <c r="D292" s="15" t="s">
        <v>485</v>
      </c>
      <c r="E292" s="15" t="s">
        <v>392</v>
      </c>
      <c r="F292" s="15" t="s">
        <v>519</v>
      </c>
      <c r="G292" s="15" t="s">
        <v>645</v>
      </c>
      <c r="H292" s="15" t="s">
        <v>463</v>
      </c>
      <c r="I292" s="143" t="s">
        <v>682</v>
      </c>
      <c r="J292" s="15" t="s">
        <v>567</v>
      </c>
      <c r="K292" s="15" t="s">
        <v>734</v>
      </c>
      <c r="L292" s="15" t="s">
        <v>464</v>
      </c>
      <c r="M292" s="15" t="s">
        <v>683</v>
      </c>
      <c r="N292" s="103">
        <v>82167</v>
      </c>
      <c r="O292" s="15" t="s">
        <v>686</v>
      </c>
      <c r="P292" s="15" t="s">
        <v>686</v>
      </c>
      <c r="Q292" s="15" t="s">
        <v>748</v>
      </c>
      <c r="R292" s="15" t="s">
        <v>598</v>
      </c>
      <c r="S292" s="15" t="s">
        <v>598</v>
      </c>
      <c r="T292" s="15" t="s">
        <v>467</v>
      </c>
      <c r="U292" s="15" t="s">
        <v>468</v>
      </c>
      <c r="V292" s="15">
        <v>2855213</v>
      </c>
      <c r="X292" s="15">
        <v>30265569</v>
      </c>
      <c r="Y292" s="15" t="s">
        <v>749</v>
      </c>
      <c r="AB292" s="15" t="s">
        <v>748</v>
      </c>
      <c r="AC292" s="15">
        <v>11882632</v>
      </c>
      <c r="AD292" s="15">
        <v>1005569610</v>
      </c>
      <c r="AE292" s="15" t="s">
        <v>461</v>
      </c>
      <c r="AF292" s="15">
        <v>1</v>
      </c>
      <c r="AG292" s="15" t="s">
        <v>509</v>
      </c>
      <c r="AH292" s="15" t="s">
        <v>510</v>
      </c>
      <c r="AI292" s="15" t="s">
        <v>514</v>
      </c>
      <c r="AL292" s="15" t="s">
        <v>391</v>
      </c>
      <c r="AM292" s="16">
        <v>41561</v>
      </c>
      <c r="AN292" s="16">
        <v>41560</v>
      </c>
      <c r="AO292" s="16">
        <v>41561</v>
      </c>
      <c r="AP292" s="201">
        <v>10</v>
      </c>
      <c r="AT292" s="102">
        <v>2182</v>
      </c>
      <c r="AU292" s="15" t="s">
        <v>424</v>
      </c>
      <c r="AV292" s="15" t="s">
        <v>663</v>
      </c>
      <c r="AW292" s="15" t="s">
        <v>678</v>
      </c>
      <c r="AX292" s="14" t="str">
        <f t="shared" si="5"/>
        <v>Russia CISBOOKINGS</v>
      </c>
      <c r="AY292" s="17" t="s">
        <v>733</v>
      </c>
      <c r="AZ292" s="101" t="str">
        <f>IF(ISERROR(VLOOKUP($H292,Lookup!$F:$G,2,FALSE)),0,VLOOKUP($H292,Lookup!$F:$G,2,FALSE))</f>
        <v>Russia CIS</v>
      </c>
    </row>
    <row r="293" spans="1:52">
      <c r="A293" s="12" t="str">
        <f>IF(AZ293=0,VLOOKUP(R293,Lookup!$B:$C,2,0),'1st Yr Maint'!AZ293)</f>
        <v>Russia CIS</v>
      </c>
      <c r="B293" s="12" t="str">
        <f>VLOOKUP(A293,Lookup!$C:$D,2,FALSE)</f>
        <v>EMEA EAST</v>
      </c>
      <c r="C293" s="15" t="s">
        <v>418</v>
      </c>
      <c r="D293" s="15" t="s">
        <v>485</v>
      </c>
      <c r="E293" s="15" t="s">
        <v>392</v>
      </c>
      <c r="F293" s="15" t="s">
        <v>519</v>
      </c>
      <c r="G293" s="15" t="s">
        <v>645</v>
      </c>
      <c r="H293" s="15" t="s">
        <v>463</v>
      </c>
      <c r="I293" s="143" t="s">
        <v>682</v>
      </c>
      <c r="J293" s="15" t="s">
        <v>567</v>
      </c>
      <c r="K293" s="15" t="s">
        <v>734</v>
      </c>
      <c r="L293" s="15" t="s">
        <v>464</v>
      </c>
      <c r="M293" s="15" t="s">
        <v>683</v>
      </c>
      <c r="N293" s="103">
        <v>82167</v>
      </c>
      <c r="O293" s="15" t="s">
        <v>686</v>
      </c>
      <c r="P293" s="15" t="s">
        <v>686</v>
      </c>
      <c r="Q293" s="15" t="s">
        <v>1439</v>
      </c>
      <c r="R293" s="15" t="s">
        <v>598</v>
      </c>
      <c r="S293" s="15" t="s">
        <v>598</v>
      </c>
      <c r="T293" s="15" t="s">
        <v>467</v>
      </c>
      <c r="U293" s="15" t="s">
        <v>468</v>
      </c>
      <c r="V293" s="15">
        <v>3175956</v>
      </c>
      <c r="X293" s="15">
        <v>30308067</v>
      </c>
      <c r="Y293" s="15" t="s">
        <v>1440</v>
      </c>
      <c r="AB293" s="15" t="s">
        <v>1439</v>
      </c>
      <c r="AC293" s="15">
        <v>28250866</v>
      </c>
      <c r="AD293" s="15">
        <v>1005836791</v>
      </c>
      <c r="AE293" s="15" t="s">
        <v>461</v>
      </c>
      <c r="AF293" s="15">
        <v>1</v>
      </c>
      <c r="AG293" s="15" t="s">
        <v>509</v>
      </c>
      <c r="AH293" s="15" t="s">
        <v>510</v>
      </c>
      <c r="AI293" s="15" t="s">
        <v>514</v>
      </c>
      <c r="AL293" s="15" t="s">
        <v>391</v>
      </c>
      <c r="AM293" s="16">
        <v>41635</v>
      </c>
      <c r="AN293" s="16">
        <v>41635</v>
      </c>
      <c r="AO293" s="16">
        <v>41635</v>
      </c>
      <c r="AP293" s="201">
        <v>12</v>
      </c>
      <c r="AT293" s="102">
        <v>330</v>
      </c>
      <c r="AU293" s="15" t="s">
        <v>424</v>
      </c>
      <c r="AV293" s="15" t="s">
        <v>921</v>
      </c>
      <c r="AW293" s="15" t="s">
        <v>922</v>
      </c>
      <c r="AX293" s="14" t="str">
        <f t="shared" si="5"/>
        <v>Russia CISBOOKINGS</v>
      </c>
      <c r="AY293" s="17" t="s">
        <v>733</v>
      </c>
      <c r="AZ293" s="101" t="str">
        <f>IF(ISERROR(VLOOKUP($H293,Lookup!$F:$G,2,FALSE)),0,VLOOKUP($H293,Lookup!$F:$G,2,FALSE))</f>
        <v>Russia CIS</v>
      </c>
    </row>
    <row r="294" spans="1:52">
      <c r="A294" s="12" t="str">
        <f>IF(AZ294=0,VLOOKUP(R294,Lookup!$B:$C,2,0),'1st Yr Maint'!AZ294)</f>
        <v>Russia CIS</v>
      </c>
      <c r="B294" s="12" t="str">
        <f>VLOOKUP(A294,Lookup!$C:$D,2,FALSE)</f>
        <v>EMEA EAST</v>
      </c>
      <c r="C294" s="15" t="s">
        <v>418</v>
      </c>
      <c r="D294" s="15" t="s">
        <v>485</v>
      </c>
      <c r="E294" s="15" t="s">
        <v>392</v>
      </c>
      <c r="F294" s="15" t="s">
        <v>519</v>
      </c>
      <c r="G294" s="15" t="s">
        <v>645</v>
      </c>
      <c r="H294" s="15" t="s">
        <v>463</v>
      </c>
      <c r="I294" s="143" t="s">
        <v>682</v>
      </c>
      <c r="J294" s="15" t="s">
        <v>567</v>
      </c>
      <c r="K294" s="15" t="s">
        <v>734</v>
      </c>
      <c r="L294" s="15" t="s">
        <v>464</v>
      </c>
      <c r="M294" s="15" t="s">
        <v>692</v>
      </c>
      <c r="N294" s="103">
        <v>117563</v>
      </c>
      <c r="O294" s="15" t="s">
        <v>1476</v>
      </c>
      <c r="P294" s="15" t="s">
        <v>1476</v>
      </c>
      <c r="Q294" s="15" t="s">
        <v>1477</v>
      </c>
      <c r="R294" s="15" t="s">
        <v>598</v>
      </c>
      <c r="S294" s="15" t="s">
        <v>598</v>
      </c>
      <c r="T294" s="15" t="s">
        <v>467</v>
      </c>
      <c r="U294" s="15" t="s">
        <v>468</v>
      </c>
      <c r="V294" s="15">
        <v>2691910</v>
      </c>
      <c r="X294" s="15">
        <v>30309362</v>
      </c>
      <c r="Y294" s="15" t="s">
        <v>1478</v>
      </c>
      <c r="AB294" s="15" t="s">
        <v>1479</v>
      </c>
      <c r="AC294" s="15">
        <v>644978710</v>
      </c>
      <c r="AD294" s="15">
        <v>1005682586</v>
      </c>
      <c r="AE294" s="15" t="s">
        <v>461</v>
      </c>
      <c r="AF294" s="15">
        <v>1</v>
      </c>
      <c r="AG294" s="15" t="s">
        <v>509</v>
      </c>
      <c r="AH294" s="15" t="s">
        <v>510</v>
      </c>
      <c r="AI294" s="15" t="s">
        <v>514</v>
      </c>
      <c r="AL294" s="15" t="s">
        <v>391</v>
      </c>
      <c r="AM294" s="16">
        <v>41636</v>
      </c>
      <c r="AN294" s="16">
        <v>41636</v>
      </c>
      <c r="AO294" s="16">
        <v>41636</v>
      </c>
      <c r="AP294" s="201">
        <v>12</v>
      </c>
      <c r="AT294" s="102">
        <v>89.99</v>
      </c>
      <c r="AU294" s="15" t="s">
        <v>424</v>
      </c>
      <c r="AV294" s="15" t="s">
        <v>462</v>
      </c>
      <c r="AW294" s="15" t="s">
        <v>652</v>
      </c>
      <c r="AX294" s="14" t="str">
        <f t="shared" si="5"/>
        <v>Russia CISBOOKINGS</v>
      </c>
      <c r="AY294" s="17" t="s">
        <v>733</v>
      </c>
      <c r="AZ294" s="101" t="str">
        <f>IF(ISERROR(VLOOKUP($H294,Lookup!$F:$G,2,FALSE)),0,VLOOKUP($H294,Lookup!$F:$G,2,FALSE))</f>
        <v>Russia CIS</v>
      </c>
    </row>
    <row r="295" spans="1:52">
      <c r="A295" s="12" t="str">
        <f>IF(AZ295=0,VLOOKUP(R295,Lookup!$B:$C,2,0),'1st Yr Maint'!AZ295)</f>
        <v>South Africa</v>
      </c>
      <c r="B295" s="12" t="str">
        <f>VLOOKUP(A295,Lookup!$C:$D,2,FALSE)</f>
        <v>EMEA EAST</v>
      </c>
      <c r="C295" s="15" t="s">
        <v>418</v>
      </c>
      <c r="D295" s="15" t="s">
        <v>485</v>
      </c>
      <c r="E295" s="15" t="s">
        <v>392</v>
      </c>
      <c r="F295" s="15" t="s">
        <v>519</v>
      </c>
      <c r="G295" s="15" t="s">
        <v>645</v>
      </c>
      <c r="H295" s="15" t="s">
        <v>647</v>
      </c>
      <c r="I295" s="143" t="s">
        <v>648</v>
      </c>
      <c r="J295" s="15" t="s">
        <v>476</v>
      </c>
      <c r="K295" s="15" t="s">
        <v>649</v>
      </c>
      <c r="L295" s="15" t="s">
        <v>471</v>
      </c>
      <c r="M295" s="15" t="s">
        <v>997</v>
      </c>
      <c r="N295" s="103">
        <v>117901</v>
      </c>
      <c r="O295" s="15" t="s">
        <v>998</v>
      </c>
      <c r="P295" s="15" t="s">
        <v>998</v>
      </c>
      <c r="Q295" s="15" t="s">
        <v>999</v>
      </c>
      <c r="R295" s="15" t="s">
        <v>382</v>
      </c>
      <c r="S295" s="15" t="s">
        <v>382</v>
      </c>
      <c r="T295" s="15" t="s">
        <v>467</v>
      </c>
      <c r="U295" s="15" t="s">
        <v>468</v>
      </c>
      <c r="V295" s="15">
        <v>3058810</v>
      </c>
      <c r="X295" s="15">
        <v>30284919</v>
      </c>
      <c r="Y295" s="15" t="s">
        <v>1000</v>
      </c>
      <c r="AB295" s="15" t="s">
        <v>999</v>
      </c>
      <c r="AC295" s="15">
        <v>652837677</v>
      </c>
      <c r="AD295" s="15">
        <v>1005551189</v>
      </c>
      <c r="AE295" s="15" t="s">
        <v>461</v>
      </c>
      <c r="AF295" s="15">
        <v>1</v>
      </c>
      <c r="AG295" s="15" t="s">
        <v>509</v>
      </c>
      <c r="AH295" s="15" t="s">
        <v>510</v>
      </c>
      <c r="AI295" s="15" t="s">
        <v>514</v>
      </c>
      <c r="AL295" s="15" t="s">
        <v>391</v>
      </c>
      <c r="AM295" s="16">
        <v>41603</v>
      </c>
      <c r="AN295" s="16">
        <v>41603</v>
      </c>
      <c r="AO295" s="16">
        <v>41603</v>
      </c>
      <c r="AP295" s="201">
        <v>11</v>
      </c>
      <c r="AT295" s="102">
        <v>3273.71</v>
      </c>
      <c r="AU295" s="15" t="s">
        <v>424</v>
      </c>
      <c r="AV295" s="15" t="s">
        <v>921</v>
      </c>
      <c r="AW295" s="15" t="s">
        <v>922</v>
      </c>
      <c r="AX295" s="14" t="str">
        <f t="shared" si="5"/>
        <v>South AfricaBOOKINGS</v>
      </c>
      <c r="AY295" s="17" t="s">
        <v>733</v>
      </c>
      <c r="AZ295" s="101" t="str">
        <f>IF(ISERROR(VLOOKUP($H295,Lookup!$F:$G,2,FALSE)),0,VLOOKUP($H295,Lookup!$F:$G,2,FALSE))</f>
        <v>South Africa</v>
      </c>
    </row>
    <row r="296" spans="1:52">
      <c r="A296" s="12" t="str">
        <f>IF(AZ296=0,VLOOKUP(R296,Lookup!$B:$C,2,0),'1st Yr Maint'!AZ296)</f>
        <v>Switzerland</v>
      </c>
      <c r="B296" s="12" t="str">
        <f>VLOOKUP(A296,Lookup!$C:$D,2,FALSE)</f>
        <v>EMEA WEST</v>
      </c>
      <c r="C296" s="15" t="s">
        <v>418</v>
      </c>
      <c r="D296" s="15" t="s">
        <v>485</v>
      </c>
      <c r="E296" s="15" t="s">
        <v>392</v>
      </c>
      <c r="F296" s="15" t="s">
        <v>519</v>
      </c>
      <c r="G296" s="15" t="s">
        <v>645</v>
      </c>
      <c r="H296" s="15" t="s">
        <v>847</v>
      </c>
      <c r="I296" s="143" t="s">
        <v>848</v>
      </c>
      <c r="J296" s="15" t="s">
        <v>566</v>
      </c>
      <c r="K296" s="15" t="s">
        <v>849</v>
      </c>
      <c r="L296" s="15" t="s">
        <v>460</v>
      </c>
      <c r="M296" s="15" t="s">
        <v>850</v>
      </c>
      <c r="N296" s="103">
        <v>145418</v>
      </c>
      <c r="O296" s="15" t="s">
        <v>1169</v>
      </c>
      <c r="P296" s="15" t="s">
        <v>1169</v>
      </c>
      <c r="Q296" s="15" t="s">
        <v>1169</v>
      </c>
      <c r="R296" s="15" t="s">
        <v>96</v>
      </c>
      <c r="S296" s="15" t="s">
        <v>96</v>
      </c>
      <c r="T296" s="15" t="s">
        <v>467</v>
      </c>
      <c r="U296" s="15" t="s">
        <v>468</v>
      </c>
      <c r="V296" s="15">
        <v>3179228</v>
      </c>
      <c r="X296" s="15">
        <v>30296296</v>
      </c>
      <c r="Y296" s="15" t="s">
        <v>1170</v>
      </c>
      <c r="AB296" s="15" t="s">
        <v>1171</v>
      </c>
      <c r="AC296" s="15">
        <v>480694264</v>
      </c>
      <c r="AD296" s="15">
        <v>1005805458</v>
      </c>
      <c r="AE296" s="15" t="s">
        <v>461</v>
      </c>
      <c r="AF296" s="15">
        <v>1</v>
      </c>
      <c r="AG296" s="15" t="s">
        <v>513</v>
      </c>
      <c r="AH296" s="15" t="s">
        <v>510</v>
      </c>
      <c r="AI296" s="15" t="s">
        <v>514</v>
      </c>
      <c r="AL296" s="15" t="s">
        <v>391</v>
      </c>
      <c r="AM296" s="16">
        <v>41620</v>
      </c>
      <c r="AN296" s="16">
        <v>41620</v>
      </c>
      <c r="AO296" s="16">
        <v>41621</v>
      </c>
      <c r="AP296" s="201">
        <v>12</v>
      </c>
      <c r="AT296" s="102">
        <v>1983</v>
      </c>
      <c r="AU296" s="15" t="s">
        <v>424</v>
      </c>
      <c r="AV296" s="15" t="s">
        <v>462</v>
      </c>
      <c r="AW296" s="15" t="s">
        <v>652</v>
      </c>
      <c r="AX296" s="14" t="str">
        <f t="shared" si="5"/>
        <v>SwitzerlandBOOKINGS</v>
      </c>
      <c r="AY296" s="17" t="s">
        <v>733</v>
      </c>
      <c r="AZ296" s="101" t="str">
        <f>IF(ISERROR(VLOOKUP($H296,Lookup!$F:$G,2,FALSE)),0,VLOOKUP($H296,Lookup!$F:$G,2,FALSE))</f>
        <v>Switzerland</v>
      </c>
    </row>
    <row r="297" spans="1:52">
      <c r="A297" s="12" t="str">
        <f>IF(AZ297=0,VLOOKUP(R297,Lookup!$B:$C,2,0),'1st Yr Maint'!AZ297)</f>
        <v>Switzerland</v>
      </c>
      <c r="B297" s="12" t="str">
        <f>VLOOKUP(A297,Lookup!$C:$D,2,FALSE)</f>
        <v>EMEA WEST</v>
      </c>
      <c r="C297" s="15" t="s">
        <v>418</v>
      </c>
      <c r="D297" s="15" t="s">
        <v>485</v>
      </c>
      <c r="E297" s="15" t="s">
        <v>392</v>
      </c>
      <c r="F297" s="15" t="s">
        <v>519</v>
      </c>
      <c r="G297" s="15" t="s">
        <v>645</v>
      </c>
      <c r="H297" s="15" t="s">
        <v>847</v>
      </c>
      <c r="I297" s="143" t="s">
        <v>848</v>
      </c>
      <c r="J297" s="15" t="s">
        <v>566</v>
      </c>
      <c r="K297" s="15" t="s">
        <v>849</v>
      </c>
      <c r="L297" s="15" t="s">
        <v>460</v>
      </c>
      <c r="M297" s="15" t="s">
        <v>944</v>
      </c>
      <c r="N297" s="103">
        <v>136055</v>
      </c>
      <c r="O297" s="15" t="s">
        <v>713</v>
      </c>
      <c r="P297" s="15" t="s">
        <v>1335</v>
      </c>
      <c r="Q297" s="15" t="s">
        <v>1338</v>
      </c>
      <c r="R297" s="15" t="s">
        <v>96</v>
      </c>
      <c r="S297" s="15" t="s">
        <v>96</v>
      </c>
      <c r="T297" s="15" t="s">
        <v>467</v>
      </c>
      <c r="U297" s="15" t="s">
        <v>468</v>
      </c>
      <c r="V297" s="15">
        <v>2081772</v>
      </c>
      <c r="X297" s="15">
        <v>30303555</v>
      </c>
      <c r="Y297" s="15" t="s">
        <v>1339</v>
      </c>
      <c r="AB297" s="15" t="s">
        <v>916</v>
      </c>
      <c r="AC297" s="15">
        <v>485609796</v>
      </c>
      <c r="AD297" s="15">
        <v>1005415728</v>
      </c>
      <c r="AE297" s="15" t="s">
        <v>461</v>
      </c>
      <c r="AF297" s="15">
        <v>1</v>
      </c>
      <c r="AG297" s="15" t="s">
        <v>509</v>
      </c>
      <c r="AH297" s="15" t="s">
        <v>510</v>
      </c>
      <c r="AI297" s="15" t="s">
        <v>511</v>
      </c>
      <c r="AJ297" s="15" t="s">
        <v>662</v>
      </c>
      <c r="AK297" s="15" t="s">
        <v>658</v>
      </c>
      <c r="AL297" s="15" t="s">
        <v>512</v>
      </c>
      <c r="AM297" s="16">
        <v>41628</v>
      </c>
      <c r="AN297" s="16">
        <v>41628</v>
      </c>
      <c r="AO297" s="16">
        <v>41628</v>
      </c>
      <c r="AP297" s="201">
        <v>12</v>
      </c>
      <c r="AT297" s="102">
        <v>17765</v>
      </c>
      <c r="AU297" s="15" t="s">
        <v>424</v>
      </c>
      <c r="AV297" s="15" t="s">
        <v>552</v>
      </c>
      <c r="AW297" s="15" t="s">
        <v>553</v>
      </c>
      <c r="AX297" s="14" t="str">
        <f t="shared" si="5"/>
        <v>SwitzerlandBOOKINGS</v>
      </c>
      <c r="AY297" s="17" t="s">
        <v>733</v>
      </c>
      <c r="AZ297" s="101" t="str">
        <f>IF(ISERROR(VLOOKUP($H297,Lookup!$F:$G,2,FALSE)),0,VLOOKUP($H297,Lookup!$F:$G,2,FALSE))</f>
        <v>Switzerland</v>
      </c>
    </row>
    <row r="298" spans="1:52">
      <c r="A298" s="12" t="str">
        <f>IF(AZ298=0,VLOOKUP(R298,Lookup!$B:$C,2,0),'1st Yr Maint'!AZ298)</f>
        <v>Switzerland</v>
      </c>
      <c r="B298" s="12" t="str">
        <f>VLOOKUP(A298,Lookup!$C:$D,2,FALSE)</f>
        <v>EMEA WEST</v>
      </c>
      <c r="C298" s="15" t="s">
        <v>418</v>
      </c>
      <c r="D298" s="15" t="s">
        <v>485</v>
      </c>
      <c r="E298" s="15" t="s">
        <v>392</v>
      </c>
      <c r="F298" s="15" t="s">
        <v>519</v>
      </c>
      <c r="G298" s="15" t="s">
        <v>645</v>
      </c>
      <c r="H298" s="15" t="s">
        <v>847</v>
      </c>
      <c r="I298" s="143" t="s">
        <v>848</v>
      </c>
      <c r="J298" s="15" t="s">
        <v>566</v>
      </c>
      <c r="K298" s="15" t="s">
        <v>849</v>
      </c>
      <c r="L298" s="15" t="s">
        <v>460</v>
      </c>
      <c r="M298" s="15" t="s">
        <v>944</v>
      </c>
      <c r="N298" s="103">
        <v>136055</v>
      </c>
      <c r="O298" s="15" t="s">
        <v>713</v>
      </c>
      <c r="P298" s="15" t="s">
        <v>1335</v>
      </c>
      <c r="Q298" s="15" t="s">
        <v>1335</v>
      </c>
      <c r="R298" s="15" t="s">
        <v>96</v>
      </c>
      <c r="S298" s="15" t="s">
        <v>96</v>
      </c>
      <c r="T298" s="15" t="s">
        <v>467</v>
      </c>
      <c r="U298" s="15" t="s">
        <v>468</v>
      </c>
      <c r="V298" s="15">
        <v>3191550</v>
      </c>
      <c r="W298" s="15" t="s">
        <v>616</v>
      </c>
      <c r="X298" s="15">
        <v>30303856</v>
      </c>
      <c r="Y298" s="15" t="s">
        <v>1368</v>
      </c>
      <c r="Z298" s="19" t="s">
        <v>617</v>
      </c>
      <c r="AA298" s="19" t="s">
        <v>616</v>
      </c>
      <c r="AB298" s="15" t="s">
        <v>916</v>
      </c>
      <c r="AC298" s="15">
        <v>485609796</v>
      </c>
      <c r="AD298" s="15">
        <v>1005836911</v>
      </c>
      <c r="AE298" s="15" t="s">
        <v>461</v>
      </c>
      <c r="AF298" s="15">
        <v>0</v>
      </c>
      <c r="AG298" s="15" t="s">
        <v>513</v>
      </c>
      <c r="AH298" s="15" t="s">
        <v>510</v>
      </c>
      <c r="AI298" s="15" t="s">
        <v>511</v>
      </c>
      <c r="AJ298" s="15" t="s">
        <v>662</v>
      </c>
      <c r="AK298" s="15" t="s">
        <v>658</v>
      </c>
      <c r="AL298" s="15" t="s">
        <v>512</v>
      </c>
      <c r="AM298" s="16">
        <v>41629</v>
      </c>
      <c r="AN298" s="16">
        <v>41629</v>
      </c>
      <c r="AO298" s="16">
        <v>41629</v>
      </c>
      <c r="AP298" s="201">
        <v>12</v>
      </c>
      <c r="AT298" s="102">
        <v>-1220</v>
      </c>
      <c r="AU298" s="15" t="s">
        <v>424</v>
      </c>
      <c r="AV298" s="15" t="s">
        <v>552</v>
      </c>
      <c r="AW298" s="15" t="s">
        <v>553</v>
      </c>
      <c r="AX298" s="14" t="str">
        <f t="shared" si="5"/>
        <v>SwitzerlandBOOKINGS</v>
      </c>
      <c r="AY298" s="17" t="s">
        <v>733</v>
      </c>
      <c r="AZ298" s="101" t="str">
        <f>IF(ISERROR(VLOOKUP($H298,Lookup!$F:$G,2,FALSE)),0,VLOOKUP($H298,Lookup!$F:$G,2,FALSE))</f>
        <v>Switzerland</v>
      </c>
    </row>
    <row r="299" spans="1:52">
      <c r="A299" s="12" t="str">
        <f>IF(AZ299=0,VLOOKUP(R299,Lookup!$B:$C,2,0),'1st Yr Maint'!AZ299)</f>
        <v>Switzerland</v>
      </c>
      <c r="B299" s="12" t="str">
        <f>VLOOKUP(A299,Lookup!$C:$D,2,FALSE)</f>
        <v>EMEA WEST</v>
      </c>
      <c r="C299" s="15" t="s">
        <v>418</v>
      </c>
      <c r="D299" s="15" t="s">
        <v>485</v>
      </c>
      <c r="E299" s="15" t="s">
        <v>392</v>
      </c>
      <c r="F299" s="15" t="s">
        <v>519</v>
      </c>
      <c r="G299" s="15" t="s">
        <v>645</v>
      </c>
      <c r="H299" s="15" t="s">
        <v>847</v>
      </c>
      <c r="I299" s="143" t="s">
        <v>848</v>
      </c>
      <c r="J299" s="15" t="s">
        <v>566</v>
      </c>
      <c r="K299" s="15" t="s">
        <v>849</v>
      </c>
      <c r="L299" s="15" t="s">
        <v>460</v>
      </c>
      <c r="M299" s="15" t="s">
        <v>944</v>
      </c>
      <c r="N299" s="103">
        <v>136055</v>
      </c>
      <c r="O299" s="15" t="s">
        <v>713</v>
      </c>
      <c r="P299" s="15" t="s">
        <v>1335</v>
      </c>
      <c r="Q299" s="15" t="s">
        <v>1335</v>
      </c>
      <c r="R299" s="15" t="s">
        <v>96</v>
      </c>
      <c r="S299" s="15" t="s">
        <v>96</v>
      </c>
      <c r="T299" s="15" t="s">
        <v>467</v>
      </c>
      <c r="U299" s="15" t="s">
        <v>468</v>
      </c>
      <c r="V299" s="15">
        <v>3191550</v>
      </c>
      <c r="X299" s="15">
        <v>30303856</v>
      </c>
      <c r="Y299" s="15" t="s">
        <v>1368</v>
      </c>
      <c r="AB299" s="15" t="s">
        <v>916</v>
      </c>
      <c r="AC299" s="15">
        <v>485609796</v>
      </c>
      <c r="AD299" s="15">
        <v>1005836911</v>
      </c>
      <c r="AE299" s="15" t="s">
        <v>461</v>
      </c>
      <c r="AF299" s="15">
        <v>1</v>
      </c>
      <c r="AG299" s="15" t="s">
        <v>513</v>
      </c>
      <c r="AH299" s="15" t="s">
        <v>510</v>
      </c>
      <c r="AI299" s="15" t="s">
        <v>511</v>
      </c>
      <c r="AJ299" s="15" t="s">
        <v>662</v>
      </c>
      <c r="AK299" s="15" t="s">
        <v>658</v>
      </c>
      <c r="AL299" s="15" t="s">
        <v>512</v>
      </c>
      <c r="AM299" s="16">
        <v>41629</v>
      </c>
      <c r="AN299" s="16">
        <v>41629</v>
      </c>
      <c r="AO299" s="16">
        <v>41629</v>
      </c>
      <c r="AP299" s="201">
        <v>12</v>
      </c>
      <c r="AT299" s="102">
        <v>1442</v>
      </c>
      <c r="AU299" s="15" t="s">
        <v>424</v>
      </c>
      <c r="AV299" s="15" t="s">
        <v>552</v>
      </c>
      <c r="AW299" s="15" t="s">
        <v>553</v>
      </c>
      <c r="AX299" s="14" t="str">
        <f t="shared" si="5"/>
        <v>SwitzerlandBOOKINGS</v>
      </c>
      <c r="AY299" s="17" t="s">
        <v>733</v>
      </c>
      <c r="AZ299" s="101" t="str">
        <f>IF(ISERROR(VLOOKUP($H299,Lookup!$F:$G,2,FALSE)),0,VLOOKUP($H299,Lookup!$F:$G,2,FALSE))</f>
        <v>Switzerland</v>
      </c>
    </row>
    <row r="300" spans="1:52">
      <c r="A300" s="12" t="str">
        <f>IF(AZ300=0,VLOOKUP(R300,Lookup!$B:$C,2,0),'1st Yr Maint'!AZ300)</f>
        <v>Middle East</v>
      </c>
      <c r="B300" s="12" t="str">
        <f>VLOOKUP(A300,Lookup!$C:$D,2,FALSE)</f>
        <v>EMEA EAST</v>
      </c>
      <c r="C300" s="15" t="s">
        <v>418</v>
      </c>
      <c r="D300" s="15" t="s">
        <v>485</v>
      </c>
      <c r="E300" s="15" t="s">
        <v>392</v>
      </c>
      <c r="F300" s="15" t="s">
        <v>519</v>
      </c>
      <c r="G300" s="15" t="s">
        <v>645</v>
      </c>
      <c r="H300" s="15" t="s">
        <v>612</v>
      </c>
      <c r="I300" s="143" t="s">
        <v>668</v>
      </c>
      <c r="J300" s="15" t="s">
        <v>567</v>
      </c>
      <c r="K300" s="15" t="s">
        <v>613</v>
      </c>
      <c r="L300" s="15" t="s">
        <v>464</v>
      </c>
      <c r="M300" s="15" t="s">
        <v>1235</v>
      </c>
      <c r="N300" s="103">
        <v>140895</v>
      </c>
      <c r="O300" s="15" t="s">
        <v>1380</v>
      </c>
      <c r="P300" s="15" t="s">
        <v>1381</v>
      </c>
      <c r="Q300" s="15" t="s">
        <v>1381</v>
      </c>
      <c r="R300" s="15" t="s">
        <v>1238</v>
      </c>
      <c r="S300" s="15" t="s">
        <v>1238</v>
      </c>
      <c r="T300" s="15" t="s">
        <v>467</v>
      </c>
      <c r="U300" s="15" t="s">
        <v>468</v>
      </c>
      <c r="V300" s="15">
        <v>3207843</v>
      </c>
      <c r="X300" s="15">
        <v>30306611</v>
      </c>
      <c r="Y300" s="15" t="s">
        <v>1382</v>
      </c>
      <c r="AB300" s="15" t="s">
        <v>1381</v>
      </c>
      <c r="AC300" s="15">
        <v>28251294</v>
      </c>
      <c r="AD300" s="15">
        <v>1005860281</v>
      </c>
      <c r="AE300" s="15" t="s">
        <v>461</v>
      </c>
      <c r="AF300" s="15">
        <v>1</v>
      </c>
      <c r="AG300" s="15" t="s">
        <v>509</v>
      </c>
      <c r="AH300" s="15" t="s">
        <v>510</v>
      </c>
      <c r="AI300" s="15" t="s">
        <v>514</v>
      </c>
      <c r="AL300" s="15" t="s">
        <v>391</v>
      </c>
      <c r="AM300" s="16">
        <v>41634</v>
      </c>
      <c r="AN300" s="16">
        <v>41634</v>
      </c>
      <c r="AO300" s="16">
        <v>41634</v>
      </c>
      <c r="AP300" s="201">
        <v>12</v>
      </c>
      <c r="AT300" s="102">
        <v>286</v>
      </c>
      <c r="AU300" s="15" t="s">
        <v>424</v>
      </c>
      <c r="AV300" s="15" t="s">
        <v>474</v>
      </c>
      <c r="AW300" s="15" t="s">
        <v>474</v>
      </c>
      <c r="AX300" s="14" t="str">
        <f t="shared" si="5"/>
        <v>Middle EastBOOKINGS</v>
      </c>
      <c r="AY300" s="17" t="s">
        <v>733</v>
      </c>
      <c r="AZ300" s="101">
        <f>IF(ISERROR(VLOOKUP($H300,Lookup!$F:$G,2,FALSE)),0,VLOOKUP($H300,Lookup!$F:$G,2,FALSE))</f>
        <v>0</v>
      </c>
    </row>
    <row r="301" spans="1:52">
      <c r="A301" s="12" t="str">
        <f>IF(AZ301=0,VLOOKUP(R301,Lookup!$B:$C,2,0),'1st Yr Maint'!AZ301)</f>
        <v>Middle East</v>
      </c>
      <c r="B301" s="12" t="str">
        <f>VLOOKUP(A301,Lookup!$C:$D,2,FALSE)</f>
        <v>EMEA EAST</v>
      </c>
      <c r="C301" s="15" t="s">
        <v>418</v>
      </c>
      <c r="D301" s="15" t="s">
        <v>485</v>
      </c>
      <c r="E301" s="15" t="s">
        <v>392</v>
      </c>
      <c r="F301" s="15" t="s">
        <v>519</v>
      </c>
      <c r="G301" s="15" t="s">
        <v>645</v>
      </c>
      <c r="H301" s="15" t="s">
        <v>612</v>
      </c>
      <c r="I301" s="143" t="s">
        <v>668</v>
      </c>
      <c r="J301" s="15" t="s">
        <v>567</v>
      </c>
      <c r="K301" s="15" t="s">
        <v>613</v>
      </c>
      <c r="L301" s="15" t="s">
        <v>464</v>
      </c>
      <c r="M301" s="15" t="s">
        <v>1235</v>
      </c>
      <c r="N301" s="103">
        <v>140895</v>
      </c>
      <c r="O301" s="15" t="s">
        <v>1380</v>
      </c>
      <c r="P301" s="15" t="s">
        <v>1383</v>
      </c>
      <c r="Q301" s="15" t="s">
        <v>1383</v>
      </c>
      <c r="R301" s="15" t="s">
        <v>1238</v>
      </c>
      <c r="S301" s="15" t="s">
        <v>1238</v>
      </c>
      <c r="T301" s="15" t="s">
        <v>467</v>
      </c>
      <c r="U301" s="15" t="s">
        <v>468</v>
      </c>
      <c r="V301" s="15">
        <v>3188001</v>
      </c>
      <c r="X301" s="15">
        <v>30304468</v>
      </c>
      <c r="Y301" s="15" t="s">
        <v>1384</v>
      </c>
      <c r="AB301" s="15" t="s">
        <v>1385</v>
      </c>
      <c r="AC301" s="15">
        <v>557748378</v>
      </c>
      <c r="AD301" s="15">
        <v>1005825179</v>
      </c>
      <c r="AE301" s="15" t="s">
        <v>461</v>
      </c>
      <c r="AF301" s="15">
        <v>1</v>
      </c>
      <c r="AG301" s="15" t="s">
        <v>509</v>
      </c>
      <c r="AH301" s="15" t="s">
        <v>510</v>
      </c>
      <c r="AI301" s="15" t="s">
        <v>514</v>
      </c>
      <c r="AL301" s="15" t="s">
        <v>391</v>
      </c>
      <c r="AM301" s="16">
        <v>41631</v>
      </c>
      <c r="AN301" s="16">
        <v>41631</v>
      </c>
      <c r="AO301" s="16">
        <v>41631</v>
      </c>
      <c r="AP301" s="201">
        <v>12</v>
      </c>
      <c r="AT301" s="102">
        <v>414</v>
      </c>
      <c r="AU301" s="15" t="s">
        <v>424</v>
      </c>
      <c r="AV301" s="15" t="s">
        <v>462</v>
      </c>
      <c r="AW301" s="15" t="s">
        <v>486</v>
      </c>
      <c r="AX301" s="14" t="str">
        <f t="shared" si="5"/>
        <v>Middle EastBOOKINGS</v>
      </c>
      <c r="AY301" s="17" t="s">
        <v>733</v>
      </c>
      <c r="AZ301" s="101">
        <f>IF(ISERROR(VLOOKUP($H301,Lookup!$F:$G,2,FALSE)),0,VLOOKUP($H301,Lookup!$F:$G,2,FALSE))</f>
        <v>0</v>
      </c>
    </row>
    <row r="302" spans="1:52">
      <c r="A302" s="12" t="str">
        <f>IF(AZ302=0,VLOOKUP(R302,Lookup!$B:$C,2,0),'1st Yr Maint'!AZ302)</f>
        <v>Middle East</v>
      </c>
      <c r="B302" s="12" t="str">
        <f>VLOOKUP(A302,Lookup!$C:$D,2,FALSE)</f>
        <v>EMEA EAST</v>
      </c>
      <c r="C302" s="15" t="s">
        <v>418</v>
      </c>
      <c r="D302" s="15" t="s">
        <v>485</v>
      </c>
      <c r="E302" s="15" t="s">
        <v>392</v>
      </c>
      <c r="F302" s="15" t="s">
        <v>519</v>
      </c>
      <c r="G302" s="15" t="s">
        <v>645</v>
      </c>
      <c r="H302" s="15" t="s">
        <v>612</v>
      </c>
      <c r="I302" s="143" t="s">
        <v>668</v>
      </c>
      <c r="J302" s="15" t="s">
        <v>567</v>
      </c>
      <c r="K302" s="15" t="s">
        <v>613</v>
      </c>
      <c r="L302" s="15" t="s">
        <v>464</v>
      </c>
      <c r="M302" s="15" t="s">
        <v>1235</v>
      </c>
      <c r="N302" s="103">
        <v>140895</v>
      </c>
      <c r="O302" s="15" t="s">
        <v>1236</v>
      </c>
      <c r="P302" s="15" t="s">
        <v>1237</v>
      </c>
      <c r="Q302" s="15" t="s">
        <v>1237</v>
      </c>
      <c r="R302" s="15" t="s">
        <v>1238</v>
      </c>
      <c r="S302" s="15" t="s">
        <v>1238</v>
      </c>
      <c r="T302" s="15" t="s">
        <v>467</v>
      </c>
      <c r="U302" s="15" t="s">
        <v>468</v>
      </c>
      <c r="V302" s="15">
        <v>3145979</v>
      </c>
      <c r="X302" s="15">
        <v>30299827</v>
      </c>
      <c r="Y302" s="15" t="s">
        <v>1239</v>
      </c>
      <c r="AB302" s="15" t="s">
        <v>1240</v>
      </c>
      <c r="AC302" s="15">
        <v>557680209</v>
      </c>
      <c r="AD302" s="15">
        <v>1005639363</v>
      </c>
      <c r="AE302" s="15" t="s">
        <v>461</v>
      </c>
      <c r="AF302" s="15">
        <v>1</v>
      </c>
      <c r="AG302" s="15" t="s">
        <v>509</v>
      </c>
      <c r="AH302" s="15" t="s">
        <v>510</v>
      </c>
      <c r="AI302" s="15" t="s">
        <v>511</v>
      </c>
      <c r="AJ302" s="15" t="s">
        <v>642</v>
      </c>
      <c r="AK302" s="15" t="s">
        <v>1241</v>
      </c>
      <c r="AL302" s="15" t="s">
        <v>512</v>
      </c>
      <c r="AM302" s="16">
        <v>41626</v>
      </c>
      <c r="AN302" s="16">
        <v>41626</v>
      </c>
      <c r="AO302" s="16">
        <v>41626</v>
      </c>
      <c r="AP302" s="201">
        <v>12</v>
      </c>
      <c r="AT302" s="102">
        <v>2089</v>
      </c>
      <c r="AU302" s="15" t="s">
        <v>424</v>
      </c>
      <c r="AV302" s="15" t="s">
        <v>462</v>
      </c>
      <c r="AW302" s="15" t="s">
        <v>1242</v>
      </c>
      <c r="AX302" s="14" t="str">
        <f t="shared" si="5"/>
        <v>Middle EastBOOKINGS</v>
      </c>
      <c r="AY302" s="17" t="s">
        <v>733</v>
      </c>
      <c r="AZ302" s="101">
        <f>IF(ISERROR(VLOOKUP($H302,Lookup!$F:$G,2,FALSE)),0,VLOOKUP($H302,Lookup!$F:$G,2,FALSE))</f>
        <v>0</v>
      </c>
    </row>
    <row r="303" spans="1:52">
      <c r="A303" s="12" t="str">
        <f>IF(AZ303=0,VLOOKUP(R303,Lookup!$B:$C,2,0),'1st Yr Maint'!AZ303)</f>
        <v>Middle East</v>
      </c>
      <c r="B303" s="12" t="str">
        <f>VLOOKUP(A303,Lookup!$C:$D,2,FALSE)</f>
        <v>EMEA EAST</v>
      </c>
      <c r="C303" s="15" t="s">
        <v>418</v>
      </c>
      <c r="D303" s="15" t="s">
        <v>485</v>
      </c>
      <c r="E303" s="15" t="s">
        <v>392</v>
      </c>
      <c r="F303" s="15" t="s">
        <v>519</v>
      </c>
      <c r="G303" s="15" t="s">
        <v>645</v>
      </c>
      <c r="H303" s="15" t="s">
        <v>612</v>
      </c>
      <c r="I303" s="143" t="s">
        <v>668</v>
      </c>
      <c r="J303" s="15" t="s">
        <v>567</v>
      </c>
      <c r="K303" s="15" t="s">
        <v>613</v>
      </c>
      <c r="L303" s="15" t="s">
        <v>464</v>
      </c>
      <c r="M303" s="15" t="s">
        <v>1235</v>
      </c>
      <c r="N303" s="103">
        <v>140895</v>
      </c>
      <c r="O303" s="15" t="s">
        <v>1545</v>
      </c>
      <c r="P303" s="15" t="s">
        <v>1545</v>
      </c>
      <c r="Q303" s="15" t="s">
        <v>1546</v>
      </c>
      <c r="R303" s="15" t="s">
        <v>1238</v>
      </c>
      <c r="S303" s="15" t="s">
        <v>1238</v>
      </c>
      <c r="T303" s="15" t="s">
        <v>467</v>
      </c>
      <c r="U303" s="15" t="s">
        <v>468</v>
      </c>
      <c r="V303" s="15">
        <v>3040645</v>
      </c>
      <c r="X303" s="15">
        <v>30312717</v>
      </c>
      <c r="Y303" s="15" t="s">
        <v>1547</v>
      </c>
      <c r="AB303" s="15" t="s">
        <v>1548</v>
      </c>
      <c r="AC303" s="15">
        <v>645311044</v>
      </c>
      <c r="AD303" s="15">
        <v>1005362262</v>
      </c>
      <c r="AE303" s="15" t="s">
        <v>461</v>
      </c>
      <c r="AF303" s="15">
        <v>1</v>
      </c>
      <c r="AG303" s="15" t="s">
        <v>509</v>
      </c>
      <c r="AH303" s="15" t="s">
        <v>510</v>
      </c>
      <c r="AI303" s="15" t="s">
        <v>511</v>
      </c>
      <c r="AJ303" s="15" t="s">
        <v>518</v>
      </c>
      <c r="AK303" s="15" t="s">
        <v>887</v>
      </c>
      <c r="AL303" s="15" t="s">
        <v>512</v>
      </c>
      <c r="AM303" s="16">
        <v>41639</v>
      </c>
      <c r="AN303" s="16">
        <v>41639</v>
      </c>
      <c r="AO303" s="16">
        <v>41639</v>
      </c>
      <c r="AP303" s="201">
        <v>12</v>
      </c>
      <c r="AT303" s="102">
        <v>4126</v>
      </c>
      <c r="AU303" s="15" t="s">
        <v>424</v>
      </c>
      <c r="AV303" s="15" t="s">
        <v>861</v>
      </c>
      <c r="AW303" s="15" t="s">
        <v>862</v>
      </c>
      <c r="AX303" s="14" t="str">
        <f t="shared" si="5"/>
        <v>Middle EastBOOKINGS</v>
      </c>
      <c r="AY303" s="17" t="s">
        <v>733</v>
      </c>
      <c r="AZ303" s="101">
        <f>IF(ISERROR(VLOOKUP($H303,Lookup!$F:$G,2,FALSE)),0,VLOOKUP($H303,Lookup!$F:$G,2,FALSE))</f>
        <v>0</v>
      </c>
    </row>
    <row r="304" spans="1:52">
      <c r="A304" s="12" t="str">
        <f>IF(AZ304=0,VLOOKUP(R304,Lookup!$B:$C,2,0),'1st Yr Maint'!AZ304)</f>
        <v>Middle East</v>
      </c>
      <c r="B304" s="12" t="str">
        <f>VLOOKUP(A304,Lookup!$C:$D,2,FALSE)</f>
        <v>EMEA EAST</v>
      </c>
      <c r="C304" s="15" t="s">
        <v>418</v>
      </c>
      <c r="D304" s="15" t="s">
        <v>485</v>
      </c>
      <c r="E304" s="15" t="s">
        <v>392</v>
      </c>
      <c r="F304" s="15" t="s">
        <v>519</v>
      </c>
      <c r="G304" s="15" t="s">
        <v>645</v>
      </c>
      <c r="H304" s="15" t="s">
        <v>612</v>
      </c>
      <c r="I304" s="143" t="s">
        <v>668</v>
      </c>
      <c r="J304" s="15" t="s">
        <v>567</v>
      </c>
      <c r="K304" s="15" t="s">
        <v>613</v>
      </c>
      <c r="L304" s="15" t="s">
        <v>464</v>
      </c>
      <c r="M304" s="15" t="s">
        <v>982</v>
      </c>
      <c r="N304" s="103">
        <v>83884</v>
      </c>
      <c r="O304" s="15" t="s">
        <v>1436</v>
      </c>
      <c r="P304" s="15" t="s">
        <v>1436</v>
      </c>
      <c r="Q304" s="15" t="s">
        <v>1436</v>
      </c>
      <c r="R304" s="15" t="s">
        <v>836</v>
      </c>
      <c r="S304" s="15" t="s">
        <v>836</v>
      </c>
      <c r="T304" s="15" t="s">
        <v>467</v>
      </c>
      <c r="U304" s="15" t="s">
        <v>468</v>
      </c>
      <c r="V304" s="15">
        <v>1968003</v>
      </c>
      <c r="X304" s="15">
        <v>30308144</v>
      </c>
      <c r="Y304" s="15" t="s">
        <v>1437</v>
      </c>
      <c r="AB304" s="15" t="s">
        <v>1438</v>
      </c>
      <c r="AC304" s="15">
        <v>851212896</v>
      </c>
      <c r="AD304" s="15">
        <v>1005576290</v>
      </c>
      <c r="AE304" s="15" t="s">
        <v>461</v>
      </c>
      <c r="AF304" s="15">
        <v>1</v>
      </c>
      <c r="AG304" s="15" t="s">
        <v>513</v>
      </c>
      <c r="AH304" s="15" t="s">
        <v>510</v>
      </c>
      <c r="AI304" s="15" t="s">
        <v>514</v>
      </c>
      <c r="AL304" s="15" t="s">
        <v>391</v>
      </c>
      <c r="AM304" s="16">
        <v>41635</v>
      </c>
      <c r="AN304" s="16">
        <v>41635</v>
      </c>
      <c r="AO304" s="16">
        <v>41635</v>
      </c>
      <c r="AP304" s="201">
        <v>12</v>
      </c>
      <c r="AT304" s="102">
        <v>6128</v>
      </c>
      <c r="AU304" s="15" t="s">
        <v>424</v>
      </c>
      <c r="AV304" s="15" t="s">
        <v>921</v>
      </c>
      <c r="AW304" s="15" t="s">
        <v>922</v>
      </c>
      <c r="AX304" s="14" t="str">
        <f t="shared" si="5"/>
        <v>Middle EastBOOKINGS</v>
      </c>
      <c r="AY304" s="17" t="s">
        <v>733</v>
      </c>
      <c r="AZ304" s="101">
        <f>IF(ISERROR(VLOOKUP($H304,Lookup!$F:$G,2,FALSE)),0,VLOOKUP($H304,Lookup!$F:$G,2,FALSE))</f>
        <v>0</v>
      </c>
    </row>
    <row r="305" spans="1:52">
      <c r="A305" s="12" t="str">
        <f>IF(AZ305=0,VLOOKUP(R305,Lookup!$B:$C,2,0),'1st Yr Maint'!AZ305)</f>
        <v>Middle East</v>
      </c>
      <c r="B305" s="12" t="str">
        <f>VLOOKUP(A305,Lookup!$C:$D,2,FALSE)</f>
        <v>EMEA EAST</v>
      </c>
      <c r="C305" s="15" t="s">
        <v>418</v>
      </c>
      <c r="D305" s="15" t="s">
        <v>485</v>
      </c>
      <c r="E305" s="15" t="s">
        <v>392</v>
      </c>
      <c r="F305" s="15" t="s">
        <v>519</v>
      </c>
      <c r="G305" s="15" t="s">
        <v>645</v>
      </c>
      <c r="H305" s="15" t="s">
        <v>612</v>
      </c>
      <c r="I305" s="143" t="s">
        <v>930</v>
      </c>
      <c r="J305" s="15" t="s">
        <v>567</v>
      </c>
      <c r="K305" s="15" t="s">
        <v>613</v>
      </c>
      <c r="L305" s="15" t="s">
        <v>464</v>
      </c>
      <c r="M305" s="15" t="s">
        <v>931</v>
      </c>
      <c r="N305" s="103">
        <v>67841</v>
      </c>
      <c r="O305" s="15" t="s">
        <v>716</v>
      </c>
      <c r="P305" s="15" t="s">
        <v>716</v>
      </c>
      <c r="Q305" s="15" t="s">
        <v>1515</v>
      </c>
      <c r="R305" s="15" t="s">
        <v>679</v>
      </c>
      <c r="S305" s="15" t="s">
        <v>679</v>
      </c>
      <c r="T305" s="15" t="s">
        <v>467</v>
      </c>
      <c r="U305" s="15" t="s">
        <v>468</v>
      </c>
      <c r="V305" s="15">
        <v>1421014</v>
      </c>
      <c r="X305" s="15">
        <v>30312371</v>
      </c>
      <c r="Y305" s="15" t="s">
        <v>1516</v>
      </c>
      <c r="AB305" s="15" t="s">
        <v>1517</v>
      </c>
      <c r="AC305" s="15">
        <v>644929481</v>
      </c>
      <c r="AD305" s="15">
        <v>1005596729</v>
      </c>
      <c r="AE305" s="15" t="s">
        <v>461</v>
      </c>
      <c r="AF305" s="15">
        <v>1</v>
      </c>
      <c r="AG305" s="15" t="s">
        <v>509</v>
      </c>
      <c r="AH305" s="15" t="s">
        <v>510</v>
      </c>
      <c r="AI305" s="15" t="s">
        <v>511</v>
      </c>
      <c r="AJ305" s="15" t="s">
        <v>642</v>
      </c>
      <c r="AK305" s="15" t="s">
        <v>516</v>
      </c>
      <c r="AL305" s="15" t="s">
        <v>512</v>
      </c>
      <c r="AM305" s="16">
        <v>41639</v>
      </c>
      <c r="AN305" s="16">
        <v>41639</v>
      </c>
      <c r="AO305" s="16">
        <v>41639</v>
      </c>
      <c r="AP305" s="201">
        <v>12</v>
      </c>
      <c r="AT305" s="102">
        <v>1910</v>
      </c>
      <c r="AU305" s="15" t="s">
        <v>424</v>
      </c>
      <c r="AV305" s="15" t="s">
        <v>466</v>
      </c>
      <c r="AW305" s="15" t="s">
        <v>465</v>
      </c>
      <c r="AX305" s="14" t="str">
        <f t="shared" si="5"/>
        <v>Middle EastBOOKINGS</v>
      </c>
      <c r="AY305" s="17" t="s">
        <v>733</v>
      </c>
      <c r="AZ305" s="101">
        <f>IF(ISERROR(VLOOKUP($H305,Lookup!$F:$G,2,FALSE)),0,VLOOKUP($H305,Lookup!$F:$G,2,FALSE))</f>
        <v>0</v>
      </c>
    </row>
    <row r="306" spans="1:52">
      <c r="A306" s="12" t="str">
        <f>IF(AZ306=0,VLOOKUP(R306,Lookup!$B:$C,2,0),'1st Yr Maint'!AZ306)</f>
        <v>EMED &amp; Africa</v>
      </c>
      <c r="B306" s="12" t="str">
        <f>VLOOKUP(A306,Lookup!$C:$D,2,FALSE)</f>
        <v>EMEA EAST</v>
      </c>
      <c r="C306" s="15" t="s">
        <v>418</v>
      </c>
      <c r="D306" s="15" t="s">
        <v>485</v>
      </c>
      <c r="E306" s="15" t="s">
        <v>392</v>
      </c>
      <c r="F306" s="15" t="s">
        <v>519</v>
      </c>
      <c r="G306" s="15" t="s">
        <v>645</v>
      </c>
      <c r="H306" s="15" t="s">
        <v>612</v>
      </c>
      <c r="I306" s="143" t="s">
        <v>930</v>
      </c>
      <c r="J306" s="15" t="s">
        <v>567</v>
      </c>
      <c r="K306" s="15" t="s">
        <v>613</v>
      </c>
      <c r="L306" s="15" t="s">
        <v>464</v>
      </c>
      <c r="M306" s="15" t="s">
        <v>931</v>
      </c>
      <c r="N306" s="103">
        <v>67841</v>
      </c>
      <c r="O306" s="15" t="s">
        <v>1533</v>
      </c>
      <c r="P306" s="15" t="s">
        <v>1533</v>
      </c>
      <c r="Q306" s="15" t="s">
        <v>1534</v>
      </c>
      <c r="R306" s="15" t="s">
        <v>1020</v>
      </c>
      <c r="S306" s="15" t="s">
        <v>1020</v>
      </c>
      <c r="T306" s="15" t="s">
        <v>467</v>
      </c>
      <c r="U306" s="15" t="s">
        <v>468</v>
      </c>
      <c r="V306" s="15">
        <v>3012696</v>
      </c>
      <c r="X306" s="15">
        <v>30312479</v>
      </c>
      <c r="Y306" s="15" t="s">
        <v>1535</v>
      </c>
      <c r="AB306" s="15" t="s">
        <v>1536</v>
      </c>
      <c r="AC306" s="15">
        <v>565520160</v>
      </c>
      <c r="AD306" s="15">
        <v>1005653776</v>
      </c>
      <c r="AE306" s="15" t="s">
        <v>461</v>
      </c>
      <c r="AF306" s="15">
        <v>1</v>
      </c>
      <c r="AG306" s="15" t="s">
        <v>509</v>
      </c>
      <c r="AH306" s="15" t="s">
        <v>510</v>
      </c>
      <c r="AI306" s="15" t="s">
        <v>511</v>
      </c>
      <c r="AJ306" s="15" t="s">
        <v>642</v>
      </c>
      <c r="AK306" s="15" t="s">
        <v>1064</v>
      </c>
      <c r="AL306" s="15" t="s">
        <v>512</v>
      </c>
      <c r="AM306" s="16">
        <v>41639</v>
      </c>
      <c r="AN306" s="16">
        <v>41639</v>
      </c>
      <c r="AO306" s="16">
        <v>41639</v>
      </c>
      <c r="AP306" s="201">
        <v>12</v>
      </c>
      <c r="AT306" s="102">
        <v>423</v>
      </c>
      <c r="AU306" s="15" t="s">
        <v>424</v>
      </c>
      <c r="AV306" s="15" t="s">
        <v>653</v>
      </c>
      <c r="AW306" s="15" t="s">
        <v>665</v>
      </c>
      <c r="AX306" s="14" t="str">
        <f t="shared" si="5"/>
        <v>EMED &amp; AfricaBOOKINGS</v>
      </c>
      <c r="AY306" s="17" t="s">
        <v>733</v>
      </c>
      <c r="AZ306" s="101">
        <f>IF(ISERROR(VLOOKUP($H306,Lookup!$F:$G,2,FALSE)),0,VLOOKUP($H306,Lookup!$F:$G,2,FALSE))</f>
        <v>0</v>
      </c>
    </row>
    <row r="307" spans="1:52">
      <c r="A307" s="12" t="str">
        <f>IF(AZ307=0,VLOOKUP(R307,Lookup!$B:$C,2,0),'1st Yr Maint'!AZ307)</f>
        <v>UK&amp;I</v>
      </c>
      <c r="B307" s="12" t="str">
        <f>VLOOKUP(A307,Lookup!$C:$D,2,FALSE)</f>
        <v>UK&amp;I</v>
      </c>
      <c r="C307" s="15" t="s">
        <v>418</v>
      </c>
      <c r="D307" s="15" t="s">
        <v>485</v>
      </c>
      <c r="E307" s="15" t="s">
        <v>392</v>
      </c>
      <c r="F307" s="15" t="s">
        <v>519</v>
      </c>
      <c r="G307" s="15" t="s">
        <v>645</v>
      </c>
      <c r="H307" s="15" t="s">
        <v>475</v>
      </c>
      <c r="I307" s="143" t="s">
        <v>581</v>
      </c>
      <c r="J307" s="15" t="s">
        <v>476</v>
      </c>
      <c r="K307" s="15" t="s">
        <v>582</v>
      </c>
      <c r="L307" s="15" t="s">
        <v>471</v>
      </c>
      <c r="M307" s="15" t="s">
        <v>583</v>
      </c>
      <c r="N307" s="103">
        <v>46889</v>
      </c>
      <c r="O307" s="15" t="s">
        <v>759</v>
      </c>
      <c r="P307" s="15" t="s">
        <v>759</v>
      </c>
      <c r="Q307" s="15" t="s">
        <v>760</v>
      </c>
      <c r="R307" s="15" t="s">
        <v>495</v>
      </c>
      <c r="S307" s="15" t="s">
        <v>495</v>
      </c>
      <c r="T307" s="15" t="s">
        <v>467</v>
      </c>
      <c r="U307" s="15" t="s">
        <v>468</v>
      </c>
      <c r="V307" s="15">
        <v>2358048</v>
      </c>
      <c r="X307" s="15">
        <v>30310477</v>
      </c>
      <c r="Y307" s="15" t="s">
        <v>1554</v>
      </c>
      <c r="AB307" s="15" t="s">
        <v>762</v>
      </c>
      <c r="AC307" s="15">
        <v>217340207</v>
      </c>
      <c r="AD307" s="15">
        <v>1005705702</v>
      </c>
      <c r="AE307" s="15" t="s">
        <v>461</v>
      </c>
      <c r="AF307" s="15">
        <v>1</v>
      </c>
      <c r="AG307" s="15" t="s">
        <v>509</v>
      </c>
      <c r="AH307" s="15" t="s">
        <v>510</v>
      </c>
      <c r="AI307" s="15" t="s">
        <v>511</v>
      </c>
      <c r="AJ307" s="15" t="s">
        <v>642</v>
      </c>
      <c r="AL307" s="15" t="s">
        <v>512</v>
      </c>
      <c r="AM307" s="16">
        <v>41638</v>
      </c>
      <c r="AN307" s="16">
        <v>41638</v>
      </c>
      <c r="AO307" s="16">
        <v>41638</v>
      </c>
      <c r="AP307" s="201">
        <v>12</v>
      </c>
      <c r="AT307" s="102">
        <v>3520.06</v>
      </c>
      <c r="AU307" s="15" t="s">
        <v>424</v>
      </c>
      <c r="AV307" s="15" t="s">
        <v>462</v>
      </c>
      <c r="AW307" s="15" t="s">
        <v>486</v>
      </c>
      <c r="AX307" s="14" t="str">
        <f t="shared" si="5"/>
        <v>UK&amp;IBOOKINGS</v>
      </c>
      <c r="AY307" s="17" t="s">
        <v>733</v>
      </c>
      <c r="AZ307" s="101" t="str">
        <f>IF(ISERROR(VLOOKUP($H307,Lookup!$F:$G,2,FALSE)),0,VLOOKUP($H307,Lookup!$F:$G,2,FALSE))</f>
        <v>UK&amp;I</v>
      </c>
    </row>
    <row r="308" spans="1:52">
      <c r="A308" s="12" t="str">
        <f>IF(AZ308=0,VLOOKUP(R308,Lookup!$B:$C,2,0),'1st Yr Maint'!AZ308)</f>
        <v>UK&amp;I</v>
      </c>
      <c r="B308" s="12" t="str">
        <f>VLOOKUP(A308,Lookup!$C:$D,2,FALSE)</f>
        <v>UK&amp;I</v>
      </c>
      <c r="C308" s="15" t="s">
        <v>418</v>
      </c>
      <c r="D308" s="15" t="s">
        <v>485</v>
      </c>
      <c r="E308" s="15" t="s">
        <v>392</v>
      </c>
      <c r="F308" s="15" t="s">
        <v>519</v>
      </c>
      <c r="G308" s="15" t="s">
        <v>645</v>
      </c>
      <c r="H308" s="15" t="s">
        <v>475</v>
      </c>
      <c r="I308" s="143" t="s">
        <v>581</v>
      </c>
      <c r="J308" s="15" t="s">
        <v>476</v>
      </c>
      <c r="K308" s="15" t="s">
        <v>582</v>
      </c>
      <c r="L308" s="15" t="s">
        <v>471</v>
      </c>
      <c r="M308" s="15" t="s">
        <v>607</v>
      </c>
      <c r="N308" s="103">
        <v>50322</v>
      </c>
      <c r="O308" s="15" t="s">
        <v>789</v>
      </c>
      <c r="P308" s="15" t="s">
        <v>789</v>
      </c>
      <c r="Q308" s="15" t="s">
        <v>789</v>
      </c>
      <c r="R308" s="15" t="s">
        <v>495</v>
      </c>
      <c r="S308" s="15" t="s">
        <v>495</v>
      </c>
      <c r="T308" s="15" t="s">
        <v>467</v>
      </c>
      <c r="U308" s="15" t="s">
        <v>468</v>
      </c>
      <c r="V308" s="15">
        <v>3048953</v>
      </c>
      <c r="X308" s="15">
        <v>30270949</v>
      </c>
      <c r="Y308" s="15" t="s">
        <v>790</v>
      </c>
      <c r="AB308" s="15" t="s">
        <v>969</v>
      </c>
      <c r="AC308" s="15">
        <v>424155757</v>
      </c>
      <c r="AD308" s="15">
        <v>1005530534</v>
      </c>
      <c r="AE308" s="15" t="s">
        <v>461</v>
      </c>
      <c r="AF308" s="15">
        <v>1</v>
      </c>
      <c r="AG308" s="15" t="s">
        <v>513</v>
      </c>
      <c r="AH308" s="15" t="s">
        <v>510</v>
      </c>
      <c r="AI308" s="15" t="s">
        <v>514</v>
      </c>
      <c r="AL308" s="15" t="s">
        <v>391</v>
      </c>
      <c r="AM308" s="16">
        <v>41572</v>
      </c>
      <c r="AN308" s="16">
        <v>41572</v>
      </c>
      <c r="AO308" s="16">
        <v>41572</v>
      </c>
      <c r="AP308" s="201">
        <v>10</v>
      </c>
      <c r="AT308" s="102">
        <v>4600.41</v>
      </c>
      <c r="AU308" s="15" t="s">
        <v>424</v>
      </c>
      <c r="AV308" s="15" t="s">
        <v>552</v>
      </c>
      <c r="AW308" s="15" t="s">
        <v>553</v>
      </c>
      <c r="AX308" s="14" t="str">
        <f t="shared" si="5"/>
        <v>UK&amp;IBOOKINGS</v>
      </c>
      <c r="AY308" s="17" t="s">
        <v>733</v>
      </c>
      <c r="AZ308" s="101" t="str">
        <f>IF(ISERROR(VLOOKUP($H308,Lookup!$F:$G,2,FALSE)),0,VLOOKUP($H308,Lookup!$F:$G,2,FALSE))</f>
        <v>UK&amp;I</v>
      </c>
    </row>
    <row r="309" spans="1:52">
      <c r="A309" s="12" t="str">
        <f>IF(AZ309=0,VLOOKUP(R309,Lookup!$B:$C,2,0),'1st Yr Maint'!AZ309)</f>
        <v>Italy</v>
      </c>
      <c r="B309" s="12" t="str">
        <f>VLOOKUP(A309,Lookup!$C:$D,2,FALSE)</f>
        <v>EMEA WEST</v>
      </c>
      <c r="C309" s="15" t="s">
        <v>418</v>
      </c>
      <c r="D309" s="15" t="s">
        <v>485</v>
      </c>
      <c r="E309" s="15" t="s">
        <v>392</v>
      </c>
      <c r="F309" s="15" t="s">
        <v>519</v>
      </c>
      <c r="G309" s="15" t="s">
        <v>645</v>
      </c>
      <c r="H309" s="15" t="s">
        <v>1582</v>
      </c>
      <c r="I309" s="143" t="s">
        <v>1583</v>
      </c>
      <c r="J309" s="15" t="s">
        <v>1584</v>
      </c>
      <c r="K309" s="15" t="s">
        <v>1585</v>
      </c>
      <c r="L309" s="15" t="s">
        <v>558</v>
      </c>
      <c r="M309" s="15" t="s">
        <v>1586</v>
      </c>
      <c r="N309" s="103">
        <v>56321</v>
      </c>
      <c r="O309" s="15" t="s">
        <v>1541</v>
      </c>
      <c r="P309" s="15" t="s">
        <v>1542</v>
      </c>
      <c r="Q309" s="15" t="s">
        <v>1542</v>
      </c>
      <c r="R309" s="15" t="s">
        <v>97</v>
      </c>
      <c r="S309" s="15" t="s">
        <v>97</v>
      </c>
      <c r="T309" s="15" t="s">
        <v>467</v>
      </c>
      <c r="U309" s="15" t="s">
        <v>468</v>
      </c>
      <c r="V309" s="15">
        <v>3144500</v>
      </c>
      <c r="X309" s="15">
        <v>30311555</v>
      </c>
      <c r="Y309" s="15" t="s">
        <v>1543</v>
      </c>
      <c r="AB309" s="15" t="s">
        <v>1271</v>
      </c>
      <c r="AC309" s="15">
        <v>655149347</v>
      </c>
      <c r="AD309" s="15">
        <v>1005738757</v>
      </c>
      <c r="AE309" s="15" t="s">
        <v>461</v>
      </c>
      <c r="AF309" s="15">
        <v>2</v>
      </c>
      <c r="AG309" s="15" t="s">
        <v>509</v>
      </c>
      <c r="AH309" s="15" t="s">
        <v>510</v>
      </c>
      <c r="AI309" s="15" t="s">
        <v>514</v>
      </c>
      <c r="AJ309" s="15" t="s">
        <v>642</v>
      </c>
      <c r="AK309" s="15" t="s">
        <v>1544</v>
      </c>
      <c r="AL309" s="15" t="s">
        <v>512</v>
      </c>
      <c r="AM309" s="16">
        <v>41639</v>
      </c>
      <c r="AN309" s="16">
        <v>41639</v>
      </c>
      <c r="AO309" s="16">
        <v>41639</v>
      </c>
      <c r="AP309" s="201">
        <v>12</v>
      </c>
      <c r="AT309" s="102">
        <v>384.77440000000001</v>
      </c>
      <c r="AU309" s="15" t="s">
        <v>424</v>
      </c>
      <c r="AV309" s="15" t="s">
        <v>494</v>
      </c>
      <c r="AW309" s="15" t="s">
        <v>542</v>
      </c>
      <c r="AX309" s="14" t="str">
        <f t="shared" si="5"/>
        <v>ItalyBOOKINGS</v>
      </c>
      <c r="AY309" s="17" t="s">
        <v>733</v>
      </c>
      <c r="AZ309" s="101">
        <f>IF(ISERROR(VLOOKUP($H309,Lookup!$F:$G,2,FALSE)),0,VLOOKUP($H309,Lookup!$F:$G,2,FALSE))</f>
        <v>0</v>
      </c>
    </row>
    <row r="310" spans="1:52">
      <c r="A310" s="12" t="str">
        <f>IF(AZ310=0,VLOOKUP(R310,Lookup!$B:$C,2,0),'1st Yr Maint'!AZ310)</f>
        <v>Benelux</v>
      </c>
      <c r="B310" s="12" t="str">
        <f>VLOOKUP(A310,Lookup!$C:$D,2,FALSE)</f>
        <v>EMEA WEST</v>
      </c>
      <c r="C310" s="15" t="s">
        <v>418</v>
      </c>
      <c r="D310" s="15" t="s">
        <v>651</v>
      </c>
      <c r="E310" s="15" t="s">
        <v>1224</v>
      </c>
      <c r="F310" s="15" t="s">
        <v>551</v>
      </c>
      <c r="G310" s="15" t="s">
        <v>644</v>
      </c>
      <c r="H310" s="15" t="s">
        <v>568</v>
      </c>
      <c r="I310" s="143" t="s">
        <v>472</v>
      </c>
      <c r="J310" s="15" t="s">
        <v>476</v>
      </c>
      <c r="K310" s="15" t="s">
        <v>473</v>
      </c>
      <c r="L310" s="15" t="s">
        <v>471</v>
      </c>
      <c r="M310" s="15" t="s">
        <v>595</v>
      </c>
      <c r="N310" s="103">
        <v>110701</v>
      </c>
      <c r="O310" s="15" t="s">
        <v>1421</v>
      </c>
      <c r="P310" s="15" t="s">
        <v>1422</v>
      </c>
      <c r="Q310" s="15" t="s">
        <v>1422</v>
      </c>
      <c r="R310" s="15" t="s">
        <v>498</v>
      </c>
      <c r="S310" s="15" t="s">
        <v>498</v>
      </c>
      <c r="T310" s="15" t="s">
        <v>467</v>
      </c>
      <c r="U310" s="15" t="s">
        <v>468</v>
      </c>
      <c r="V310" s="15">
        <v>2854337</v>
      </c>
      <c r="X310" s="15">
        <v>30307703</v>
      </c>
      <c r="Y310" s="15" t="s">
        <v>1444</v>
      </c>
      <c r="AB310" s="15" t="s">
        <v>1526</v>
      </c>
      <c r="AC310" s="15">
        <v>8030137</v>
      </c>
      <c r="AD310" s="15">
        <v>1005815513</v>
      </c>
      <c r="AE310" s="15" t="s">
        <v>461</v>
      </c>
      <c r="AF310" s="15">
        <v>3</v>
      </c>
      <c r="AG310" s="15" t="s">
        <v>513</v>
      </c>
      <c r="AH310" s="15" t="s">
        <v>510</v>
      </c>
      <c r="AI310" s="15" t="s">
        <v>514</v>
      </c>
      <c r="AL310" s="15" t="s">
        <v>391</v>
      </c>
      <c r="AM310" s="16">
        <v>41635</v>
      </c>
      <c r="AN310" s="16">
        <v>41635</v>
      </c>
      <c r="AO310" s="16">
        <v>41635</v>
      </c>
      <c r="AP310" s="201">
        <v>12</v>
      </c>
      <c r="AT310" s="102">
        <v>750.1</v>
      </c>
      <c r="AU310" s="15" t="s">
        <v>424</v>
      </c>
      <c r="AV310" s="15" t="s">
        <v>462</v>
      </c>
      <c r="AW310" s="15" t="s">
        <v>652</v>
      </c>
      <c r="AX310" s="14" t="str">
        <f t="shared" si="5"/>
        <v>BeneluxBOOKINGS</v>
      </c>
      <c r="AY310" s="17" t="s">
        <v>733</v>
      </c>
      <c r="AZ310" s="101">
        <f>IF(ISERROR(VLOOKUP($H310,Lookup!$F:$G,2,FALSE)),0,VLOOKUP($H310,Lookup!$F:$G,2,FALSE))</f>
        <v>0</v>
      </c>
    </row>
    <row r="311" spans="1:52">
      <c r="A311" s="12" t="str">
        <f>IF(AZ311=0,VLOOKUP(R311,Lookup!$B:$C,2,0),'1st Yr Maint'!AZ311)</f>
        <v>Benelux</v>
      </c>
      <c r="B311" s="12" t="str">
        <f>VLOOKUP(A311,Lookup!$C:$D,2,FALSE)</f>
        <v>EMEA WEST</v>
      </c>
      <c r="C311" s="15" t="s">
        <v>418</v>
      </c>
      <c r="D311" s="15" t="s">
        <v>651</v>
      </c>
      <c r="E311" s="15" t="s">
        <v>1224</v>
      </c>
      <c r="F311" s="15" t="s">
        <v>551</v>
      </c>
      <c r="G311" s="15" t="s">
        <v>644</v>
      </c>
      <c r="H311" s="15" t="s">
        <v>568</v>
      </c>
      <c r="I311" s="143" t="s">
        <v>544</v>
      </c>
      <c r="J311" s="15" t="s">
        <v>476</v>
      </c>
      <c r="K311" s="15" t="s">
        <v>473</v>
      </c>
      <c r="L311" s="15" t="s">
        <v>471</v>
      </c>
      <c r="M311" s="15" t="s">
        <v>595</v>
      </c>
      <c r="N311" s="103">
        <v>110701</v>
      </c>
      <c r="O311" s="15" t="s">
        <v>1421</v>
      </c>
      <c r="P311" s="15" t="s">
        <v>1422</v>
      </c>
      <c r="Q311" s="15" t="s">
        <v>1422</v>
      </c>
      <c r="R311" s="15" t="s">
        <v>498</v>
      </c>
      <c r="S311" s="15" t="s">
        <v>498</v>
      </c>
      <c r="T311" s="15" t="s">
        <v>1423</v>
      </c>
      <c r="U311" s="15" t="s">
        <v>1424</v>
      </c>
      <c r="V311" s="15">
        <v>1674891</v>
      </c>
      <c r="X311" s="15">
        <v>30308135</v>
      </c>
      <c r="Y311" s="15" t="s">
        <v>1425</v>
      </c>
      <c r="AB311" s="15" t="s">
        <v>1526</v>
      </c>
      <c r="AC311" s="15">
        <v>8030137</v>
      </c>
      <c r="AD311" s="15">
        <v>1005852695</v>
      </c>
      <c r="AE311" s="15" t="s">
        <v>461</v>
      </c>
      <c r="AF311" s="15">
        <v>2</v>
      </c>
      <c r="AG311" s="15" t="s">
        <v>513</v>
      </c>
      <c r="AI311" s="15" t="s">
        <v>514</v>
      </c>
      <c r="AL311" s="15" t="s">
        <v>391</v>
      </c>
      <c r="AM311" s="16">
        <v>41635</v>
      </c>
      <c r="AN311" s="16">
        <v>41635</v>
      </c>
      <c r="AO311" s="16">
        <v>41635</v>
      </c>
      <c r="AP311" s="201">
        <v>12</v>
      </c>
      <c r="AT311" s="102">
        <v>449.8</v>
      </c>
      <c r="AU311" s="15" t="s">
        <v>424</v>
      </c>
      <c r="AV311" s="15" t="s">
        <v>462</v>
      </c>
      <c r="AW311" s="15" t="s">
        <v>652</v>
      </c>
      <c r="AX311" s="14" t="str">
        <f t="shared" ref="AX311:AX374" si="6">A311&amp;AU311</f>
        <v>BeneluxBOOKINGS</v>
      </c>
      <c r="AY311" s="17" t="s">
        <v>733</v>
      </c>
      <c r="AZ311" s="101">
        <f>IF(ISERROR(VLOOKUP($H311,Lookup!$F:$G,2,FALSE)),0,VLOOKUP($H311,Lookup!$F:$G,2,FALSE))</f>
        <v>0</v>
      </c>
    </row>
    <row r="312" spans="1:52">
      <c r="A312" s="12" t="str">
        <f>IF(AZ312=0,VLOOKUP(R312,Lookup!$B:$C,2,0),'1st Yr Maint'!AZ312)</f>
        <v>Austria/EE</v>
      </c>
      <c r="B312" s="12" t="str">
        <f>VLOOKUP(A312,Lookup!$C:$D,2,FALSE)</f>
        <v>EMEA EAST</v>
      </c>
      <c r="C312" s="15" t="s">
        <v>418</v>
      </c>
      <c r="D312" s="15" t="s">
        <v>651</v>
      </c>
      <c r="E312" s="15" t="s">
        <v>1224</v>
      </c>
      <c r="F312" s="15" t="s">
        <v>551</v>
      </c>
      <c r="G312" s="15" t="s">
        <v>644</v>
      </c>
      <c r="H312" s="15" t="s">
        <v>593</v>
      </c>
      <c r="I312" s="143" t="s">
        <v>1295</v>
      </c>
      <c r="J312" s="15" t="s">
        <v>567</v>
      </c>
      <c r="K312" s="15" t="s">
        <v>532</v>
      </c>
      <c r="L312" s="15" t="s">
        <v>464</v>
      </c>
      <c r="M312" s="15" t="s">
        <v>1296</v>
      </c>
      <c r="N312" s="103">
        <v>111531</v>
      </c>
      <c r="O312" s="15" t="s">
        <v>1297</v>
      </c>
      <c r="P312" s="15" t="s">
        <v>1297</v>
      </c>
      <c r="Q312" s="15" t="s">
        <v>1298</v>
      </c>
      <c r="R312" s="15" t="s">
        <v>1299</v>
      </c>
      <c r="S312" s="15" t="s">
        <v>1299</v>
      </c>
      <c r="T312" s="15" t="s">
        <v>467</v>
      </c>
      <c r="U312" s="15" t="s">
        <v>468</v>
      </c>
      <c r="V312" s="15">
        <v>3201711</v>
      </c>
      <c r="X312" s="15">
        <v>30311496</v>
      </c>
      <c r="Y312" s="15" t="s">
        <v>1555</v>
      </c>
      <c r="AB312" s="15" t="s">
        <v>1301</v>
      </c>
      <c r="AC312" s="15">
        <v>645063264</v>
      </c>
      <c r="AE312" s="15" t="s">
        <v>461</v>
      </c>
      <c r="AF312" s="15">
        <v>2</v>
      </c>
      <c r="AG312" s="15" t="s">
        <v>509</v>
      </c>
      <c r="AH312" s="15" t="s">
        <v>510</v>
      </c>
      <c r="AI312" s="15" t="s">
        <v>511</v>
      </c>
      <c r="AJ312" s="15" t="s">
        <v>642</v>
      </c>
      <c r="AK312" s="15" t="s">
        <v>611</v>
      </c>
      <c r="AL312" s="15" t="s">
        <v>512</v>
      </c>
      <c r="AM312" s="16">
        <v>41639</v>
      </c>
      <c r="AN312" s="16">
        <v>41639</v>
      </c>
      <c r="AO312" s="16">
        <v>41639</v>
      </c>
      <c r="AP312" s="201">
        <v>12</v>
      </c>
      <c r="AT312" s="102">
        <v>310.7</v>
      </c>
      <c r="AU312" s="15" t="s">
        <v>424</v>
      </c>
      <c r="AV312" s="15" t="s">
        <v>462</v>
      </c>
      <c r="AW312" s="15" t="s">
        <v>652</v>
      </c>
      <c r="AX312" s="14" t="str">
        <f t="shared" si="6"/>
        <v>Austria/EEBOOKINGS</v>
      </c>
      <c r="AY312" s="17" t="s">
        <v>733</v>
      </c>
      <c r="AZ312" s="101">
        <f>IF(ISERROR(VLOOKUP($H312,Lookup!$F:$G,2,FALSE)),0,VLOOKUP($H312,Lookup!$F:$G,2,FALSE))</f>
        <v>0</v>
      </c>
    </row>
    <row r="313" spans="1:52">
      <c r="A313" s="12" t="str">
        <f>IF(AZ313=0,VLOOKUP(R313,Lookup!$B:$C,2,0),'1st Yr Maint'!AZ313)</f>
        <v>Russia CIS</v>
      </c>
      <c r="B313" s="12" t="str">
        <f>VLOOKUP(A313,Lookup!$C:$D,2,FALSE)</f>
        <v>EMEA EAST</v>
      </c>
      <c r="C313" s="15" t="s">
        <v>418</v>
      </c>
      <c r="D313" s="15" t="s">
        <v>651</v>
      </c>
      <c r="E313" s="15" t="s">
        <v>1224</v>
      </c>
      <c r="F313" s="15" t="s">
        <v>551</v>
      </c>
      <c r="G313" s="15" t="s">
        <v>644</v>
      </c>
      <c r="H313" s="15" t="s">
        <v>463</v>
      </c>
      <c r="I313" s="143" t="s">
        <v>682</v>
      </c>
      <c r="J313" s="15" t="s">
        <v>567</v>
      </c>
      <c r="K313" s="15" t="s">
        <v>734</v>
      </c>
      <c r="L313" s="15" t="s">
        <v>464</v>
      </c>
      <c r="M313" s="15" t="s">
        <v>692</v>
      </c>
      <c r="N313" s="103">
        <v>117563</v>
      </c>
      <c r="O313" s="15" t="s">
        <v>1476</v>
      </c>
      <c r="P313" s="15" t="s">
        <v>1476</v>
      </c>
      <c r="Q313" s="15" t="s">
        <v>1477</v>
      </c>
      <c r="R313" s="15" t="s">
        <v>598</v>
      </c>
      <c r="S313" s="15" t="s">
        <v>598</v>
      </c>
      <c r="T313" s="15" t="s">
        <v>467</v>
      </c>
      <c r="U313" s="15" t="s">
        <v>468</v>
      </c>
      <c r="V313" s="15">
        <v>2691910</v>
      </c>
      <c r="X313" s="15">
        <v>30309362</v>
      </c>
      <c r="Y313" s="15" t="s">
        <v>1478</v>
      </c>
      <c r="AB313" s="15" t="s">
        <v>1479</v>
      </c>
      <c r="AC313" s="15">
        <v>644978710</v>
      </c>
      <c r="AD313" s="15">
        <v>1005682586</v>
      </c>
      <c r="AE313" s="15" t="s">
        <v>461</v>
      </c>
      <c r="AF313" s="15">
        <v>8</v>
      </c>
      <c r="AG313" s="15" t="s">
        <v>509</v>
      </c>
      <c r="AH313" s="15" t="s">
        <v>510</v>
      </c>
      <c r="AI313" s="15" t="s">
        <v>514</v>
      </c>
      <c r="AL313" s="15" t="s">
        <v>391</v>
      </c>
      <c r="AM313" s="16">
        <v>41636</v>
      </c>
      <c r="AN313" s="16">
        <v>41636</v>
      </c>
      <c r="AO313" s="16">
        <v>41636</v>
      </c>
      <c r="AP313" s="201">
        <v>12</v>
      </c>
      <c r="AT313" s="102">
        <v>3163.4</v>
      </c>
      <c r="AU313" s="15" t="s">
        <v>424</v>
      </c>
      <c r="AV313" s="15" t="s">
        <v>462</v>
      </c>
      <c r="AW313" s="15" t="s">
        <v>652</v>
      </c>
      <c r="AX313" s="14" t="str">
        <f t="shared" si="6"/>
        <v>Russia CISBOOKINGS</v>
      </c>
      <c r="AY313" s="17" t="s">
        <v>733</v>
      </c>
      <c r="AZ313" s="101" t="str">
        <f>IF(ISERROR(VLOOKUP($H313,Lookup!$F:$G,2,FALSE)),0,VLOOKUP($H313,Lookup!$F:$G,2,FALSE))</f>
        <v>Russia CIS</v>
      </c>
    </row>
    <row r="314" spans="1:52">
      <c r="A314" s="12" t="str">
        <f>IF(AZ314=0,VLOOKUP(R314,Lookup!$B:$C,2,0),'1st Yr Maint'!AZ314)</f>
        <v>South Africa</v>
      </c>
      <c r="B314" s="12" t="str">
        <f>VLOOKUP(A314,Lookup!$C:$D,2,FALSE)</f>
        <v>EMEA EAST</v>
      </c>
      <c r="C314" s="15" t="s">
        <v>418</v>
      </c>
      <c r="D314" s="15" t="s">
        <v>651</v>
      </c>
      <c r="E314" s="15" t="s">
        <v>1224</v>
      </c>
      <c r="F314" s="15" t="s">
        <v>551</v>
      </c>
      <c r="G314" s="15" t="s">
        <v>644</v>
      </c>
      <c r="H314" s="15" t="s">
        <v>647</v>
      </c>
      <c r="I314" s="143" t="s">
        <v>648</v>
      </c>
      <c r="J314" s="15" t="s">
        <v>476</v>
      </c>
      <c r="K314" s="15" t="s">
        <v>649</v>
      </c>
      <c r="L314" s="15" t="s">
        <v>471</v>
      </c>
      <c r="M314" s="15" t="s">
        <v>660</v>
      </c>
      <c r="N314" s="103">
        <v>69853</v>
      </c>
      <c r="O314" s="15" t="s">
        <v>1225</v>
      </c>
      <c r="P314" s="15" t="s">
        <v>1225</v>
      </c>
      <c r="Q314" s="15" t="s">
        <v>1225</v>
      </c>
      <c r="R314" s="15" t="s">
        <v>382</v>
      </c>
      <c r="S314" s="15" t="s">
        <v>382</v>
      </c>
      <c r="T314" s="15" t="s">
        <v>467</v>
      </c>
      <c r="U314" s="15" t="s">
        <v>468</v>
      </c>
      <c r="V314" s="15">
        <v>2756634</v>
      </c>
      <c r="X314" s="15">
        <v>30297697</v>
      </c>
      <c r="Y314" s="15" t="s">
        <v>1226</v>
      </c>
      <c r="AB314" s="15" t="s">
        <v>1225</v>
      </c>
      <c r="AC314" s="15">
        <v>235938714</v>
      </c>
      <c r="AD314" s="15">
        <v>1005738667</v>
      </c>
      <c r="AE314" s="15" t="s">
        <v>461</v>
      </c>
      <c r="AF314" s="15">
        <v>2</v>
      </c>
      <c r="AG314" s="15" t="s">
        <v>513</v>
      </c>
      <c r="AH314" s="15" t="s">
        <v>510</v>
      </c>
      <c r="AI314" s="15" t="s">
        <v>514</v>
      </c>
      <c r="AL314" s="15" t="s">
        <v>391</v>
      </c>
      <c r="AM314" s="16">
        <v>41623</v>
      </c>
      <c r="AN314" s="16">
        <v>41623</v>
      </c>
      <c r="AO314" s="16">
        <v>41623</v>
      </c>
      <c r="AP314" s="201">
        <v>12</v>
      </c>
      <c r="AT314" s="102">
        <v>2641.78</v>
      </c>
      <c r="AU314" s="15" t="s">
        <v>424</v>
      </c>
      <c r="AV314" s="15" t="s">
        <v>462</v>
      </c>
      <c r="AW314" s="15" t="s">
        <v>839</v>
      </c>
      <c r="AX314" s="14" t="str">
        <f t="shared" si="6"/>
        <v>South AfricaBOOKINGS</v>
      </c>
      <c r="AY314" s="17" t="s">
        <v>733</v>
      </c>
      <c r="AZ314" s="101" t="str">
        <f>IF(ISERROR(VLOOKUP($H314,Lookup!$F:$G,2,FALSE)),0,VLOOKUP($H314,Lookup!$F:$G,2,FALSE))</f>
        <v>South Africa</v>
      </c>
    </row>
    <row r="315" spans="1:52">
      <c r="A315" s="12" t="str">
        <f>IF(AZ315=0,VLOOKUP(R315,Lookup!$B:$C,2,0),'1st Yr Maint'!AZ315)</f>
        <v>South Africa</v>
      </c>
      <c r="B315" s="12" t="str">
        <f>VLOOKUP(A315,Lookup!$C:$D,2,FALSE)</f>
        <v>EMEA EAST</v>
      </c>
      <c r="C315" s="15" t="s">
        <v>418</v>
      </c>
      <c r="D315" s="15" t="s">
        <v>651</v>
      </c>
      <c r="E315" s="15" t="s">
        <v>1224</v>
      </c>
      <c r="F315" s="15" t="s">
        <v>551</v>
      </c>
      <c r="G315" s="15" t="s">
        <v>644</v>
      </c>
      <c r="H315" s="15" t="s">
        <v>647</v>
      </c>
      <c r="I315" s="143" t="s">
        <v>648</v>
      </c>
      <c r="J315" s="15" t="s">
        <v>476</v>
      </c>
      <c r="K315" s="15" t="s">
        <v>649</v>
      </c>
      <c r="L315" s="15" t="s">
        <v>471</v>
      </c>
      <c r="M315" s="15" t="s">
        <v>660</v>
      </c>
      <c r="N315" s="103">
        <v>69853</v>
      </c>
      <c r="O315" s="15" t="s">
        <v>1369</v>
      </c>
      <c r="P315" s="15" t="s">
        <v>1369</v>
      </c>
      <c r="Q315" s="15" t="s">
        <v>1369</v>
      </c>
      <c r="R315" s="15" t="s">
        <v>382</v>
      </c>
      <c r="S315" s="15" t="s">
        <v>382</v>
      </c>
      <c r="T315" s="15" t="s">
        <v>467</v>
      </c>
      <c r="U315" s="15" t="s">
        <v>468</v>
      </c>
      <c r="V315" s="15">
        <v>3160972</v>
      </c>
      <c r="X315" s="15">
        <v>30302510</v>
      </c>
      <c r="Y315" s="15" t="s">
        <v>1370</v>
      </c>
      <c r="AB315" s="15" t="s">
        <v>1371</v>
      </c>
      <c r="AC315" s="15">
        <v>538852617</v>
      </c>
      <c r="AD315" s="15">
        <v>1005772527</v>
      </c>
      <c r="AE315" s="15" t="s">
        <v>461</v>
      </c>
      <c r="AF315" s="15">
        <v>2</v>
      </c>
      <c r="AG315" s="15" t="s">
        <v>513</v>
      </c>
      <c r="AH315" s="15" t="s">
        <v>510</v>
      </c>
      <c r="AI315" s="15" t="s">
        <v>514</v>
      </c>
      <c r="AL315" s="15" t="s">
        <v>391</v>
      </c>
      <c r="AM315" s="16">
        <v>41628</v>
      </c>
      <c r="AN315" s="16">
        <v>41628</v>
      </c>
      <c r="AO315" s="16">
        <v>41628</v>
      </c>
      <c r="AP315" s="201">
        <v>12</v>
      </c>
      <c r="AT315" s="102">
        <v>695.28</v>
      </c>
      <c r="AU315" s="15" t="s">
        <v>424</v>
      </c>
      <c r="AV315" s="15" t="s">
        <v>462</v>
      </c>
      <c r="AW315" s="15" t="s">
        <v>1025</v>
      </c>
      <c r="AX315" s="14" t="str">
        <f t="shared" si="6"/>
        <v>South AfricaBOOKINGS</v>
      </c>
      <c r="AY315" s="17" t="s">
        <v>733</v>
      </c>
      <c r="AZ315" s="101" t="str">
        <f>IF(ISERROR(VLOOKUP($H315,Lookup!$F:$G,2,FALSE)),0,VLOOKUP($H315,Lookup!$F:$G,2,FALSE))</f>
        <v>South Africa</v>
      </c>
    </row>
    <row r="316" spans="1:52">
      <c r="A316" s="12" t="str">
        <f>IF(AZ316=0,VLOOKUP(R316,Lookup!$B:$C,2,0),'1st Yr Maint'!AZ316)</f>
        <v>Benelux</v>
      </c>
      <c r="B316" s="12" t="str">
        <f>VLOOKUP(A316,Lookup!$C:$D,2,FALSE)</f>
        <v>EMEA WEST</v>
      </c>
      <c r="C316" s="15" t="s">
        <v>418</v>
      </c>
      <c r="D316" s="15" t="s">
        <v>651</v>
      </c>
      <c r="E316" s="15" t="s">
        <v>1179</v>
      </c>
      <c r="F316" s="15" t="s">
        <v>551</v>
      </c>
      <c r="G316" s="15" t="s">
        <v>644</v>
      </c>
      <c r="H316" s="15" t="s">
        <v>568</v>
      </c>
      <c r="I316" s="143" t="s">
        <v>472</v>
      </c>
      <c r="J316" s="15" t="s">
        <v>476</v>
      </c>
      <c r="K316" s="15" t="s">
        <v>473</v>
      </c>
      <c r="L316" s="15" t="s">
        <v>471</v>
      </c>
      <c r="M316" s="15" t="s">
        <v>595</v>
      </c>
      <c r="N316" s="103">
        <v>110701</v>
      </c>
      <c r="O316" s="15" t="s">
        <v>1421</v>
      </c>
      <c r="P316" s="15" t="s">
        <v>1422</v>
      </c>
      <c r="Q316" s="15" t="s">
        <v>1422</v>
      </c>
      <c r="R316" s="15" t="s">
        <v>498</v>
      </c>
      <c r="S316" s="15" t="s">
        <v>498</v>
      </c>
      <c r="T316" s="15" t="s">
        <v>467</v>
      </c>
      <c r="U316" s="15" t="s">
        <v>468</v>
      </c>
      <c r="V316" s="15">
        <v>2854337</v>
      </c>
      <c r="X316" s="15">
        <v>30307703</v>
      </c>
      <c r="Y316" s="15" t="s">
        <v>1444</v>
      </c>
      <c r="AB316" s="15" t="s">
        <v>1526</v>
      </c>
      <c r="AC316" s="15">
        <v>8030137</v>
      </c>
      <c r="AD316" s="15">
        <v>1005815513</v>
      </c>
      <c r="AE316" s="15" t="s">
        <v>461</v>
      </c>
      <c r="AF316" s="15">
        <v>1</v>
      </c>
      <c r="AG316" s="15" t="s">
        <v>513</v>
      </c>
      <c r="AH316" s="15" t="s">
        <v>510</v>
      </c>
      <c r="AI316" s="15" t="s">
        <v>514</v>
      </c>
      <c r="AL316" s="15" t="s">
        <v>391</v>
      </c>
      <c r="AM316" s="16">
        <v>41635</v>
      </c>
      <c r="AN316" s="16">
        <v>41635</v>
      </c>
      <c r="AO316" s="16">
        <v>41635</v>
      </c>
      <c r="AP316" s="201">
        <v>12</v>
      </c>
      <c r="AT316" s="102">
        <v>3749.2</v>
      </c>
      <c r="AU316" s="15" t="s">
        <v>424</v>
      </c>
      <c r="AV316" s="15" t="s">
        <v>462</v>
      </c>
      <c r="AW316" s="15" t="s">
        <v>652</v>
      </c>
      <c r="AX316" s="14" t="str">
        <f t="shared" si="6"/>
        <v>BeneluxBOOKINGS</v>
      </c>
      <c r="AY316" s="17" t="s">
        <v>733</v>
      </c>
      <c r="AZ316" s="101">
        <f>IF(ISERROR(VLOOKUP($H316,Lookup!$F:$G,2,FALSE)),0,VLOOKUP($H316,Lookup!$F:$G,2,FALSE))</f>
        <v>0</v>
      </c>
    </row>
    <row r="317" spans="1:52">
      <c r="A317" s="12" t="str">
        <f>IF(AZ317=0,VLOOKUP(R317,Lookup!$B:$C,2,0),'1st Yr Maint'!AZ317)</f>
        <v>Benelux</v>
      </c>
      <c r="B317" s="12" t="str">
        <f>VLOOKUP(A317,Lookup!$C:$D,2,FALSE)</f>
        <v>EMEA WEST</v>
      </c>
      <c r="C317" s="15" t="s">
        <v>418</v>
      </c>
      <c r="D317" s="15" t="s">
        <v>651</v>
      </c>
      <c r="E317" s="15" t="s">
        <v>1179</v>
      </c>
      <c r="F317" s="15" t="s">
        <v>551</v>
      </c>
      <c r="G317" s="15" t="s">
        <v>644</v>
      </c>
      <c r="H317" s="15" t="s">
        <v>568</v>
      </c>
      <c r="I317" s="143" t="s">
        <v>544</v>
      </c>
      <c r="J317" s="15" t="s">
        <v>476</v>
      </c>
      <c r="K317" s="15" t="s">
        <v>473</v>
      </c>
      <c r="L317" s="15" t="s">
        <v>471</v>
      </c>
      <c r="M317" s="15" t="s">
        <v>595</v>
      </c>
      <c r="N317" s="103">
        <v>110701</v>
      </c>
      <c r="O317" s="15" t="s">
        <v>1421</v>
      </c>
      <c r="P317" s="15" t="s">
        <v>1422</v>
      </c>
      <c r="Q317" s="15" t="s">
        <v>1422</v>
      </c>
      <c r="R317" s="15" t="s">
        <v>498</v>
      </c>
      <c r="S317" s="15" t="s">
        <v>498</v>
      </c>
      <c r="T317" s="15" t="s">
        <v>1423</v>
      </c>
      <c r="U317" s="15" t="s">
        <v>1424</v>
      </c>
      <c r="V317" s="15">
        <v>1674891</v>
      </c>
      <c r="X317" s="15">
        <v>30308135</v>
      </c>
      <c r="Y317" s="15" t="s">
        <v>1425</v>
      </c>
      <c r="AB317" s="15" t="s">
        <v>1526</v>
      </c>
      <c r="AC317" s="15">
        <v>8030137</v>
      </c>
      <c r="AD317" s="15">
        <v>1005852695</v>
      </c>
      <c r="AE317" s="15" t="s">
        <v>461</v>
      </c>
      <c r="AF317" s="15">
        <v>3</v>
      </c>
      <c r="AG317" s="15" t="s">
        <v>513</v>
      </c>
      <c r="AI317" s="15" t="s">
        <v>514</v>
      </c>
      <c r="AL317" s="15" t="s">
        <v>391</v>
      </c>
      <c r="AM317" s="16">
        <v>41635</v>
      </c>
      <c r="AN317" s="16">
        <v>41635</v>
      </c>
      <c r="AO317" s="16">
        <v>41635</v>
      </c>
      <c r="AP317" s="201">
        <v>12</v>
      </c>
      <c r="AT317" s="102">
        <v>1123.2</v>
      </c>
      <c r="AU317" s="15" t="s">
        <v>424</v>
      </c>
      <c r="AV317" s="15" t="s">
        <v>462</v>
      </c>
      <c r="AW317" s="15" t="s">
        <v>652</v>
      </c>
      <c r="AX317" s="14" t="str">
        <f t="shared" si="6"/>
        <v>BeneluxBOOKINGS</v>
      </c>
      <c r="AY317" s="17" t="s">
        <v>733</v>
      </c>
      <c r="AZ317" s="101">
        <f>IF(ISERROR(VLOOKUP($H317,Lookup!$F:$G,2,FALSE)),0,VLOOKUP($H317,Lookup!$F:$G,2,FALSE))</f>
        <v>0</v>
      </c>
    </row>
    <row r="318" spans="1:52">
      <c r="A318" s="12" t="str">
        <f>IF(AZ318=0,VLOOKUP(R318,Lookup!$B:$C,2,0),'1st Yr Maint'!AZ318)</f>
        <v>Austria/EE</v>
      </c>
      <c r="B318" s="12" t="str">
        <f>VLOOKUP(A318,Lookup!$C:$D,2,FALSE)</f>
        <v>EMEA EAST</v>
      </c>
      <c r="C318" s="15" t="s">
        <v>418</v>
      </c>
      <c r="D318" s="15" t="s">
        <v>651</v>
      </c>
      <c r="E318" s="15" t="s">
        <v>1179</v>
      </c>
      <c r="F318" s="15" t="s">
        <v>551</v>
      </c>
      <c r="G318" s="15" t="s">
        <v>644</v>
      </c>
      <c r="H318" s="15" t="s">
        <v>593</v>
      </c>
      <c r="I318" s="143" t="s">
        <v>1295</v>
      </c>
      <c r="J318" s="15" t="s">
        <v>567</v>
      </c>
      <c r="K318" s="15" t="s">
        <v>532</v>
      </c>
      <c r="L318" s="15" t="s">
        <v>464</v>
      </c>
      <c r="M318" s="15" t="s">
        <v>1296</v>
      </c>
      <c r="N318" s="103">
        <v>111531</v>
      </c>
      <c r="O318" s="15" t="s">
        <v>1297</v>
      </c>
      <c r="P318" s="15" t="s">
        <v>1297</v>
      </c>
      <c r="Q318" s="15" t="s">
        <v>1298</v>
      </c>
      <c r="R318" s="15" t="s">
        <v>1299</v>
      </c>
      <c r="S318" s="15" t="s">
        <v>1299</v>
      </c>
      <c r="T318" s="15" t="s">
        <v>467</v>
      </c>
      <c r="U318" s="15" t="s">
        <v>468</v>
      </c>
      <c r="V318" s="15">
        <v>3201711</v>
      </c>
      <c r="X318" s="15">
        <v>30311496</v>
      </c>
      <c r="Y318" s="15" t="s">
        <v>1555</v>
      </c>
      <c r="AB318" s="15" t="s">
        <v>1301</v>
      </c>
      <c r="AC318" s="15">
        <v>645063264</v>
      </c>
      <c r="AE318" s="15" t="s">
        <v>461</v>
      </c>
      <c r="AF318" s="15">
        <v>4</v>
      </c>
      <c r="AG318" s="15" t="s">
        <v>509</v>
      </c>
      <c r="AH318" s="15" t="s">
        <v>510</v>
      </c>
      <c r="AI318" s="15" t="s">
        <v>511</v>
      </c>
      <c r="AJ318" s="15" t="s">
        <v>642</v>
      </c>
      <c r="AK318" s="15" t="s">
        <v>611</v>
      </c>
      <c r="AL318" s="15" t="s">
        <v>512</v>
      </c>
      <c r="AM318" s="16">
        <v>41639</v>
      </c>
      <c r="AN318" s="16">
        <v>41639</v>
      </c>
      <c r="AO318" s="16">
        <v>41639</v>
      </c>
      <c r="AP318" s="201">
        <v>12</v>
      </c>
      <c r="AT318" s="102">
        <v>1034.8</v>
      </c>
      <c r="AU318" s="15" t="s">
        <v>424</v>
      </c>
      <c r="AV318" s="15" t="s">
        <v>462</v>
      </c>
      <c r="AW318" s="15" t="s">
        <v>652</v>
      </c>
      <c r="AX318" s="14" t="str">
        <f t="shared" si="6"/>
        <v>Austria/EEBOOKINGS</v>
      </c>
      <c r="AY318" s="17" t="s">
        <v>733</v>
      </c>
      <c r="AZ318" s="101">
        <f>IF(ISERROR(VLOOKUP($H318,Lookup!$F:$G,2,FALSE)),0,VLOOKUP($H318,Lookup!$F:$G,2,FALSE))</f>
        <v>0</v>
      </c>
    </row>
    <row r="319" spans="1:52">
      <c r="A319" s="12" t="str">
        <f>IF(AZ319=0,VLOOKUP(R319,Lookup!$B:$C,2,0),'1st Yr Maint'!AZ319)</f>
        <v>Nordics</v>
      </c>
      <c r="B319" s="12" t="str">
        <f>VLOOKUP(A319,Lookup!$C:$D,2,FALSE)</f>
        <v>EMEA WEST</v>
      </c>
      <c r="C319" s="15" t="s">
        <v>418</v>
      </c>
      <c r="D319" s="15" t="s">
        <v>651</v>
      </c>
      <c r="E319" s="15" t="s">
        <v>1179</v>
      </c>
      <c r="F319" s="15" t="s">
        <v>551</v>
      </c>
      <c r="G319" s="15" t="s">
        <v>644</v>
      </c>
      <c r="H319" s="15" t="s">
        <v>571</v>
      </c>
      <c r="I319" s="143" t="s">
        <v>618</v>
      </c>
      <c r="J319" s="15" t="s">
        <v>476</v>
      </c>
      <c r="K319" s="15" t="s">
        <v>487</v>
      </c>
      <c r="L319" s="15" t="s">
        <v>471</v>
      </c>
      <c r="M319" s="15" t="s">
        <v>619</v>
      </c>
      <c r="N319" s="103">
        <v>134342</v>
      </c>
      <c r="O319" s="15" t="s">
        <v>873</v>
      </c>
      <c r="P319" s="15" t="s">
        <v>874</v>
      </c>
      <c r="Q319" s="15" t="s">
        <v>874</v>
      </c>
      <c r="R319" s="15" t="s">
        <v>620</v>
      </c>
      <c r="S319" s="15" t="s">
        <v>620</v>
      </c>
      <c r="T319" s="15" t="s">
        <v>467</v>
      </c>
      <c r="U319" s="15" t="s">
        <v>468</v>
      </c>
      <c r="V319" s="15">
        <v>3063768</v>
      </c>
      <c r="X319" s="15">
        <v>30277562</v>
      </c>
      <c r="Y319" s="15" t="s">
        <v>875</v>
      </c>
      <c r="AB319" s="15" t="s">
        <v>876</v>
      </c>
      <c r="AC319" s="15">
        <v>519004808</v>
      </c>
      <c r="AD319" s="15">
        <v>1005563776</v>
      </c>
      <c r="AE319" s="15" t="s">
        <v>461</v>
      </c>
      <c r="AF319" s="15">
        <v>1</v>
      </c>
      <c r="AG319" s="15" t="s">
        <v>509</v>
      </c>
      <c r="AH319" s="15" t="s">
        <v>510</v>
      </c>
      <c r="AI319" s="15" t="s">
        <v>511</v>
      </c>
      <c r="AJ319" s="15" t="s">
        <v>642</v>
      </c>
      <c r="AK319" s="15" t="s">
        <v>515</v>
      </c>
      <c r="AL319" s="15" t="s">
        <v>512</v>
      </c>
      <c r="AM319" s="16">
        <v>41586</v>
      </c>
      <c r="AN319" s="16">
        <v>41586</v>
      </c>
      <c r="AO319" s="16">
        <v>41586</v>
      </c>
      <c r="AP319" s="201">
        <v>11</v>
      </c>
      <c r="AT319" s="102">
        <v>1254.98</v>
      </c>
      <c r="AU319" s="15" t="s">
        <v>424</v>
      </c>
      <c r="AV319" s="15" t="s">
        <v>462</v>
      </c>
      <c r="AW319" s="15" t="s">
        <v>877</v>
      </c>
      <c r="AX319" s="14" t="str">
        <f t="shared" si="6"/>
        <v>NordicsBOOKINGS</v>
      </c>
      <c r="AY319" s="17" t="s">
        <v>733</v>
      </c>
      <c r="AZ319" s="101" t="str">
        <f>IF(ISERROR(VLOOKUP($H319,Lookup!$F:$G,2,FALSE)),0,VLOOKUP($H319,Lookup!$F:$G,2,FALSE))</f>
        <v>Nordics</v>
      </c>
    </row>
    <row r="320" spans="1:52">
      <c r="A320" s="12" t="str">
        <f>IF(AZ320=0,VLOOKUP(R320,Lookup!$B:$C,2,0),'1st Yr Maint'!AZ320)</f>
        <v>Russia CIS</v>
      </c>
      <c r="B320" s="12" t="str">
        <f>VLOOKUP(A320,Lookup!$C:$D,2,FALSE)</f>
        <v>EMEA EAST</v>
      </c>
      <c r="C320" s="15" t="s">
        <v>418</v>
      </c>
      <c r="D320" s="15" t="s">
        <v>651</v>
      </c>
      <c r="E320" s="15" t="s">
        <v>1179</v>
      </c>
      <c r="F320" s="15" t="s">
        <v>551</v>
      </c>
      <c r="G320" s="15" t="s">
        <v>644</v>
      </c>
      <c r="H320" s="15" t="s">
        <v>463</v>
      </c>
      <c r="I320" s="143" t="s">
        <v>682</v>
      </c>
      <c r="J320" s="15" t="s">
        <v>567</v>
      </c>
      <c r="K320" s="15" t="s">
        <v>734</v>
      </c>
      <c r="L320" s="15" t="s">
        <v>464</v>
      </c>
      <c r="M320" s="15" t="s">
        <v>692</v>
      </c>
      <c r="N320" s="103">
        <v>117563</v>
      </c>
      <c r="O320" s="15" t="s">
        <v>1476</v>
      </c>
      <c r="P320" s="15" t="s">
        <v>1476</v>
      </c>
      <c r="Q320" s="15" t="s">
        <v>1477</v>
      </c>
      <c r="R320" s="15" t="s">
        <v>598</v>
      </c>
      <c r="S320" s="15" t="s">
        <v>598</v>
      </c>
      <c r="T320" s="15" t="s">
        <v>467</v>
      </c>
      <c r="U320" s="15" t="s">
        <v>468</v>
      </c>
      <c r="V320" s="15">
        <v>1949913</v>
      </c>
      <c r="X320" s="15">
        <v>30310505</v>
      </c>
      <c r="Y320" s="15" t="s">
        <v>1556</v>
      </c>
      <c r="AB320" s="15" t="s">
        <v>1479</v>
      </c>
      <c r="AC320" s="15">
        <v>644978710</v>
      </c>
      <c r="AD320" s="15">
        <v>1005767732</v>
      </c>
      <c r="AE320" s="15" t="s">
        <v>461</v>
      </c>
      <c r="AF320" s="15">
        <v>1</v>
      </c>
      <c r="AG320" s="15" t="s">
        <v>509</v>
      </c>
      <c r="AH320" s="15" t="s">
        <v>510</v>
      </c>
      <c r="AI320" s="15" t="s">
        <v>514</v>
      </c>
      <c r="AL320" s="15" t="s">
        <v>391</v>
      </c>
      <c r="AM320" s="16">
        <v>41638</v>
      </c>
      <c r="AN320" s="16">
        <v>41638</v>
      </c>
      <c r="AO320" s="16">
        <v>41638</v>
      </c>
      <c r="AP320" s="201">
        <v>12</v>
      </c>
      <c r="AT320" s="102">
        <v>1254</v>
      </c>
      <c r="AU320" s="15" t="s">
        <v>424</v>
      </c>
      <c r="AV320" s="15" t="s">
        <v>462</v>
      </c>
      <c r="AW320" s="15" t="s">
        <v>652</v>
      </c>
      <c r="AX320" s="14" t="str">
        <f t="shared" si="6"/>
        <v>Russia CISBOOKINGS</v>
      </c>
      <c r="AY320" s="17" t="s">
        <v>733</v>
      </c>
      <c r="AZ320" s="101" t="str">
        <f>IF(ISERROR(VLOOKUP($H320,Lookup!$F:$G,2,FALSE)),0,VLOOKUP($H320,Lookup!$F:$G,2,FALSE))</f>
        <v>Russia CIS</v>
      </c>
    </row>
    <row r="321" spans="1:52">
      <c r="A321" s="12" t="str">
        <f>IF(AZ321=0,VLOOKUP(R321,Lookup!$B:$C,2,0),'1st Yr Maint'!AZ321)</f>
        <v>Russia CIS</v>
      </c>
      <c r="B321" s="12" t="str">
        <f>VLOOKUP(A321,Lookup!$C:$D,2,FALSE)</f>
        <v>EMEA EAST</v>
      </c>
      <c r="C321" s="15" t="s">
        <v>418</v>
      </c>
      <c r="D321" s="15" t="s">
        <v>651</v>
      </c>
      <c r="E321" s="15" t="s">
        <v>1179</v>
      </c>
      <c r="F321" s="15" t="s">
        <v>551</v>
      </c>
      <c r="G321" s="15" t="s">
        <v>644</v>
      </c>
      <c r="H321" s="15" t="s">
        <v>463</v>
      </c>
      <c r="I321" s="143" t="s">
        <v>682</v>
      </c>
      <c r="J321" s="15" t="s">
        <v>567</v>
      </c>
      <c r="K321" s="15" t="s">
        <v>734</v>
      </c>
      <c r="L321" s="15" t="s">
        <v>464</v>
      </c>
      <c r="M321" s="15" t="s">
        <v>692</v>
      </c>
      <c r="N321" s="103">
        <v>117563</v>
      </c>
      <c r="O321" s="15" t="s">
        <v>1476</v>
      </c>
      <c r="P321" s="15" t="s">
        <v>1476</v>
      </c>
      <c r="Q321" s="15" t="s">
        <v>1477</v>
      </c>
      <c r="R321" s="15" t="s">
        <v>598</v>
      </c>
      <c r="S321" s="15" t="s">
        <v>598</v>
      </c>
      <c r="T321" s="15" t="s">
        <v>467</v>
      </c>
      <c r="U321" s="15" t="s">
        <v>468</v>
      </c>
      <c r="V321" s="15">
        <v>2691910</v>
      </c>
      <c r="X321" s="15">
        <v>30309362</v>
      </c>
      <c r="Y321" s="15" t="s">
        <v>1478</v>
      </c>
      <c r="AB321" s="15" t="s">
        <v>1479</v>
      </c>
      <c r="AC321" s="15">
        <v>644978710</v>
      </c>
      <c r="AD321" s="15">
        <v>1005682586</v>
      </c>
      <c r="AE321" s="15" t="s">
        <v>461</v>
      </c>
      <c r="AF321" s="15">
        <v>3</v>
      </c>
      <c r="AG321" s="15" t="s">
        <v>509</v>
      </c>
      <c r="AH321" s="15" t="s">
        <v>510</v>
      </c>
      <c r="AI321" s="15" t="s">
        <v>514</v>
      </c>
      <c r="AL321" s="15" t="s">
        <v>391</v>
      </c>
      <c r="AM321" s="16">
        <v>41636</v>
      </c>
      <c r="AN321" s="16">
        <v>41636</v>
      </c>
      <c r="AO321" s="16">
        <v>41636</v>
      </c>
      <c r="AP321" s="201">
        <v>12</v>
      </c>
      <c r="AT321" s="102">
        <v>23874</v>
      </c>
      <c r="AU321" s="15" t="s">
        <v>424</v>
      </c>
      <c r="AV321" s="15" t="s">
        <v>462</v>
      </c>
      <c r="AW321" s="15" t="s">
        <v>652</v>
      </c>
      <c r="AX321" s="14" t="str">
        <f t="shared" si="6"/>
        <v>Russia CISBOOKINGS</v>
      </c>
      <c r="AY321" s="17" t="s">
        <v>733</v>
      </c>
      <c r="AZ321" s="101" t="str">
        <f>IF(ISERROR(VLOOKUP($H321,Lookup!$F:$G,2,FALSE)),0,VLOOKUP($H321,Lookup!$F:$G,2,FALSE))</f>
        <v>Russia CIS</v>
      </c>
    </row>
    <row r="322" spans="1:52">
      <c r="A322" s="12" t="str">
        <f>IF(AZ322=0,VLOOKUP(R322,Lookup!$B:$C,2,0),'1st Yr Maint'!AZ322)</f>
        <v>South Africa</v>
      </c>
      <c r="B322" s="12" t="str">
        <f>VLOOKUP(A322,Lookup!$C:$D,2,FALSE)</f>
        <v>EMEA EAST</v>
      </c>
      <c r="C322" s="15" t="s">
        <v>418</v>
      </c>
      <c r="D322" s="15" t="s">
        <v>651</v>
      </c>
      <c r="E322" s="15" t="s">
        <v>1179</v>
      </c>
      <c r="F322" s="15" t="s">
        <v>551</v>
      </c>
      <c r="G322" s="15" t="s">
        <v>644</v>
      </c>
      <c r="H322" s="15" t="s">
        <v>647</v>
      </c>
      <c r="I322" s="143" t="s">
        <v>648</v>
      </c>
      <c r="J322" s="15" t="s">
        <v>476</v>
      </c>
      <c r="K322" s="15" t="s">
        <v>649</v>
      </c>
      <c r="L322" s="15" t="s">
        <v>471</v>
      </c>
      <c r="M322" s="15" t="s">
        <v>660</v>
      </c>
      <c r="N322" s="103">
        <v>69853</v>
      </c>
      <c r="O322" s="15" t="s">
        <v>1225</v>
      </c>
      <c r="P322" s="15" t="s">
        <v>1225</v>
      </c>
      <c r="Q322" s="15" t="s">
        <v>1225</v>
      </c>
      <c r="R322" s="15" t="s">
        <v>382</v>
      </c>
      <c r="S322" s="15" t="s">
        <v>382</v>
      </c>
      <c r="T322" s="15" t="s">
        <v>467</v>
      </c>
      <c r="U322" s="15" t="s">
        <v>468</v>
      </c>
      <c r="V322" s="15">
        <v>2756634</v>
      </c>
      <c r="X322" s="15">
        <v>30297697</v>
      </c>
      <c r="Y322" s="15" t="s">
        <v>1226</v>
      </c>
      <c r="AB322" s="15" t="s">
        <v>1225</v>
      </c>
      <c r="AC322" s="15">
        <v>235938714</v>
      </c>
      <c r="AD322" s="15">
        <v>1005738667</v>
      </c>
      <c r="AE322" s="15" t="s">
        <v>461</v>
      </c>
      <c r="AF322" s="15">
        <v>3</v>
      </c>
      <c r="AG322" s="15" t="s">
        <v>513</v>
      </c>
      <c r="AH322" s="15" t="s">
        <v>510</v>
      </c>
      <c r="AI322" s="15" t="s">
        <v>514</v>
      </c>
      <c r="AL322" s="15" t="s">
        <v>391</v>
      </c>
      <c r="AM322" s="16">
        <v>41623</v>
      </c>
      <c r="AN322" s="16">
        <v>41623</v>
      </c>
      <c r="AO322" s="16">
        <v>41623</v>
      </c>
      <c r="AP322" s="201">
        <v>12</v>
      </c>
      <c r="AT322" s="102">
        <v>5633.08</v>
      </c>
      <c r="AU322" s="15" t="s">
        <v>424</v>
      </c>
      <c r="AV322" s="15" t="s">
        <v>462</v>
      </c>
      <c r="AW322" s="15" t="s">
        <v>839</v>
      </c>
      <c r="AX322" s="14" t="str">
        <f t="shared" si="6"/>
        <v>South AfricaBOOKINGS</v>
      </c>
      <c r="AY322" s="17" t="s">
        <v>733</v>
      </c>
      <c r="AZ322" s="101" t="str">
        <f>IF(ISERROR(VLOOKUP($H322,Lookup!$F:$G,2,FALSE)),0,VLOOKUP($H322,Lookup!$F:$G,2,FALSE))</f>
        <v>South Africa</v>
      </c>
    </row>
    <row r="323" spans="1:52">
      <c r="A323" s="12" t="str">
        <f>IF(AZ323=0,VLOOKUP(R323,Lookup!$B:$C,2,0),'1st Yr Maint'!AZ323)</f>
        <v>South Africa</v>
      </c>
      <c r="B323" s="12" t="str">
        <f>VLOOKUP(A323,Lookup!$C:$D,2,FALSE)</f>
        <v>EMEA EAST</v>
      </c>
      <c r="C323" s="15" t="s">
        <v>418</v>
      </c>
      <c r="D323" s="15" t="s">
        <v>651</v>
      </c>
      <c r="E323" s="15" t="s">
        <v>1179</v>
      </c>
      <c r="F323" s="15" t="s">
        <v>551</v>
      </c>
      <c r="G323" s="15" t="s">
        <v>644</v>
      </c>
      <c r="H323" s="15" t="s">
        <v>647</v>
      </c>
      <c r="I323" s="143" t="s">
        <v>648</v>
      </c>
      <c r="J323" s="15" t="s">
        <v>476</v>
      </c>
      <c r="K323" s="15" t="s">
        <v>649</v>
      </c>
      <c r="L323" s="15" t="s">
        <v>471</v>
      </c>
      <c r="M323" s="15" t="s">
        <v>660</v>
      </c>
      <c r="N323" s="103">
        <v>69853</v>
      </c>
      <c r="O323" s="15" t="s">
        <v>1369</v>
      </c>
      <c r="P323" s="15" t="s">
        <v>1369</v>
      </c>
      <c r="Q323" s="15" t="s">
        <v>1369</v>
      </c>
      <c r="R323" s="15" t="s">
        <v>382</v>
      </c>
      <c r="S323" s="15" t="s">
        <v>382</v>
      </c>
      <c r="T323" s="15" t="s">
        <v>467</v>
      </c>
      <c r="U323" s="15" t="s">
        <v>468</v>
      </c>
      <c r="V323" s="15">
        <v>3160972</v>
      </c>
      <c r="X323" s="15">
        <v>30302510</v>
      </c>
      <c r="Y323" s="15" t="s">
        <v>1370</v>
      </c>
      <c r="AB323" s="15" t="s">
        <v>1371</v>
      </c>
      <c r="AC323" s="15">
        <v>538852617</v>
      </c>
      <c r="AD323" s="15">
        <v>1005772527</v>
      </c>
      <c r="AE323" s="15" t="s">
        <v>461</v>
      </c>
      <c r="AF323" s="15">
        <v>2</v>
      </c>
      <c r="AG323" s="15" t="s">
        <v>513</v>
      </c>
      <c r="AH323" s="15" t="s">
        <v>510</v>
      </c>
      <c r="AI323" s="15" t="s">
        <v>514</v>
      </c>
      <c r="AL323" s="15" t="s">
        <v>391</v>
      </c>
      <c r="AM323" s="16">
        <v>41628</v>
      </c>
      <c r="AN323" s="16">
        <v>41628</v>
      </c>
      <c r="AO323" s="16">
        <v>41628</v>
      </c>
      <c r="AP323" s="201">
        <v>12</v>
      </c>
      <c r="AT323" s="102">
        <v>2945.3</v>
      </c>
      <c r="AU323" s="15" t="s">
        <v>424</v>
      </c>
      <c r="AV323" s="15" t="s">
        <v>462</v>
      </c>
      <c r="AW323" s="15" t="s">
        <v>1025</v>
      </c>
      <c r="AX323" s="14" t="str">
        <f t="shared" si="6"/>
        <v>South AfricaBOOKINGS</v>
      </c>
      <c r="AY323" s="17" t="s">
        <v>733</v>
      </c>
      <c r="AZ323" s="101" t="str">
        <f>IF(ISERROR(VLOOKUP($H323,Lookup!$F:$G,2,FALSE)),0,VLOOKUP($H323,Lookup!$F:$G,2,FALSE))</f>
        <v>South Africa</v>
      </c>
    </row>
    <row r="324" spans="1:52">
      <c r="A324" s="12" t="str">
        <f>IF(AZ324=0,VLOOKUP(R324,Lookup!$B:$C,2,0),'1st Yr Maint'!AZ324)</f>
        <v>Benelux</v>
      </c>
      <c r="B324" s="12" t="str">
        <f>VLOOKUP(A324,Lookup!$C:$D,2,FALSE)</f>
        <v>EMEA WEST</v>
      </c>
      <c r="C324" s="15" t="s">
        <v>418</v>
      </c>
      <c r="D324" s="15" t="s">
        <v>651</v>
      </c>
      <c r="E324" s="15" t="s">
        <v>1180</v>
      </c>
      <c r="F324" s="15" t="s">
        <v>551</v>
      </c>
      <c r="G324" s="15" t="s">
        <v>645</v>
      </c>
      <c r="H324" s="15" t="s">
        <v>568</v>
      </c>
      <c r="I324" s="143" t="s">
        <v>544</v>
      </c>
      <c r="J324" s="15" t="s">
        <v>476</v>
      </c>
      <c r="K324" s="15" t="s">
        <v>473</v>
      </c>
      <c r="L324" s="15" t="s">
        <v>471</v>
      </c>
      <c r="M324" s="15" t="s">
        <v>595</v>
      </c>
      <c r="N324" s="103">
        <v>110701</v>
      </c>
      <c r="O324" s="15" t="s">
        <v>1421</v>
      </c>
      <c r="P324" s="15" t="s">
        <v>1422</v>
      </c>
      <c r="Q324" s="15" t="s">
        <v>1422</v>
      </c>
      <c r="R324" s="15" t="s">
        <v>498</v>
      </c>
      <c r="S324" s="15" t="s">
        <v>498</v>
      </c>
      <c r="T324" s="15" t="s">
        <v>1423</v>
      </c>
      <c r="U324" s="15" t="s">
        <v>1424</v>
      </c>
      <c r="V324" s="15">
        <v>1674891</v>
      </c>
      <c r="X324" s="15">
        <v>30308135</v>
      </c>
      <c r="Y324" s="15" t="s">
        <v>1425</v>
      </c>
      <c r="AB324" s="15" t="s">
        <v>1526</v>
      </c>
      <c r="AC324" s="15">
        <v>8030137</v>
      </c>
      <c r="AD324" s="15">
        <v>1005852695</v>
      </c>
      <c r="AE324" s="15" t="s">
        <v>461</v>
      </c>
      <c r="AF324" s="15">
        <v>3</v>
      </c>
      <c r="AG324" s="15" t="s">
        <v>513</v>
      </c>
      <c r="AI324" s="15" t="s">
        <v>514</v>
      </c>
      <c r="AL324" s="15" t="s">
        <v>391</v>
      </c>
      <c r="AM324" s="16">
        <v>41635</v>
      </c>
      <c r="AN324" s="16">
        <v>41635</v>
      </c>
      <c r="AO324" s="16">
        <v>41635</v>
      </c>
      <c r="AP324" s="201">
        <v>12</v>
      </c>
      <c r="AT324" s="102">
        <v>10029.51</v>
      </c>
      <c r="AU324" s="15" t="s">
        <v>424</v>
      </c>
      <c r="AV324" s="15" t="s">
        <v>462</v>
      </c>
      <c r="AW324" s="15" t="s">
        <v>652</v>
      </c>
      <c r="AX324" s="14" t="str">
        <f t="shared" si="6"/>
        <v>BeneluxBOOKINGS</v>
      </c>
      <c r="AY324" s="17" t="s">
        <v>733</v>
      </c>
      <c r="AZ324" s="101">
        <f>IF(ISERROR(VLOOKUP($H324,Lookup!$F:$G,2,FALSE)),0,VLOOKUP($H324,Lookup!$F:$G,2,FALSE))</f>
        <v>0</v>
      </c>
    </row>
    <row r="325" spans="1:52">
      <c r="A325" s="12" t="str">
        <f>IF(AZ325=0,VLOOKUP(R325,Lookup!$B:$C,2,0),'1st Yr Maint'!AZ325)</f>
        <v>France</v>
      </c>
      <c r="B325" s="12" t="str">
        <f>VLOOKUP(A325,Lookup!$C:$D,2,FALSE)</f>
        <v>EMEA WEST</v>
      </c>
      <c r="C325" s="15" t="s">
        <v>418</v>
      </c>
      <c r="D325" s="15" t="s">
        <v>651</v>
      </c>
      <c r="E325" s="15" t="s">
        <v>1180</v>
      </c>
      <c r="F325" s="15" t="s">
        <v>551</v>
      </c>
      <c r="G325" s="15" t="s">
        <v>645</v>
      </c>
      <c r="H325" s="15" t="s">
        <v>477</v>
      </c>
      <c r="I325" s="143" t="s">
        <v>614</v>
      </c>
      <c r="J325" s="15" t="s">
        <v>566</v>
      </c>
      <c r="K325" s="15" t="s">
        <v>478</v>
      </c>
      <c r="L325" s="15" t="s">
        <v>460</v>
      </c>
      <c r="M325" s="15" t="s">
        <v>615</v>
      </c>
      <c r="N325" s="103">
        <v>46987</v>
      </c>
      <c r="O325" s="15" t="s">
        <v>750</v>
      </c>
      <c r="P325" s="15" t="s">
        <v>671</v>
      </c>
      <c r="Q325" s="15" t="s">
        <v>671</v>
      </c>
      <c r="R325" s="15" t="s">
        <v>267</v>
      </c>
      <c r="S325" s="15" t="s">
        <v>267</v>
      </c>
      <c r="T325" s="15" t="s">
        <v>499</v>
      </c>
      <c r="U325" s="15" t="s">
        <v>500</v>
      </c>
      <c r="V325" s="15">
        <v>2704886</v>
      </c>
      <c r="X325" s="15">
        <v>70076468</v>
      </c>
      <c r="Y325" s="15" t="s">
        <v>672</v>
      </c>
      <c r="AB325" s="15" t="s">
        <v>673</v>
      </c>
      <c r="AC325" s="15">
        <v>275136398</v>
      </c>
      <c r="AD325" s="15">
        <v>1004999106</v>
      </c>
      <c r="AE325" s="15" t="s">
        <v>461</v>
      </c>
      <c r="AF325" s="15">
        <v>1</v>
      </c>
      <c r="AG325" s="15" t="s">
        <v>513</v>
      </c>
      <c r="AH325" s="15" t="s">
        <v>554</v>
      </c>
      <c r="AI325" s="15" t="s">
        <v>514</v>
      </c>
      <c r="AL325" s="15" t="s">
        <v>391</v>
      </c>
      <c r="AM325" s="16">
        <v>41564</v>
      </c>
      <c r="AN325" s="16">
        <v>41564</v>
      </c>
      <c r="AO325" s="16">
        <v>41564</v>
      </c>
      <c r="AP325" s="201">
        <v>10</v>
      </c>
      <c r="AT325" s="102">
        <v>8050.91</v>
      </c>
      <c r="AU325" s="15" t="s">
        <v>424</v>
      </c>
      <c r="AV325" s="15" t="s">
        <v>470</v>
      </c>
      <c r="AW325" s="15" t="s">
        <v>469</v>
      </c>
      <c r="AX325" s="14" t="str">
        <f t="shared" si="6"/>
        <v>FranceBOOKINGS</v>
      </c>
      <c r="AY325" s="17" t="s">
        <v>733</v>
      </c>
      <c r="AZ325" s="101" t="str">
        <f>IF(ISERROR(VLOOKUP($H325,Lookup!$F:$G,2,FALSE)),0,VLOOKUP($H325,Lookup!$F:$G,2,FALSE))</f>
        <v>France</v>
      </c>
    </row>
    <row r="326" spans="1:52">
      <c r="A326" s="12" t="str">
        <f>IF(AZ326=0,VLOOKUP(R326,Lookup!$B:$C,2,0),'1st Yr Maint'!AZ326)</f>
        <v>France</v>
      </c>
      <c r="B326" s="12" t="str">
        <f>VLOOKUP(A326,Lookup!$C:$D,2,FALSE)</f>
        <v>EMEA WEST</v>
      </c>
      <c r="C326" s="15" t="s">
        <v>418</v>
      </c>
      <c r="D326" s="15" t="s">
        <v>651</v>
      </c>
      <c r="E326" s="15" t="s">
        <v>1180</v>
      </c>
      <c r="F326" s="15" t="s">
        <v>551</v>
      </c>
      <c r="G326" s="15" t="s">
        <v>645</v>
      </c>
      <c r="H326" s="15" t="s">
        <v>477</v>
      </c>
      <c r="I326" s="143" t="s">
        <v>614</v>
      </c>
      <c r="J326" s="15" t="s">
        <v>566</v>
      </c>
      <c r="K326" s="15" t="s">
        <v>478</v>
      </c>
      <c r="L326" s="15" t="s">
        <v>460</v>
      </c>
      <c r="M326" s="15" t="s">
        <v>615</v>
      </c>
      <c r="N326" s="103">
        <v>46987</v>
      </c>
      <c r="O326" s="15" t="s">
        <v>670</v>
      </c>
      <c r="P326" s="15" t="s">
        <v>671</v>
      </c>
      <c r="Q326" s="15" t="s">
        <v>671</v>
      </c>
      <c r="R326" s="15" t="s">
        <v>267</v>
      </c>
      <c r="S326" s="15" t="s">
        <v>267</v>
      </c>
      <c r="T326" s="15" t="s">
        <v>496</v>
      </c>
      <c r="U326" s="15" t="s">
        <v>497</v>
      </c>
      <c r="V326" s="15">
        <v>2704886</v>
      </c>
      <c r="X326" s="15">
        <v>50101420</v>
      </c>
      <c r="Y326" s="15" t="s">
        <v>672</v>
      </c>
      <c r="AB326" s="15" t="s">
        <v>673</v>
      </c>
      <c r="AC326" s="15">
        <v>275136398</v>
      </c>
      <c r="AD326" s="15">
        <v>1004999106</v>
      </c>
      <c r="AE326" s="15" t="s">
        <v>461</v>
      </c>
      <c r="AF326" s="15">
        <v>-1</v>
      </c>
      <c r="AG326" s="15" t="s">
        <v>513</v>
      </c>
      <c r="AH326" s="15" t="s">
        <v>554</v>
      </c>
      <c r="AI326" s="15" t="s">
        <v>514</v>
      </c>
      <c r="AL326" s="15" t="s">
        <v>391</v>
      </c>
      <c r="AM326" s="16">
        <v>41564</v>
      </c>
      <c r="AN326" s="16">
        <v>41564</v>
      </c>
      <c r="AO326" s="16">
        <v>41564</v>
      </c>
      <c r="AP326" s="201">
        <v>10</v>
      </c>
      <c r="AT326" s="102">
        <v>-8050.91</v>
      </c>
      <c r="AU326" s="15" t="s">
        <v>424</v>
      </c>
      <c r="AV326" s="15" t="s">
        <v>470</v>
      </c>
      <c r="AW326" s="15" t="s">
        <v>469</v>
      </c>
      <c r="AX326" s="14" t="str">
        <f t="shared" si="6"/>
        <v>FranceBOOKINGS</v>
      </c>
      <c r="AY326" s="17" t="s">
        <v>733</v>
      </c>
      <c r="AZ326" s="101" t="str">
        <f>IF(ISERROR(VLOOKUP($H326,Lookup!$F:$G,2,FALSE)),0,VLOOKUP($H326,Lookup!$F:$G,2,FALSE))</f>
        <v>France</v>
      </c>
    </row>
    <row r="327" spans="1:52">
      <c r="A327" s="12" t="str">
        <f>IF(AZ327=0,VLOOKUP(R327,Lookup!$B:$C,2,0),'1st Yr Maint'!AZ327)</f>
        <v>Benelux</v>
      </c>
      <c r="B327" s="12" t="str">
        <f>VLOOKUP(A327,Lookup!$C:$D,2,FALSE)</f>
        <v>EMEA WEST</v>
      </c>
      <c r="C327" s="15" t="s">
        <v>418</v>
      </c>
      <c r="D327" s="15" t="s">
        <v>651</v>
      </c>
      <c r="E327" s="15" t="s">
        <v>1180</v>
      </c>
      <c r="F327" s="15" t="s">
        <v>551</v>
      </c>
      <c r="G327" s="15" t="s">
        <v>644</v>
      </c>
      <c r="H327" s="15" t="s">
        <v>568</v>
      </c>
      <c r="I327" s="143" t="s">
        <v>472</v>
      </c>
      <c r="J327" s="15" t="s">
        <v>476</v>
      </c>
      <c r="K327" s="15" t="s">
        <v>473</v>
      </c>
      <c r="L327" s="15" t="s">
        <v>471</v>
      </c>
      <c r="M327" s="15" t="s">
        <v>595</v>
      </c>
      <c r="N327" s="103">
        <v>110701</v>
      </c>
      <c r="O327" s="15" t="s">
        <v>1421</v>
      </c>
      <c r="P327" s="15" t="s">
        <v>1422</v>
      </c>
      <c r="Q327" s="15" t="s">
        <v>1422</v>
      </c>
      <c r="R327" s="15" t="s">
        <v>498</v>
      </c>
      <c r="S327" s="15" t="s">
        <v>498</v>
      </c>
      <c r="T327" s="15" t="s">
        <v>467</v>
      </c>
      <c r="U327" s="15" t="s">
        <v>468</v>
      </c>
      <c r="V327" s="15">
        <v>2854337</v>
      </c>
      <c r="X327" s="15">
        <v>30307703</v>
      </c>
      <c r="Y327" s="15" t="s">
        <v>1444</v>
      </c>
      <c r="AB327" s="15" t="s">
        <v>1526</v>
      </c>
      <c r="AC327" s="15">
        <v>8030137</v>
      </c>
      <c r="AD327" s="15">
        <v>1005815513</v>
      </c>
      <c r="AE327" s="15" t="s">
        <v>461</v>
      </c>
      <c r="AF327" s="15">
        <v>5</v>
      </c>
      <c r="AG327" s="15" t="s">
        <v>513</v>
      </c>
      <c r="AH327" s="15" t="s">
        <v>510</v>
      </c>
      <c r="AI327" s="15" t="s">
        <v>514</v>
      </c>
      <c r="AL327" s="15" t="s">
        <v>391</v>
      </c>
      <c r="AM327" s="16">
        <v>41635</v>
      </c>
      <c r="AN327" s="16">
        <v>41635</v>
      </c>
      <c r="AO327" s="16">
        <v>41635</v>
      </c>
      <c r="AP327" s="201">
        <v>12</v>
      </c>
      <c r="AT327" s="102">
        <v>18749.91</v>
      </c>
      <c r="AU327" s="15" t="s">
        <v>424</v>
      </c>
      <c r="AV327" s="15" t="s">
        <v>462</v>
      </c>
      <c r="AW327" s="15" t="s">
        <v>652</v>
      </c>
      <c r="AX327" s="14" t="str">
        <f t="shared" si="6"/>
        <v>BeneluxBOOKINGS</v>
      </c>
      <c r="AY327" s="17" t="s">
        <v>733</v>
      </c>
      <c r="AZ327" s="101">
        <f>IF(ISERROR(VLOOKUP($H327,Lookup!$F:$G,2,FALSE)),0,VLOOKUP($H327,Lookup!$F:$G,2,FALSE))</f>
        <v>0</v>
      </c>
    </row>
    <row r="328" spans="1:52">
      <c r="A328" s="12" t="str">
        <f>IF(AZ328=0,VLOOKUP(R328,Lookup!$B:$C,2,0),'1st Yr Maint'!AZ328)</f>
        <v>Benelux</v>
      </c>
      <c r="B328" s="12" t="str">
        <f>VLOOKUP(A328,Lookup!$C:$D,2,FALSE)</f>
        <v>EMEA WEST</v>
      </c>
      <c r="C328" s="15" t="s">
        <v>418</v>
      </c>
      <c r="D328" s="15" t="s">
        <v>651</v>
      </c>
      <c r="E328" s="15" t="s">
        <v>1180</v>
      </c>
      <c r="F328" s="15" t="s">
        <v>551</v>
      </c>
      <c r="G328" s="15" t="s">
        <v>644</v>
      </c>
      <c r="H328" s="15" t="s">
        <v>568</v>
      </c>
      <c r="I328" s="143" t="s">
        <v>544</v>
      </c>
      <c r="J328" s="15" t="s">
        <v>476</v>
      </c>
      <c r="K328" s="15" t="s">
        <v>473</v>
      </c>
      <c r="L328" s="15" t="s">
        <v>471</v>
      </c>
      <c r="M328" s="15" t="s">
        <v>595</v>
      </c>
      <c r="N328" s="103">
        <v>110701</v>
      </c>
      <c r="O328" s="15" t="s">
        <v>1421</v>
      </c>
      <c r="P328" s="15" t="s">
        <v>1422</v>
      </c>
      <c r="Q328" s="15" t="s">
        <v>1422</v>
      </c>
      <c r="R328" s="15" t="s">
        <v>498</v>
      </c>
      <c r="S328" s="15" t="s">
        <v>498</v>
      </c>
      <c r="T328" s="15" t="s">
        <v>1423</v>
      </c>
      <c r="U328" s="15" t="s">
        <v>1424</v>
      </c>
      <c r="V328" s="15">
        <v>1674891</v>
      </c>
      <c r="X328" s="15">
        <v>30308135</v>
      </c>
      <c r="Y328" s="15" t="s">
        <v>1425</v>
      </c>
      <c r="AB328" s="15" t="s">
        <v>1526</v>
      </c>
      <c r="AC328" s="15">
        <v>8030137</v>
      </c>
      <c r="AD328" s="15">
        <v>1005852695</v>
      </c>
      <c r="AE328" s="15" t="s">
        <v>461</v>
      </c>
      <c r="AF328" s="15">
        <v>6</v>
      </c>
      <c r="AG328" s="15" t="s">
        <v>513</v>
      </c>
      <c r="AI328" s="15" t="s">
        <v>514</v>
      </c>
      <c r="AL328" s="15" t="s">
        <v>391</v>
      </c>
      <c r="AM328" s="16">
        <v>41635</v>
      </c>
      <c r="AN328" s="16">
        <v>41635</v>
      </c>
      <c r="AO328" s="16">
        <v>41635</v>
      </c>
      <c r="AP328" s="201">
        <v>12</v>
      </c>
      <c r="AT328" s="102">
        <v>20400.91</v>
      </c>
      <c r="AU328" s="15" t="s">
        <v>424</v>
      </c>
      <c r="AV328" s="15" t="s">
        <v>462</v>
      </c>
      <c r="AW328" s="15" t="s">
        <v>652</v>
      </c>
      <c r="AX328" s="14" t="str">
        <f t="shared" si="6"/>
        <v>BeneluxBOOKINGS</v>
      </c>
      <c r="AY328" s="17" t="s">
        <v>733</v>
      </c>
      <c r="AZ328" s="101">
        <f>IF(ISERROR(VLOOKUP($H328,Lookup!$F:$G,2,FALSE)),0,VLOOKUP($H328,Lookup!$F:$G,2,FALSE))</f>
        <v>0</v>
      </c>
    </row>
    <row r="329" spans="1:52">
      <c r="A329" s="12" t="str">
        <f>IF(AZ329=0,VLOOKUP(R329,Lookup!$B:$C,2,0),'1st Yr Maint'!AZ329)</f>
        <v>Austria/EE</v>
      </c>
      <c r="B329" s="12" t="str">
        <f>VLOOKUP(A329,Lookup!$C:$D,2,FALSE)</f>
        <v>EMEA EAST</v>
      </c>
      <c r="C329" s="15" t="s">
        <v>418</v>
      </c>
      <c r="D329" s="15" t="s">
        <v>651</v>
      </c>
      <c r="E329" s="15" t="s">
        <v>1180</v>
      </c>
      <c r="F329" s="15" t="s">
        <v>551</v>
      </c>
      <c r="G329" s="15" t="s">
        <v>644</v>
      </c>
      <c r="H329" s="15" t="s">
        <v>593</v>
      </c>
      <c r="I329" s="143" t="s">
        <v>1295</v>
      </c>
      <c r="J329" s="15" t="s">
        <v>567</v>
      </c>
      <c r="K329" s="15" t="s">
        <v>532</v>
      </c>
      <c r="L329" s="15" t="s">
        <v>464</v>
      </c>
      <c r="M329" s="15" t="s">
        <v>1296</v>
      </c>
      <c r="N329" s="103">
        <v>111531</v>
      </c>
      <c r="O329" s="15" t="s">
        <v>1297</v>
      </c>
      <c r="P329" s="15" t="s">
        <v>1297</v>
      </c>
      <c r="Q329" s="15" t="s">
        <v>1298</v>
      </c>
      <c r="R329" s="15" t="s">
        <v>1299</v>
      </c>
      <c r="S329" s="15" t="s">
        <v>1299</v>
      </c>
      <c r="T329" s="15" t="s">
        <v>467</v>
      </c>
      <c r="U329" s="15" t="s">
        <v>468</v>
      </c>
      <c r="V329" s="15">
        <v>3201711</v>
      </c>
      <c r="X329" s="15">
        <v>30311496</v>
      </c>
      <c r="Y329" s="15" t="s">
        <v>1555</v>
      </c>
      <c r="AB329" s="15" t="s">
        <v>1301</v>
      </c>
      <c r="AC329" s="15">
        <v>645063264</v>
      </c>
      <c r="AE329" s="15" t="s">
        <v>461</v>
      </c>
      <c r="AF329" s="15">
        <v>5</v>
      </c>
      <c r="AG329" s="15" t="s">
        <v>509</v>
      </c>
      <c r="AH329" s="15" t="s">
        <v>510</v>
      </c>
      <c r="AI329" s="15" t="s">
        <v>511</v>
      </c>
      <c r="AJ329" s="15" t="s">
        <v>642</v>
      </c>
      <c r="AK329" s="15" t="s">
        <v>611</v>
      </c>
      <c r="AL329" s="15" t="s">
        <v>512</v>
      </c>
      <c r="AM329" s="16">
        <v>41639</v>
      </c>
      <c r="AN329" s="16">
        <v>41639</v>
      </c>
      <c r="AO329" s="16">
        <v>41639</v>
      </c>
      <c r="AP329" s="201">
        <v>12</v>
      </c>
      <c r="AT329" s="102">
        <v>16663.419999999998</v>
      </c>
      <c r="AU329" s="15" t="s">
        <v>424</v>
      </c>
      <c r="AV329" s="15" t="s">
        <v>462</v>
      </c>
      <c r="AW329" s="15" t="s">
        <v>652</v>
      </c>
      <c r="AX329" s="14" t="str">
        <f t="shared" si="6"/>
        <v>Austria/EEBOOKINGS</v>
      </c>
      <c r="AY329" s="17" t="s">
        <v>733</v>
      </c>
      <c r="AZ329" s="101">
        <f>IF(ISERROR(VLOOKUP($H329,Lookup!$F:$G,2,FALSE)),0,VLOOKUP($H329,Lookup!$F:$G,2,FALSE))</f>
        <v>0</v>
      </c>
    </row>
    <row r="330" spans="1:52">
      <c r="A330" s="12" t="str">
        <f>IF(AZ330=0,VLOOKUP(R330,Lookup!$B:$C,2,0),'1st Yr Maint'!AZ330)</f>
        <v>Russia CIS</v>
      </c>
      <c r="B330" s="12" t="str">
        <f>VLOOKUP(A330,Lookup!$C:$D,2,FALSE)</f>
        <v>EMEA EAST</v>
      </c>
      <c r="C330" s="15" t="s">
        <v>418</v>
      </c>
      <c r="D330" s="15" t="s">
        <v>651</v>
      </c>
      <c r="E330" s="15" t="s">
        <v>1180</v>
      </c>
      <c r="F330" s="15" t="s">
        <v>551</v>
      </c>
      <c r="G330" s="15" t="s">
        <v>644</v>
      </c>
      <c r="H330" s="15" t="s">
        <v>463</v>
      </c>
      <c r="I330" s="143" t="s">
        <v>682</v>
      </c>
      <c r="J330" s="15" t="s">
        <v>567</v>
      </c>
      <c r="K330" s="15" t="s">
        <v>734</v>
      </c>
      <c r="L330" s="15" t="s">
        <v>464</v>
      </c>
      <c r="M330" s="15" t="s">
        <v>692</v>
      </c>
      <c r="N330" s="103">
        <v>117563</v>
      </c>
      <c r="O330" s="15" t="s">
        <v>1476</v>
      </c>
      <c r="P330" s="15" t="s">
        <v>1476</v>
      </c>
      <c r="Q330" s="15" t="s">
        <v>1477</v>
      </c>
      <c r="R330" s="15" t="s">
        <v>598</v>
      </c>
      <c r="S330" s="15" t="s">
        <v>598</v>
      </c>
      <c r="T330" s="15" t="s">
        <v>467</v>
      </c>
      <c r="U330" s="15" t="s">
        <v>468</v>
      </c>
      <c r="V330" s="15">
        <v>1949913</v>
      </c>
      <c r="X330" s="15">
        <v>30310505</v>
      </c>
      <c r="Y330" s="15" t="s">
        <v>1556</v>
      </c>
      <c r="AB330" s="15" t="s">
        <v>1479</v>
      </c>
      <c r="AC330" s="15">
        <v>644978710</v>
      </c>
      <c r="AD330" s="15">
        <v>1005767732</v>
      </c>
      <c r="AE330" s="15" t="s">
        <v>461</v>
      </c>
      <c r="AF330" s="15">
        <v>4</v>
      </c>
      <c r="AG330" s="15" t="s">
        <v>509</v>
      </c>
      <c r="AH330" s="15" t="s">
        <v>510</v>
      </c>
      <c r="AI330" s="15" t="s">
        <v>514</v>
      </c>
      <c r="AL330" s="15" t="s">
        <v>391</v>
      </c>
      <c r="AM330" s="16">
        <v>41638</v>
      </c>
      <c r="AN330" s="16">
        <v>41638</v>
      </c>
      <c r="AO330" s="16">
        <v>41638</v>
      </c>
      <c r="AP330" s="201">
        <v>12</v>
      </c>
      <c r="AT330" s="102">
        <v>28101.65</v>
      </c>
      <c r="AU330" s="15" t="s">
        <v>424</v>
      </c>
      <c r="AV330" s="15" t="s">
        <v>462</v>
      </c>
      <c r="AW330" s="15" t="s">
        <v>652</v>
      </c>
      <c r="AX330" s="14" t="str">
        <f t="shared" si="6"/>
        <v>Russia CISBOOKINGS</v>
      </c>
      <c r="AY330" s="17" t="s">
        <v>733</v>
      </c>
      <c r="AZ330" s="101" t="str">
        <f>IF(ISERROR(VLOOKUP($H330,Lookup!$F:$G,2,FALSE)),0,VLOOKUP($H330,Lookup!$F:$G,2,FALSE))</f>
        <v>Russia CIS</v>
      </c>
    </row>
    <row r="331" spans="1:52">
      <c r="A331" s="12" t="str">
        <f>IF(AZ331=0,VLOOKUP(R331,Lookup!$B:$C,2,0),'1st Yr Maint'!AZ331)</f>
        <v>Russia CIS</v>
      </c>
      <c r="B331" s="12" t="str">
        <f>VLOOKUP(A331,Lookup!$C:$D,2,FALSE)</f>
        <v>EMEA EAST</v>
      </c>
      <c r="C331" s="15" t="s">
        <v>418</v>
      </c>
      <c r="D331" s="15" t="s">
        <v>651</v>
      </c>
      <c r="E331" s="15" t="s">
        <v>1180</v>
      </c>
      <c r="F331" s="15" t="s">
        <v>551</v>
      </c>
      <c r="G331" s="15" t="s">
        <v>644</v>
      </c>
      <c r="H331" s="15" t="s">
        <v>463</v>
      </c>
      <c r="I331" s="143" t="s">
        <v>682</v>
      </c>
      <c r="J331" s="15" t="s">
        <v>567</v>
      </c>
      <c r="K331" s="15" t="s">
        <v>734</v>
      </c>
      <c r="L331" s="15" t="s">
        <v>464</v>
      </c>
      <c r="M331" s="15" t="s">
        <v>692</v>
      </c>
      <c r="N331" s="103">
        <v>117563</v>
      </c>
      <c r="O331" s="15" t="s">
        <v>1476</v>
      </c>
      <c r="P331" s="15" t="s">
        <v>1476</v>
      </c>
      <c r="Q331" s="15" t="s">
        <v>1477</v>
      </c>
      <c r="R331" s="15" t="s">
        <v>598</v>
      </c>
      <c r="S331" s="15" t="s">
        <v>598</v>
      </c>
      <c r="T331" s="15" t="s">
        <v>467</v>
      </c>
      <c r="U331" s="15" t="s">
        <v>468</v>
      </c>
      <c r="V331" s="15">
        <v>2691910</v>
      </c>
      <c r="X331" s="15">
        <v>30309362</v>
      </c>
      <c r="Y331" s="15" t="s">
        <v>1478</v>
      </c>
      <c r="AB331" s="15" t="s">
        <v>1479</v>
      </c>
      <c r="AC331" s="15">
        <v>644978710</v>
      </c>
      <c r="AD331" s="15">
        <v>1005682586</v>
      </c>
      <c r="AE331" s="15" t="s">
        <v>461</v>
      </c>
      <c r="AF331" s="15">
        <v>13</v>
      </c>
      <c r="AG331" s="15" t="s">
        <v>509</v>
      </c>
      <c r="AH331" s="15" t="s">
        <v>510</v>
      </c>
      <c r="AI331" s="15" t="s">
        <v>514</v>
      </c>
      <c r="AL331" s="15" t="s">
        <v>391</v>
      </c>
      <c r="AM331" s="16">
        <v>41636</v>
      </c>
      <c r="AN331" s="16">
        <v>41636</v>
      </c>
      <c r="AO331" s="16">
        <v>41636</v>
      </c>
      <c r="AP331" s="201">
        <v>12</v>
      </c>
      <c r="AT331" s="102">
        <v>89426</v>
      </c>
      <c r="AU331" s="15" t="s">
        <v>424</v>
      </c>
      <c r="AV331" s="15" t="s">
        <v>462</v>
      </c>
      <c r="AW331" s="15" t="s">
        <v>652</v>
      </c>
      <c r="AX331" s="14" t="str">
        <f t="shared" si="6"/>
        <v>Russia CISBOOKINGS</v>
      </c>
      <c r="AY331" s="17" t="s">
        <v>733</v>
      </c>
      <c r="AZ331" s="101" t="str">
        <f>IF(ISERROR(VLOOKUP($H331,Lookup!$F:$G,2,FALSE)),0,VLOOKUP($H331,Lookup!$F:$G,2,FALSE))</f>
        <v>Russia CIS</v>
      </c>
    </row>
    <row r="332" spans="1:52">
      <c r="A332" s="12" t="str">
        <f>IF(AZ332=0,VLOOKUP(R332,Lookup!$B:$C,2,0),'1st Yr Maint'!AZ332)</f>
        <v>South Africa</v>
      </c>
      <c r="B332" s="12" t="str">
        <f>VLOOKUP(A332,Lookup!$C:$D,2,FALSE)</f>
        <v>EMEA EAST</v>
      </c>
      <c r="C332" s="15" t="s">
        <v>418</v>
      </c>
      <c r="D332" s="15" t="s">
        <v>651</v>
      </c>
      <c r="E332" s="15" t="s">
        <v>1180</v>
      </c>
      <c r="F332" s="15" t="s">
        <v>551</v>
      </c>
      <c r="G332" s="15" t="s">
        <v>644</v>
      </c>
      <c r="H332" s="15" t="s">
        <v>647</v>
      </c>
      <c r="I332" s="143" t="s">
        <v>648</v>
      </c>
      <c r="J332" s="15" t="s">
        <v>476</v>
      </c>
      <c r="K332" s="15" t="s">
        <v>649</v>
      </c>
      <c r="L332" s="15" t="s">
        <v>471</v>
      </c>
      <c r="M332" s="15" t="s">
        <v>660</v>
      </c>
      <c r="N332" s="103">
        <v>69853</v>
      </c>
      <c r="O332" s="15" t="s">
        <v>1225</v>
      </c>
      <c r="P332" s="15" t="s">
        <v>1225</v>
      </c>
      <c r="Q332" s="15" t="s">
        <v>1225</v>
      </c>
      <c r="R332" s="15" t="s">
        <v>382</v>
      </c>
      <c r="S332" s="15" t="s">
        <v>382</v>
      </c>
      <c r="T332" s="15" t="s">
        <v>467</v>
      </c>
      <c r="U332" s="15" t="s">
        <v>468</v>
      </c>
      <c r="V332" s="15">
        <v>2756634</v>
      </c>
      <c r="X332" s="15">
        <v>30297697</v>
      </c>
      <c r="Y332" s="15" t="s">
        <v>1226</v>
      </c>
      <c r="AB332" s="15" t="s">
        <v>1225</v>
      </c>
      <c r="AC332" s="15">
        <v>235938714</v>
      </c>
      <c r="AD332" s="15">
        <v>1005738667</v>
      </c>
      <c r="AE332" s="15" t="s">
        <v>461</v>
      </c>
      <c r="AF332" s="15">
        <v>1</v>
      </c>
      <c r="AG332" s="15" t="s">
        <v>513</v>
      </c>
      <c r="AH332" s="15" t="s">
        <v>510</v>
      </c>
      <c r="AI332" s="15" t="s">
        <v>514</v>
      </c>
      <c r="AL332" s="15" t="s">
        <v>391</v>
      </c>
      <c r="AM332" s="16">
        <v>41623</v>
      </c>
      <c r="AN332" s="16">
        <v>41623</v>
      </c>
      <c r="AO332" s="16">
        <v>41623</v>
      </c>
      <c r="AP332" s="201">
        <v>12</v>
      </c>
      <c r="AT332" s="102">
        <v>2253.25</v>
      </c>
      <c r="AU332" s="15" t="s">
        <v>424</v>
      </c>
      <c r="AV332" s="15" t="s">
        <v>462</v>
      </c>
      <c r="AW332" s="15" t="s">
        <v>839</v>
      </c>
      <c r="AX332" s="14" t="str">
        <f t="shared" si="6"/>
        <v>South AfricaBOOKINGS</v>
      </c>
      <c r="AY332" s="17" t="s">
        <v>733</v>
      </c>
      <c r="AZ332" s="101" t="str">
        <f>IF(ISERROR(VLOOKUP($H332,Lookup!$F:$G,2,FALSE)),0,VLOOKUP($H332,Lookup!$F:$G,2,FALSE))</f>
        <v>South Africa</v>
      </c>
    </row>
    <row r="333" spans="1:52">
      <c r="A333" s="12" t="str">
        <f>IF(AZ333=0,VLOOKUP(R333,Lookup!$B:$C,2,0),'1st Yr Maint'!AZ333)</f>
        <v>South Africa</v>
      </c>
      <c r="B333" s="12" t="str">
        <f>VLOOKUP(A333,Lookup!$C:$D,2,FALSE)</f>
        <v>EMEA EAST</v>
      </c>
      <c r="C333" s="15" t="s">
        <v>418</v>
      </c>
      <c r="D333" s="15" t="s">
        <v>651</v>
      </c>
      <c r="E333" s="15" t="s">
        <v>1180</v>
      </c>
      <c r="F333" s="15" t="s">
        <v>551</v>
      </c>
      <c r="G333" s="15" t="s">
        <v>644</v>
      </c>
      <c r="H333" s="15" t="s">
        <v>647</v>
      </c>
      <c r="I333" s="143" t="s">
        <v>648</v>
      </c>
      <c r="J333" s="15" t="s">
        <v>476</v>
      </c>
      <c r="K333" s="15" t="s">
        <v>649</v>
      </c>
      <c r="L333" s="15" t="s">
        <v>471</v>
      </c>
      <c r="M333" s="15" t="s">
        <v>660</v>
      </c>
      <c r="N333" s="103">
        <v>69853</v>
      </c>
      <c r="O333" s="15" t="s">
        <v>1369</v>
      </c>
      <c r="P333" s="15" t="s">
        <v>1369</v>
      </c>
      <c r="Q333" s="15" t="s">
        <v>1369</v>
      </c>
      <c r="R333" s="15" t="s">
        <v>382</v>
      </c>
      <c r="S333" s="15" t="s">
        <v>382</v>
      </c>
      <c r="T333" s="15" t="s">
        <v>467</v>
      </c>
      <c r="U333" s="15" t="s">
        <v>468</v>
      </c>
      <c r="V333" s="15">
        <v>3160972</v>
      </c>
      <c r="X333" s="15">
        <v>30302510</v>
      </c>
      <c r="Y333" s="15" t="s">
        <v>1370</v>
      </c>
      <c r="AB333" s="15" t="s">
        <v>1371</v>
      </c>
      <c r="AC333" s="15">
        <v>538852617</v>
      </c>
      <c r="AD333" s="15">
        <v>1005772527</v>
      </c>
      <c r="AE333" s="15" t="s">
        <v>461</v>
      </c>
      <c r="AF333" s="15">
        <v>6</v>
      </c>
      <c r="AG333" s="15" t="s">
        <v>513</v>
      </c>
      <c r="AH333" s="15" t="s">
        <v>510</v>
      </c>
      <c r="AI333" s="15" t="s">
        <v>514</v>
      </c>
      <c r="AL333" s="15" t="s">
        <v>391</v>
      </c>
      <c r="AM333" s="16">
        <v>41628</v>
      </c>
      <c r="AN333" s="16">
        <v>41628</v>
      </c>
      <c r="AO333" s="16">
        <v>41628</v>
      </c>
      <c r="AP333" s="201">
        <v>12</v>
      </c>
      <c r="AT333" s="102">
        <v>33868.019999999997</v>
      </c>
      <c r="AU333" s="15" t="s">
        <v>424</v>
      </c>
      <c r="AV333" s="15" t="s">
        <v>462</v>
      </c>
      <c r="AW333" s="15" t="s">
        <v>1025</v>
      </c>
      <c r="AX333" s="14" t="str">
        <f t="shared" si="6"/>
        <v>South AfricaBOOKINGS</v>
      </c>
      <c r="AY333" s="17" t="s">
        <v>733</v>
      </c>
      <c r="AZ333" s="101" t="str">
        <f>IF(ISERROR(VLOOKUP($H333,Lookup!$F:$G,2,FALSE)),0,VLOOKUP($H333,Lookup!$F:$G,2,FALSE))</f>
        <v>South Africa</v>
      </c>
    </row>
    <row r="334" spans="1:52">
      <c r="A334" s="12" t="str">
        <f>IF(AZ334=0,VLOOKUP(R334,Lookup!$B:$C,2,0),'1st Yr Maint'!AZ334)</f>
        <v>Benelux</v>
      </c>
      <c r="B334" s="12" t="str">
        <f>VLOOKUP(A334,Lookup!$C:$D,2,FALSE)</f>
        <v>EMEA WEST</v>
      </c>
      <c r="C334" s="15" t="s">
        <v>418</v>
      </c>
      <c r="D334" s="15" t="s">
        <v>651</v>
      </c>
      <c r="E334" s="15" t="s">
        <v>1281</v>
      </c>
      <c r="F334" s="15" t="s">
        <v>551</v>
      </c>
      <c r="G334" s="15" t="s">
        <v>644</v>
      </c>
      <c r="H334" s="15" t="s">
        <v>568</v>
      </c>
      <c r="I334" s="143" t="s">
        <v>544</v>
      </c>
      <c r="J334" s="15" t="s">
        <v>476</v>
      </c>
      <c r="K334" s="15" t="s">
        <v>473</v>
      </c>
      <c r="L334" s="15" t="s">
        <v>471</v>
      </c>
      <c r="M334" s="15" t="s">
        <v>595</v>
      </c>
      <c r="N334" s="103">
        <v>110701</v>
      </c>
      <c r="O334" s="15" t="s">
        <v>1421</v>
      </c>
      <c r="P334" s="15" t="s">
        <v>1422</v>
      </c>
      <c r="Q334" s="15" t="s">
        <v>1422</v>
      </c>
      <c r="R334" s="15" t="s">
        <v>498</v>
      </c>
      <c r="S334" s="15" t="s">
        <v>498</v>
      </c>
      <c r="T334" s="15" t="s">
        <v>1423</v>
      </c>
      <c r="U334" s="15" t="s">
        <v>1424</v>
      </c>
      <c r="V334" s="15">
        <v>1674891</v>
      </c>
      <c r="X334" s="15">
        <v>30308135</v>
      </c>
      <c r="Y334" s="15" t="s">
        <v>1425</v>
      </c>
      <c r="AB334" s="15" t="s">
        <v>1526</v>
      </c>
      <c r="AC334" s="15">
        <v>8030137</v>
      </c>
      <c r="AD334" s="15">
        <v>1005852695</v>
      </c>
      <c r="AE334" s="15" t="s">
        <v>461</v>
      </c>
      <c r="AF334" s="15">
        <v>3</v>
      </c>
      <c r="AG334" s="15" t="s">
        <v>513</v>
      </c>
      <c r="AI334" s="15" t="s">
        <v>514</v>
      </c>
      <c r="AL334" s="15" t="s">
        <v>391</v>
      </c>
      <c r="AM334" s="16">
        <v>41635</v>
      </c>
      <c r="AN334" s="16">
        <v>41635</v>
      </c>
      <c r="AO334" s="16">
        <v>41635</v>
      </c>
      <c r="AP334" s="201">
        <v>12</v>
      </c>
      <c r="AT334" s="102">
        <v>2540.1999999999998</v>
      </c>
      <c r="AU334" s="15" t="s">
        <v>424</v>
      </c>
      <c r="AV334" s="15" t="s">
        <v>462</v>
      </c>
      <c r="AW334" s="15" t="s">
        <v>652</v>
      </c>
      <c r="AX334" s="14" t="str">
        <f t="shared" si="6"/>
        <v>BeneluxBOOKINGS</v>
      </c>
      <c r="AY334" s="17" t="s">
        <v>733</v>
      </c>
      <c r="AZ334" s="101">
        <f>IF(ISERROR(VLOOKUP($H334,Lookup!$F:$G,2,FALSE)),0,VLOOKUP($H334,Lookup!$F:$G,2,FALSE))</f>
        <v>0</v>
      </c>
    </row>
    <row r="335" spans="1:52">
      <c r="A335" s="12" t="str">
        <f>IF(AZ335=0,VLOOKUP(R335,Lookup!$B:$C,2,0),'1st Yr Maint'!AZ335)</f>
        <v>Austria/EE</v>
      </c>
      <c r="B335" s="12" t="str">
        <f>VLOOKUP(A335,Lookup!$C:$D,2,FALSE)</f>
        <v>EMEA EAST</v>
      </c>
      <c r="C335" s="15" t="s">
        <v>418</v>
      </c>
      <c r="D335" s="15" t="s">
        <v>651</v>
      </c>
      <c r="E335" s="15" t="s">
        <v>1281</v>
      </c>
      <c r="F335" s="15" t="s">
        <v>551</v>
      </c>
      <c r="G335" s="15" t="s">
        <v>644</v>
      </c>
      <c r="H335" s="15" t="s">
        <v>593</v>
      </c>
      <c r="I335" s="143" t="s">
        <v>1295</v>
      </c>
      <c r="J335" s="15" t="s">
        <v>567</v>
      </c>
      <c r="K335" s="15" t="s">
        <v>532</v>
      </c>
      <c r="L335" s="15" t="s">
        <v>464</v>
      </c>
      <c r="M335" s="15" t="s">
        <v>1296</v>
      </c>
      <c r="N335" s="103">
        <v>111531</v>
      </c>
      <c r="O335" s="15" t="s">
        <v>1297</v>
      </c>
      <c r="P335" s="15" t="s">
        <v>1297</v>
      </c>
      <c r="Q335" s="15" t="s">
        <v>1298</v>
      </c>
      <c r="R335" s="15" t="s">
        <v>1299</v>
      </c>
      <c r="S335" s="15" t="s">
        <v>1299</v>
      </c>
      <c r="T335" s="15" t="s">
        <v>467</v>
      </c>
      <c r="U335" s="15" t="s">
        <v>468</v>
      </c>
      <c r="V335" s="15">
        <v>3201711</v>
      </c>
      <c r="X335" s="15">
        <v>30311496</v>
      </c>
      <c r="Y335" s="15" t="s">
        <v>1555</v>
      </c>
      <c r="AB335" s="15" t="s">
        <v>1301</v>
      </c>
      <c r="AC335" s="15">
        <v>645063264</v>
      </c>
      <c r="AE335" s="15" t="s">
        <v>461</v>
      </c>
      <c r="AF335" s="15">
        <v>2</v>
      </c>
      <c r="AG335" s="15" t="s">
        <v>509</v>
      </c>
      <c r="AH335" s="15" t="s">
        <v>510</v>
      </c>
      <c r="AI335" s="15" t="s">
        <v>511</v>
      </c>
      <c r="AJ335" s="15" t="s">
        <v>642</v>
      </c>
      <c r="AK335" s="15" t="s">
        <v>611</v>
      </c>
      <c r="AL335" s="15" t="s">
        <v>512</v>
      </c>
      <c r="AM335" s="16">
        <v>41639</v>
      </c>
      <c r="AN335" s="16">
        <v>41639</v>
      </c>
      <c r="AO335" s="16">
        <v>41639</v>
      </c>
      <c r="AP335" s="201">
        <v>12</v>
      </c>
      <c r="AT335" s="102">
        <v>2415.4</v>
      </c>
      <c r="AU335" s="15" t="s">
        <v>424</v>
      </c>
      <c r="AV335" s="15" t="s">
        <v>462</v>
      </c>
      <c r="AW335" s="15" t="s">
        <v>652</v>
      </c>
      <c r="AX335" s="14" t="str">
        <f t="shared" si="6"/>
        <v>Austria/EEBOOKINGS</v>
      </c>
      <c r="AY335" s="17" t="s">
        <v>733</v>
      </c>
      <c r="AZ335" s="101">
        <f>IF(ISERROR(VLOOKUP($H335,Lookup!$F:$G,2,FALSE)),0,VLOOKUP($H335,Lookup!$F:$G,2,FALSE))</f>
        <v>0</v>
      </c>
    </row>
    <row r="336" spans="1:52">
      <c r="A336" s="12" t="str">
        <f>IF(AZ336=0,VLOOKUP(R336,Lookup!$B:$C,2,0),'1st Yr Maint'!AZ336)</f>
        <v>Germany</v>
      </c>
      <c r="B336" s="12" t="str">
        <f>VLOOKUP(A336,Lookup!$C:$D,2,FALSE)</f>
        <v>Germany</v>
      </c>
      <c r="C336" s="15" t="s">
        <v>418</v>
      </c>
      <c r="D336" s="15" t="s">
        <v>651</v>
      </c>
      <c r="E336" s="15" t="s">
        <v>1281</v>
      </c>
      <c r="F336" s="15" t="s">
        <v>551</v>
      </c>
      <c r="G336" s="15" t="s">
        <v>644</v>
      </c>
      <c r="H336" s="15" t="s">
        <v>533</v>
      </c>
      <c r="I336" s="143" t="s">
        <v>534</v>
      </c>
      <c r="J336" s="15" t="s">
        <v>566</v>
      </c>
      <c r="K336" s="15" t="s">
        <v>545</v>
      </c>
      <c r="L336" s="15" t="s">
        <v>460</v>
      </c>
      <c r="M336" s="15" t="s">
        <v>1282</v>
      </c>
      <c r="N336" s="103">
        <v>138882</v>
      </c>
      <c r="O336" s="15" t="s">
        <v>1283</v>
      </c>
      <c r="P336" s="15" t="s">
        <v>1283</v>
      </c>
      <c r="Q336" s="15" t="s">
        <v>1283</v>
      </c>
      <c r="R336" s="15" t="s">
        <v>95</v>
      </c>
      <c r="S336" s="15" t="s">
        <v>95</v>
      </c>
      <c r="T336" s="15" t="s">
        <v>467</v>
      </c>
      <c r="U336" s="15" t="s">
        <v>468</v>
      </c>
      <c r="V336" s="15">
        <v>2843351</v>
      </c>
      <c r="X336" s="15">
        <v>30300120</v>
      </c>
      <c r="Y336" s="15" t="s">
        <v>1284</v>
      </c>
      <c r="AB336" s="15" t="s">
        <v>1285</v>
      </c>
      <c r="AC336" s="15">
        <v>219225105</v>
      </c>
      <c r="AD336" s="15">
        <v>1005650319</v>
      </c>
      <c r="AE336" s="15" t="s">
        <v>461</v>
      </c>
      <c r="AF336" s="15">
        <v>1</v>
      </c>
      <c r="AG336" s="15" t="s">
        <v>513</v>
      </c>
      <c r="AH336" s="15" t="s">
        <v>510</v>
      </c>
      <c r="AI336" s="15" t="s">
        <v>514</v>
      </c>
      <c r="AL336" s="15" t="s">
        <v>391</v>
      </c>
      <c r="AM336" s="16">
        <v>41626</v>
      </c>
      <c r="AN336" s="16">
        <v>41626</v>
      </c>
      <c r="AO336" s="16">
        <v>41626</v>
      </c>
      <c r="AP336" s="201">
        <v>12</v>
      </c>
      <c r="AT336" s="102">
        <v>19016.419999999998</v>
      </c>
      <c r="AU336" s="15" t="s">
        <v>424</v>
      </c>
      <c r="AV336" s="15" t="s">
        <v>663</v>
      </c>
      <c r="AW336" s="15" t="s">
        <v>677</v>
      </c>
      <c r="AX336" s="14" t="str">
        <f t="shared" si="6"/>
        <v>GermanyBOOKINGS</v>
      </c>
      <c r="AY336" s="17" t="s">
        <v>733</v>
      </c>
      <c r="AZ336" s="101" t="str">
        <f>IF(ISERROR(VLOOKUP($H336,Lookup!$F:$G,2,FALSE)),0,VLOOKUP($H336,Lookup!$F:$G,2,FALSE))</f>
        <v>Germany</v>
      </c>
    </row>
    <row r="337" spans="1:52">
      <c r="A337" s="12" t="str">
        <f>IF(AZ337=0,VLOOKUP(R337,Lookup!$B:$C,2,0),'1st Yr Maint'!AZ337)</f>
        <v>Austria/EE</v>
      </c>
      <c r="B337" s="12" t="str">
        <f>VLOOKUP(A337,Lookup!$C:$D,2,FALSE)</f>
        <v>EMEA EAST</v>
      </c>
      <c r="C337" s="15" t="s">
        <v>418</v>
      </c>
      <c r="D337" s="15" t="s">
        <v>575</v>
      </c>
      <c r="E337" s="15" t="s">
        <v>924</v>
      </c>
      <c r="F337" s="15" t="s">
        <v>519</v>
      </c>
      <c r="G337" s="15" t="s">
        <v>645</v>
      </c>
      <c r="H337" s="15" t="s">
        <v>593</v>
      </c>
      <c r="I337" s="143" t="s">
        <v>889</v>
      </c>
      <c r="J337" s="15" t="s">
        <v>567</v>
      </c>
      <c r="K337" s="15" t="s">
        <v>532</v>
      </c>
      <c r="L337" s="15" t="s">
        <v>464</v>
      </c>
      <c r="M337" s="15" t="s">
        <v>890</v>
      </c>
      <c r="N337" s="103">
        <v>83938</v>
      </c>
      <c r="O337" s="15" t="s">
        <v>993</v>
      </c>
      <c r="P337" s="15" t="s">
        <v>993</v>
      </c>
      <c r="Q337" s="15" t="s">
        <v>994</v>
      </c>
      <c r="R337" s="15" t="s">
        <v>995</v>
      </c>
      <c r="S337" s="15" t="s">
        <v>995</v>
      </c>
      <c r="T337" s="15" t="s">
        <v>467</v>
      </c>
      <c r="U337" s="15" t="s">
        <v>468</v>
      </c>
      <c r="V337" s="15">
        <v>3165074</v>
      </c>
      <c r="X337" s="15">
        <v>30285743</v>
      </c>
      <c r="Y337" s="15" t="s">
        <v>996</v>
      </c>
      <c r="AB337" s="15" t="s">
        <v>994</v>
      </c>
      <c r="AC337" s="15">
        <v>27792405</v>
      </c>
      <c r="AD337" s="15">
        <v>1005780691</v>
      </c>
      <c r="AE337" s="15" t="s">
        <v>461</v>
      </c>
      <c r="AF337" s="15">
        <v>2</v>
      </c>
      <c r="AG337" s="15" t="s">
        <v>509</v>
      </c>
      <c r="AH337" s="15" t="s">
        <v>510</v>
      </c>
      <c r="AI337" s="15" t="s">
        <v>511</v>
      </c>
      <c r="AJ337" s="15" t="s">
        <v>518</v>
      </c>
      <c r="AK337" s="15" t="s">
        <v>611</v>
      </c>
      <c r="AL337" s="15" t="s">
        <v>512</v>
      </c>
      <c r="AM337" s="16">
        <v>41604</v>
      </c>
      <c r="AN337" s="16">
        <v>41604</v>
      </c>
      <c r="AO337" s="16">
        <v>41604</v>
      </c>
      <c r="AP337" s="201">
        <v>11</v>
      </c>
      <c r="AT337" s="102">
        <v>2754.7</v>
      </c>
      <c r="AU337" s="15" t="s">
        <v>424</v>
      </c>
      <c r="AV337" s="15" t="s">
        <v>462</v>
      </c>
      <c r="AW337" s="15" t="s">
        <v>486</v>
      </c>
      <c r="AX337" s="14" t="str">
        <f t="shared" si="6"/>
        <v>Austria/EEBOOKINGS</v>
      </c>
      <c r="AY337" s="17" t="s">
        <v>733</v>
      </c>
      <c r="AZ337" s="101">
        <f>IF(ISERROR(VLOOKUP($H337,Lookup!$F:$G,2,FALSE)),0,VLOOKUP($H337,Lookup!$F:$G,2,FALSE))</f>
        <v>0</v>
      </c>
    </row>
    <row r="338" spans="1:52">
      <c r="A338" s="12" t="str">
        <f>IF(AZ338=0,VLOOKUP(R338,Lookup!$B:$C,2,0),'1st Yr Maint'!AZ338)</f>
        <v>Germany</v>
      </c>
      <c r="B338" s="12" t="str">
        <f>VLOOKUP(A338,Lookup!$C:$D,2,FALSE)</f>
        <v>Germany</v>
      </c>
      <c r="C338" s="15" t="s">
        <v>418</v>
      </c>
      <c r="D338" s="15" t="s">
        <v>575</v>
      </c>
      <c r="E338" s="15" t="s">
        <v>924</v>
      </c>
      <c r="F338" s="15" t="s">
        <v>519</v>
      </c>
      <c r="G338" s="15" t="s">
        <v>645</v>
      </c>
      <c r="H338" s="15" t="s">
        <v>533</v>
      </c>
      <c r="I338" s="143" t="s">
        <v>534</v>
      </c>
      <c r="J338" s="15" t="s">
        <v>566</v>
      </c>
      <c r="K338" s="15" t="s">
        <v>545</v>
      </c>
      <c r="L338" s="15" t="s">
        <v>460</v>
      </c>
      <c r="M338" s="15" t="s">
        <v>535</v>
      </c>
      <c r="N338" s="103">
        <v>130240</v>
      </c>
      <c r="O338" s="15" t="s">
        <v>925</v>
      </c>
      <c r="P338" s="15" t="s">
        <v>926</v>
      </c>
      <c r="Q338" s="15" t="s">
        <v>926</v>
      </c>
      <c r="R338" s="15" t="s">
        <v>95</v>
      </c>
      <c r="S338" s="15" t="s">
        <v>95</v>
      </c>
      <c r="T338" s="15" t="s">
        <v>467</v>
      </c>
      <c r="U338" s="15" t="s">
        <v>468</v>
      </c>
      <c r="V338" s="15">
        <v>3136934</v>
      </c>
      <c r="X338" s="15">
        <v>30279023</v>
      </c>
      <c r="Y338" s="15" t="s">
        <v>927</v>
      </c>
      <c r="AB338" s="15" t="s">
        <v>928</v>
      </c>
      <c r="AC338" s="15">
        <v>329058502</v>
      </c>
      <c r="AD338" s="15">
        <v>1005715399</v>
      </c>
      <c r="AE338" s="15" t="s">
        <v>461</v>
      </c>
      <c r="AF338" s="15">
        <v>2</v>
      </c>
      <c r="AG338" s="15" t="s">
        <v>513</v>
      </c>
      <c r="AH338" s="15" t="s">
        <v>510</v>
      </c>
      <c r="AI338" s="15" t="s">
        <v>514</v>
      </c>
      <c r="AL338" s="15" t="s">
        <v>391</v>
      </c>
      <c r="AM338" s="16">
        <v>41591</v>
      </c>
      <c r="AN338" s="16">
        <v>41591</v>
      </c>
      <c r="AO338" s="16">
        <v>41591</v>
      </c>
      <c r="AP338" s="201">
        <v>11</v>
      </c>
      <c r="AT338" s="102">
        <v>62.4</v>
      </c>
      <c r="AU338" s="15" t="s">
        <v>424</v>
      </c>
      <c r="AV338" s="15" t="s">
        <v>653</v>
      </c>
      <c r="AW338" s="15" t="s">
        <v>665</v>
      </c>
      <c r="AX338" s="14" t="str">
        <f t="shared" si="6"/>
        <v>GermanyBOOKINGS</v>
      </c>
      <c r="AY338" s="17" t="s">
        <v>733</v>
      </c>
      <c r="AZ338" s="101" t="str">
        <f>IF(ISERROR(VLOOKUP($H338,Lookup!$F:$G,2,FALSE)),0,VLOOKUP($H338,Lookup!$F:$G,2,FALSE))</f>
        <v>Germany</v>
      </c>
    </row>
    <row r="339" spans="1:52">
      <c r="A339" s="12" t="str">
        <f>IF(AZ339=0,VLOOKUP(R339,Lookup!$B:$C,2,0),'1st Yr Maint'!AZ339)</f>
        <v>Middle East</v>
      </c>
      <c r="B339" s="12" t="str">
        <f>VLOOKUP(A339,Lookup!$C:$D,2,FALSE)</f>
        <v>EMEA EAST</v>
      </c>
      <c r="C339" s="15" t="s">
        <v>418</v>
      </c>
      <c r="D339" s="15" t="s">
        <v>575</v>
      </c>
      <c r="E339" s="15" t="s">
        <v>924</v>
      </c>
      <c r="F339" s="15" t="s">
        <v>519</v>
      </c>
      <c r="G339" s="15" t="s">
        <v>645</v>
      </c>
      <c r="H339" s="15" t="s">
        <v>612</v>
      </c>
      <c r="I339" s="143" t="s">
        <v>930</v>
      </c>
      <c r="J339" s="15" t="s">
        <v>567</v>
      </c>
      <c r="K339" s="15" t="s">
        <v>613</v>
      </c>
      <c r="L339" s="15" t="s">
        <v>464</v>
      </c>
      <c r="M339" s="15" t="s">
        <v>931</v>
      </c>
      <c r="N339" s="103">
        <v>67841</v>
      </c>
      <c r="O339" s="15" t="s">
        <v>716</v>
      </c>
      <c r="P339" s="15" t="s">
        <v>716</v>
      </c>
      <c r="Q339" s="15" t="s">
        <v>1515</v>
      </c>
      <c r="R339" s="15" t="s">
        <v>679</v>
      </c>
      <c r="S339" s="15" t="s">
        <v>679</v>
      </c>
      <c r="T339" s="15" t="s">
        <v>467</v>
      </c>
      <c r="U339" s="15" t="s">
        <v>468</v>
      </c>
      <c r="V339" s="15">
        <v>1421014</v>
      </c>
      <c r="X339" s="15">
        <v>30312371</v>
      </c>
      <c r="Y339" s="15" t="s">
        <v>1516</v>
      </c>
      <c r="AB339" s="15" t="s">
        <v>1517</v>
      </c>
      <c r="AC339" s="15">
        <v>644929481</v>
      </c>
      <c r="AD339" s="15">
        <v>1005596729</v>
      </c>
      <c r="AE339" s="15" t="s">
        <v>461</v>
      </c>
      <c r="AF339" s="15">
        <v>2</v>
      </c>
      <c r="AG339" s="15" t="s">
        <v>509</v>
      </c>
      <c r="AH339" s="15" t="s">
        <v>510</v>
      </c>
      <c r="AI339" s="15" t="s">
        <v>511</v>
      </c>
      <c r="AJ339" s="15" t="s">
        <v>642</v>
      </c>
      <c r="AK339" s="15" t="s">
        <v>516</v>
      </c>
      <c r="AL339" s="15" t="s">
        <v>512</v>
      </c>
      <c r="AM339" s="16">
        <v>41639</v>
      </c>
      <c r="AN339" s="16">
        <v>41639</v>
      </c>
      <c r="AO339" s="16">
        <v>41639</v>
      </c>
      <c r="AP339" s="201">
        <v>12</v>
      </c>
      <c r="AT339" s="102">
        <v>3600</v>
      </c>
      <c r="AU339" s="15" t="s">
        <v>424</v>
      </c>
      <c r="AV339" s="15" t="s">
        <v>466</v>
      </c>
      <c r="AW339" s="15" t="s">
        <v>465</v>
      </c>
      <c r="AX339" s="14" t="str">
        <f t="shared" si="6"/>
        <v>Middle EastBOOKINGS</v>
      </c>
      <c r="AY339" s="17" t="s">
        <v>733</v>
      </c>
      <c r="AZ339" s="101">
        <f>IF(ISERROR(VLOOKUP($H339,Lookup!$F:$G,2,FALSE)),0,VLOOKUP($H339,Lookup!$F:$G,2,FALSE))</f>
        <v>0</v>
      </c>
    </row>
    <row r="340" spans="1:52">
      <c r="A340" s="12" t="str">
        <f>IF(AZ340=0,VLOOKUP(R340,Lookup!$B:$C,2,0),'1st Yr Maint'!AZ340)</f>
        <v>EMED &amp; Africa</v>
      </c>
      <c r="B340" s="12" t="str">
        <f>VLOOKUP(A340,Lookup!$C:$D,2,FALSE)</f>
        <v>EMEA EAST</v>
      </c>
      <c r="C340" s="15" t="s">
        <v>418</v>
      </c>
      <c r="D340" s="15" t="s">
        <v>575</v>
      </c>
      <c r="E340" s="15" t="s">
        <v>924</v>
      </c>
      <c r="F340" s="15" t="s">
        <v>519</v>
      </c>
      <c r="G340" s="15" t="s">
        <v>645</v>
      </c>
      <c r="H340" s="15" t="s">
        <v>612</v>
      </c>
      <c r="I340" s="143" t="s">
        <v>930</v>
      </c>
      <c r="J340" s="15" t="s">
        <v>567</v>
      </c>
      <c r="K340" s="15" t="s">
        <v>613</v>
      </c>
      <c r="L340" s="15" t="s">
        <v>464</v>
      </c>
      <c r="M340" s="15" t="s">
        <v>931</v>
      </c>
      <c r="N340" s="103">
        <v>67841</v>
      </c>
      <c r="O340" s="15" t="s">
        <v>1533</v>
      </c>
      <c r="P340" s="15" t="s">
        <v>1533</v>
      </c>
      <c r="Q340" s="15" t="s">
        <v>1534</v>
      </c>
      <c r="R340" s="15" t="s">
        <v>1020</v>
      </c>
      <c r="S340" s="15" t="s">
        <v>1020</v>
      </c>
      <c r="T340" s="15" t="s">
        <v>467</v>
      </c>
      <c r="U340" s="15" t="s">
        <v>468</v>
      </c>
      <c r="V340" s="15">
        <v>3012696</v>
      </c>
      <c r="X340" s="15">
        <v>30312479</v>
      </c>
      <c r="Y340" s="15" t="s">
        <v>1535</v>
      </c>
      <c r="AB340" s="15" t="s">
        <v>1536</v>
      </c>
      <c r="AC340" s="15">
        <v>565520160</v>
      </c>
      <c r="AD340" s="15">
        <v>1005653776</v>
      </c>
      <c r="AE340" s="15" t="s">
        <v>461</v>
      </c>
      <c r="AF340" s="15">
        <v>2</v>
      </c>
      <c r="AG340" s="15" t="s">
        <v>509</v>
      </c>
      <c r="AH340" s="15" t="s">
        <v>510</v>
      </c>
      <c r="AI340" s="15" t="s">
        <v>511</v>
      </c>
      <c r="AJ340" s="15" t="s">
        <v>642</v>
      </c>
      <c r="AK340" s="15" t="s">
        <v>1064</v>
      </c>
      <c r="AL340" s="15" t="s">
        <v>512</v>
      </c>
      <c r="AM340" s="16">
        <v>41639</v>
      </c>
      <c r="AN340" s="16">
        <v>41639</v>
      </c>
      <c r="AO340" s="16">
        <v>41639</v>
      </c>
      <c r="AP340" s="201">
        <v>12</v>
      </c>
      <c r="AT340" s="102">
        <v>368</v>
      </c>
      <c r="AU340" s="15" t="s">
        <v>424</v>
      </c>
      <c r="AV340" s="15" t="s">
        <v>653</v>
      </c>
      <c r="AW340" s="15" t="s">
        <v>665</v>
      </c>
      <c r="AX340" s="14" t="str">
        <f t="shared" si="6"/>
        <v>EMED &amp; AfricaBOOKINGS</v>
      </c>
      <c r="AY340" s="17" t="s">
        <v>733</v>
      </c>
      <c r="AZ340" s="101">
        <f>IF(ISERROR(VLOOKUP($H340,Lookup!$F:$G,2,FALSE)),0,VLOOKUP($H340,Lookup!$F:$G,2,FALSE))</f>
        <v>0</v>
      </c>
    </row>
    <row r="341" spans="1:52">
      <c r="A341" s="12" t="str">
        <f>IF(AZ341=0,VLOOKUP(R341,Lookup!$B:$C,2,0),'1st Yr Maint'!AZ341)</f>
        <v>UK&amp;I</v>
      </c>
      <c r="B341" s="12" t="str">
        <f>VLOOKUP(A341,Lookup!$C:$D,2,FALSE)</f>
        <v>UK&amp;I</v>
      </c>
      <c r="C341" s="15" t="s">
        <v>418</v>
      </c>
      <c r="D341" s="15" t="s">
        <v>575</v>
      </c>
      <c r="E341" s="15" t="s">
        <v>924</v>
      </c>
      <c r="F341" s="15" t="s">
        <v>519</v>
      </c>
      <c r="G341" s="15" t="s">
        <v>645</v>
      </c>
      <c r="H341" s="15" t="s">
        <v>475</v>
      </c>
      <c r="I341" s="143" t="s">
        <v>638</v>
      </c>
      <c r="J341" s="15" t="s">
        <v>476</v>
      </c>
      <c r="K341" s="15" t="s">
        <v>476</v>
      </c>
      <c r="L341" s="15" t="s">
        <v>471</v>
      </c>
      <c r="M341" s="15" t="s">
        <v>666</v>
      </c>
      <c r="N341" s="103">
        <v>41906</v>
      </c>
      <c r="O341" s="15" t="s">
        <v>1026</v>
      </c>
      <c r="P341" s="15" t="s">
        <v>1027</v>
      </c>
      <c r="Q341" s="15" t="s">
        <v>1027</v>
      </c>
      <c r="R341" s="15" t="s">
        <v>495</v>
      </c>
      <c r="S341" s="15" t="s">
        <v>495</v>
      </c>
      <c r="T341" s="15" t="s">
        <v>467</v>
      </c>
      <c r="U341" s="15" t="s">
        <v>468</v>
      </c>
      <c r="V341" s="15">
        <v>2984917</v>
      </c>
      <c r="X341" s="15">
        <v>30288282</v>
      </c>
      <c r="Y341" s="15" t="s">
        <v>1028</v>
      </c>
      <c r="AB341" s="15" t="s">
        <v>1029</v>
      </c>
      <c r="AC341" s="15">
        <v>232935176</v>
      </c>
      <c r="AD341" s="15">
        <v>1005522744</v>
      </c>
      <c r="AE341" s="15" t="s">
        <v>461</v>
      </c>
      <c r="AF341" s="15">
        <v>2</v>
      </c>
      <c r="AG341" s="15" t="s">
        <v>513</v>
      </c>
      <c r="AH341" s="15" t="s">
        <v>510</v>
      </c>
      <c r="AI341" s="15" t="s">
        <v>511</v>
      </c>
      <c r="AJ341" s="15" t="s">
        <v>541</v>
      </c>
      <c r="AK341" s="15" t="s">
        <v>611</v>
      </c>
      <c r="AL341" s="15" t="s">
        <v>512</v>
      </c>
      <c r="AM341" s="16">
        <v>41607</v>
      </c>
      <c r="AN341" s="16">
        <v>41607</v>
      </c>
      <c r="AO341" s="16">
        <v>41607</v>
      </c>
      <c r="AP341" s="201">
        <v>11</v>
      </c>
      <c r="AT341" s="102">
        <v>19209.189999999999</v>
      </c>
      <c r="AU341" s="15" t="s">
        <v>424</v>
      </c>
      <c r="AV341" s="15" t="s">
        <v>537</v>
      </c>
      <c r="AW341" s="15" t="s">
        <v>538</v>
      </c>
      <c r="AX341" s="14" t="str">
        <f t="shared" si="6"/>
        <v>UK&amp;IBOOKINGS</v>
      </c>
      <c r="AY341" s="17" t="s">
        <v>733</v>
      </c>
      <c r="AZ341" s="101" t="str">
        <f>IF(ISERROR(VLOOKUP($H341,Lookup!$F:$G,2,FALSE)),0,VLOOKUP($H341,Lookup!$F:$G,2,FALSE))</f>
        <v>UK&amp;I</v>
      </c>
    </row>
    <row r="342" spans="1:52">
      <c r="A342" s="12" t="str">
        <f>IF(AZ342=0,VLOOKUP(R342,Lookup!$B:$C,2,0),'1st Yr Maint'!AZ342)</f>
        <v>UK&amp;I</v>
      </c>
      <c r="B342" s="12" t="str">
        <f>VLOOKUP(A342,Lookup!$C:$D,2,FALSE)</f>
        <v>UK&amp;I</v>
      </c>
      <c r="C342" s="15" t="s">
        <v>418</v>
      </c>
      <c r="D342" s="15" t="s">
        <v>575</v>
      </c>
      <c r="E342" s="15" t="s">
        <v>924</v>
      </c>
      <c r="F342" s="15" t="s">
        <v>519</v>
      </c>
      <c r="G342" s="15" t="s">
        <v>645</v>
      </c>
      <c r="H342" s="15" t="s">
        <v>983</v>
      </c>
      <c r="I342" s="143" t="s">
        <v>984</v>
      </c>
      <c r="J342" s="15" t="s">
        <v>985</v>
      </c>
      <c r="K342" s="15" t="s">
        <v>986</v>
      </c>
      <c r="L342" s="15" t="s">
        <v>654</v>
      </c>
      <c r="M342" s="15" t="s">
        <v>1130</v>
      </c>
      <c r="N342" s="103">
        <v>99335</v>
      </c>
      <c r="O342" s="15" t="s">
        <v>1131</v>
      </c>
      <c r="P342" s="15" t="s">
        <v>1132</v>
      </c>
      <c r="Q342" s="15" t="s">
        <v>1132</v>
      </c>
      <c r="R342" s="15" t="s">
        <v>495</v>
      </c>
      <c r="S342" s="15" t="s">
        <v>495</v>
      </c>
      <c r="T342" s="15" t="s">
        <v>467</v>
      </c>
      <c r="U342" s="15" t="s">
        <v>468</v>
      </c>
      <c r="X342" s="15">
        <v>30296806</v>
      </c>
      <c r="Y342" s="15" t="s">
        <v>1133</v>
      </c>
      <c r="AB342" s="15" t="s">
        <v>1134</v>
      </c>
      <c r="AC342" s="15">
        <v>217593494</v>
      </c>
      <c r="AD342" s="15">
        <v>1005741589</v>
      </c>
      <c r="AE342" s="15" t="s">
        <v>484</v>
      </c>
      <c r="AF342" s="15">
        <v>2</v>
      </c>
      <c r="AG342" s="15" t="s">
        <v>509</v>
      </c>
      <c r="AH342" s="15" t="s">
        <v>510</v>
      </c>
      <c r="AI342" s="15" t="s">
        <v>511</v>
      </c>
      <c r="AJ342" s="15" t="s">
        <v>642</v>
      </c>
      <c r="AK342" s="15" t="s">
        <v>657</v>
      </c>
      <c r="AL342" s="15" t="s">
        <v>512</v>
      </c>
      <c r="AM342" s="16">
        <v>41621</v>
      </c>
      <c r="AN342" s="16">
        <v>41621</v>
      </c>
      <c r="AO342" s="16">
        <v>41621</v>
      </c>
      <c r="AP342" s="201">
        <v>12</v>
      </c>
      <c r="AT342" s="102">
        <v>51336.1</v>
      </c>
      <c r="AU342" s="15" t="s">
        <v>424</v>
      </c>
      <c r="AV342" s="15" t="s">
        <v>537</v>
      </c>
      <c r="AW342" s="15" t="s">
        <v>538</v>
      </c>
      <c r="AX342" s="14" t="str">
        <f t="shared" si="6"/>
        <v>UK&amp;IBOOKINGS</v>
      </c>
      <c r="AY342" s="17" t="s">
        <v>733</v>
      </c>
      <c r="AZ342" s="101" t="str">
        <f>IF(ISERROR(VLOOKUP($H342,Lookup!$F:$G,2,FALSE)),0,VLOOKUP($H342,Lookup!$F:$G,2,FALSE))</f>
        <v>UK&amp;I</v>
      </c>
    </row>
    <row r="343" spans="1:52">
      <c r="A343" s="12" t="str">
        <f>IF(AZ343=0,VLOOKUP(R343,Lookup!$B:$C,2,0),'1st Yr Maint'!AZ343)</f>
        <v>Other</v>
      </c>
      <c r="B343" s="12" t="str">
        <f>VLOOKUP(A343,Lookup!$C:$D,2,FALSE)</f>
        <v>OTHER</v>
      </c>
      <c r="C343" s="15" t="s">
        <v>418</v>
      </c>
      <c r="D343" s="15" t="s">
        <v>575</v>
      </c>
      <c r="E343" s="15" t="s">
        <v>395</v>
      </c>
      <c r="F343" s="15" t="s">
        <v>519</v>
      </c>
      <c r="G343" s="15" t="s">
        <v>645</v>
      </c>
      <c r="H343" s="15" t="s">
        <v>628</v>
      </c>
      <c r="I343" s="143" t="s">
        <v>629</v>
      </c>
      <c r="J343" s="15" t="s">
        <v>630</v>
      </c>
      <c r="K343" s="15" t="s">
        <v>631</v>
      </c>
      <c r="L343" s="15" t="s">
        <v>632</v>
      </c>
      <c r="M343" s="15" t="s">
        <v>633</v>
      </c>
      <c r="N343" s="103" t="s">
        <v>634</v>
      </c>
      <c r="O343" s="15" t="s">
        <v>843</v>
      </c>
      <c r="P343" s="15" t="s">
        <v>844</v>
      </c>
      <c r="Q343" s="15" t="s">
        <v>844</v>
      </c>
      <c r="R343" s="15" t="s">
        <v>498</v>
      </c>
      <c r="S343" s="15" t="s">
        <v>498</v>
      </c>
      <c r="T343" s="15" t="s">
        <v>467</v>
      </c>
      <c r="U343" s="15" t="s">
        <v>468</v>
      </c>
      <c r="V343" s="15">
        <v>1955359</v>
      </c>
      <c r="X343" s="15">
        <v>30276031</v>
      </c>
      <c r="Y343" s="15" t="s">
        <v>845</v>
      </c>
      <c r="AB343" s="15" t="s">
        <v>846</v>
      </c>
      <c r="AC343" s="15">
        <v>408098429</v>
      </c>
      <c r="AD343" s="15">
        <v>1005491455</v>
      </c>
      <c r="AE343" s="15" t="s">
        <v>484</v>
      </c>
      <c r="AF343" s="15">
        <v>1</v>
      </c>
      <c r="AG343" s="15" t="s">
        <v>509</v>
      </c>
      <c r="AH343" s="15" t="s">
        <v>510</v>
      </c>
      <c r="AI343" s="15" t="s">
        <v>511</v>
      </c>
      <c r="AJ343" s="15" t="s">
        <v>517</v>
      </c>
      <c r="AK343" s="15" t="s">
        <v>516</v>
      </c>
      <c r="AL343" s="15" t="s">
        <v>512</v>
      </c>
      <c r="AM343" s="16">
        <v>41584</v>
      </c>
      <c r="AN343" s="16">
        <v>41584</v>
      </c>
      <c r="AO343" s="16">
        <v>41584</v>
      </c>
      <c r="AP343" s="201">
        <v>11</v>
      </c>
      <c r="AT343" s="102">
        <v>280652.08</v>
      </c>
      <c r="AU343" s="15" t="s">
        <v>424</v>
      </c>
      <c r="AV343" s="15" t="s">
        <v>466</v>
      </c>
      <c r="AW343" s="15" t="s">
        <v>531</v>
      </c>
      <c r="AX343" s="14" t="str">
        <f t="shared" si="6"/>
        <v>OtherBOOKINGS</v>
      </c>
      <c r="AY343" s="17" t="s">
        <v>733</v>
      </c>
      <c r="AZ343" s="101" t="str">
        <f>IF(ISERROR(VLOOKUP($H343,Lookup!$F:$G,2,FALSE)),0,VLOOKUP($H343,Lookup!$F:$G,2,FALSE))</f>
        <v>Other</v>
      </c>
    </row>
    <row r="344" spans="1:52">
      <c r="A344" s="12" t="str">
        <f>IF(AZ344=0,VLOOKUP(R344,Lookup!$B:$C,2,0),'1st Yr Maint'!AZ344)</f>
        <v>Other</v>
      </c>
      <c r="B344" s="12" t="str">
        <f>VLOOKUP(A344,Lookup!$C:$D,2,FALSE)</f>
        <v>OTHER</v>
      </c>
      <c r="C344" s="15" t="s">
        <v>418</v>
      </c>
      <c r="D344" s="15" t="s">
        <v>575</v>
      </c>
      <c r="E344" s="15" t="s">
        <v>395</v>
      </c>
      <c r="F344" s="15" t="s">
        <v>519</v>
      </c>
      <c r="G344" s="15" t="s">
        <v>645</v>
      </c>
      <c r="H344" s="15" t="s">
        <v>628</v>
      </c>
      <c r="I344" s="143" t="s">
        <v>629</v>
      </c>
      <c r="J344" s="15" t="s">
        <v>630</v>
      </c>
      <c r="K344" s="15" t="s">
        <v>631</v>
      </c>
      <c r="L344" s="15" t="s">
        <v>632</v>
      </c>
      <c r="M344" s="15" t="s">
        <v>633</v>
      </c>
      <c r="N344" s="103" t="s">
        <v>634</v>
      </c>
      <c r="O344" s="15" t="s">
        <v>843</v>
      </c>
      <c r="P344" s="15" t="s">
        <v>844</v>
      </c>
      <c r="Q344" s="15" t="s">
        <v>844</v>
      </c>
      <c r="R344" s="15" t="s">
        <v>498</v>
      </c>
      <c r="S344" s="15" t="s">
        <v>498</v>
      </c>
      <c r="T344" s="15" t="s">
        <v>467</v>
      </c>
      <c r="U344" s="15" t="s">
        <v>468</v>
      </c>
      <c r="V344" s="15">
        <v>1955359</v>
      </c>
      <c r="X344" s="15">
        <v>30276031</v>
      </c>
      <c r="Y344" s="15" t="s">
        <v>845</v>
      </c>
      <c r="AB344" s="15" t="s">
        <v>846</v>
      </c>
      <c r="AC344" s="15">
        <v>408098429</v>
      </c>
      <c r="AD344" s="15">
        <v>1005491455</v>
      </c>
      <c r="AE344" s="15" t="s">
        <v>484</v>
      </c>
      <c r="AF344" s="15">
        <v>-1</v>
      </c>
      <c r="AG344" s="15" t="s">
        <v>509</v>
      </c>
      <c r="AH344" s="15" t="s">
        <v>510</v>
      </c>
      <c r="AI344" s="15" t="s">
        <v>511</v>
      </c>
      <c r="AJ344" s="15" t="s">
        <v>517</v>
      </c>
      <c r="AK344" s="15" t="s">
        <v>516</v>
      </c>
      <c r="AL344" s="15" t="s">
        <v>512</v>
      </c>
      <c r="AM344" s="16">
        <v>41584</v>
      </c>
      <c r="AN344" s="16">
        <v>41585</v>
      </c>
      <c r="AO344" s="16">
        <v>41585</v>
      </c>
      <c r="AP344" s="201">
        <v>11</v>
      </c>
      <c r="AT344" s="102">
        <v>-280652.08</v>
      </c>
      <c r="AU344" s="15" t="s">
        <v>424</v>
      </c>
      <c r="AV344" s="15" t="s">
        <v>466</v>
      </c>
      <c r="AW344" s="15" t="s">
        <v>531</v>
      </c>
      <c r="AX344" s="14" t="str">
        <f t="shared" si="6"/>
        <v>OtherBOOKINGS</v>
      </c>
      <c r="AY344" s="17" t="s">
        <v>733</v>
      </c>
      <c r="AZ344" s="101" t="str">
        <f>IF(ISERROR(VLOOKUP($H344,Lookup!$F:$G,2,FALSE)),0,VLOOKUP($H344,Lookup!$F:$G,2,FALSE))</f>
        <v>Other</v>
      </c>
    </row>
    <row r="345" spans="1:52">
      <c r="A345" s="12" t="str">
        <f>IF(AZ345=0,VLOOKUP(R345,Lookup!$B:$C,2,0),'1st Yr Maint'!AZ345)</f>
        <v>Benelux</v>
      </c>
      <c r="B345" s="12" t="str">
        <f>VLOOKUP(A345,Lookup!$C:$D,2,FALSE)</f>
        <v>EMEA WEST</v>
      </c>
      <c r="C345" s="15" t="s">
        <v>418</v>
      </c>
      <c r="D345" s="15" t="s">
        <v>575</v>
      </c>
      <c r="E345" s="15" t="s">
        <v>395</v>
      </c>
      <c r="F345" s="15" t="s">
        <v>519</v>
      </c>
      <c r="G345" s="15" t="s">
        <v>645</v>
      </c>
      <c r="H345" s="15" t="s">
        <v>568</v>
      </c>
      <c r="I345" s="143" t="s">
        <v>472</v>
      </c>
      <c r="J345" s="15" t="s">
        <v>476</v>
      </c>
      <c r="K345" s="15" t="s">
        <v>473</v>
      </c>
      <c r="L345" s="15" t="s">
        <v>471</v>
      </c>
      <c r="M345" s="15" t="s">
        <v>584</v>
      </c>
      <c r="N345" s="103">
        <v>15449</v>
      </c>
      <c r="O345" s="15" t="s">
        <v>1286</v>
      </c>
      <c r="P345" s="15" t="s">
        <v>1286</v>
      </c>
      <c r="Q345" s="15" t="s">
        <v>1287</v>
      </c>
      <c r="R345" s="15" t="s">
        <v>941</v>
      </c>
      <c r="S345" s="15" t="s">
        <v>941</v>
      </c>
      <c r="T345" s="15" t="s">
        <v>467</v>
      </c>
      <c r="U345" s="15" t="s">
        <v>468</v>
      </c>
      <c r="V345" s="15">
        <v>942595</v>
      </c>
      <c r="X345" s="15">
        <v>30300102</v>
      </c>
      <c r="Y345" s="15" t="s">
        <v>1288</v>
      </c>
      <c r="AB345" s="15" t="s">
        <v>1289</v>
      </c>
      <c r="AC345" s="15">
        <v>763823197</v>
      </c>
      <c r="AD345" s="15">
        <v>1005191552</v>
      </c>
      <c r="AE345" s="15" t="s">
        <v>461</v>
      </c>
      <c r="AF345" s="15">
        <v>2</v>
      </c>
      <c r="AG345" s="15" t="s">
        <v>513</v>
      </c>
      <c r="AH345" s="15" t="s">
        <v>510</v>
      </c>
      <c r="AI345" s="15" t="s">
        <v>511</v>
      </c>
      <c r="AJ345" s="15" t="s">
        <v>642</v>
      </c>
      <c r="AK345" s="15" t="s">
        <v>658</v>
      </c>
      <c r="AL345" s="15" t="s">
        <v>512</v>
      </c>
      <c r="AM345" s="16">
        <v>41626</v>
      </c>
      <c r="AN345" s="16">
        <v>41626</v>
      </c>
      <c r="AO345" s="16">
        <v>41626</v>
      </c>
      <c r="AP345" s="201">
        <v>12</v>
      </c>
      <c r="AT345" s="102">
        <v>26773.52</v>
      </c>
      <c r="AU345" s="15" t="s">
        <v>424</v>
      </c>
      <c r="AV345" s="15" t="s">
        <v>494</v>
      </c>
      <c r="AW345" s="15" t="s">
        <v>542</v>
      </c>
      <c r="AX345" s="14" t="str">
        <f t="shared" si="6"/>
        <v>BeneluxBOOKINGS</v>
      </c>
      <c r="AY345" s="17" t="s">
        <v>733</v>
      </c>
      <c r="AZ345" s="101">
        <f>IF(ISERROR(VLOOKUP($H345,Lookup!$F:$G,2,FALSE)),0,VLOOKUP($H345,Lookup!$F:$G,2,FALSE))</f>
        <v>0</v>
      </c>
    </row>
    <row r="346" spans="1:52">
      <c r="A346" s="12" t="str">
        <f>IF(AZ346=0,VLOOKUP(R346,Lookup!$B:$C,2,0),'1st Yr Maint'!AZ346)</f>
        <v>Benelux</v>
      </c>
      <c r="B346" s="12" t="str">
        <f>VLOOKUP(A346,Lookup!$C:$D,2,FALSE)</f>
        <v>EMEA WEST</v>
      </c>
      <c r="C346" s="15" t="s">
        <v>418</v>
      </c>
      <c r="D346" s="15" t="s">
        <v>575</v>
      </c>
      <c r="E346" s="15" t="s">
        <v>395</v>
      </c>
      <c r="F346" s="15" t="s">
        <v>519</v>
      </c>
      <c r="G346" s="15" t="s">
        <v>645</v>
      </c>
      <c r="H346" s="15" t="s">
        <v>568</v>
      </c>
      <c r="I346" s="143" t="s">
        <v>472</v>
      </c>
      <c r="J346" s="15" t="s">
        <v>476</v>
      </c>
      <c r="K346" s="15" t="s">
        <v>473</v>
      </c>
      <c r="L346" s="15" t="s">
        <v>471</v>
      </c>
      <c r="M346" s="15" t="s">
        <v>584</v>
      </c>
      <c r="N346" s="103">
        <v>15449</v>
      </c>
      <c r="O346" s="15" t="s">
        <v>1376</v>
      </c>
      <c r="P346" s="15" t="s">
        <v>1377</v>
      </c>
      <c r="Q346" s="15" t="s">
        <v>1377</v>
      </c>
      <c r="R346" s="15" t="s">
        <v>941</v>
      </c>
      <c r="S346" s="15" t="s">
        <v>941</v>
      </c>
      <c r="T346" s="15" t="s">
        <v>467</v>
      </c>
      <c r="U346" s="15" t="s">
        <v>468</v>
      </c>
      <c r="V346" s="15">
        <v>2914096</v>
      </c>
      <c r="X346" s="15">
        <v>30306644</v>
      </c>
      <c r="Y346" s="15" t="s">
        <v>1378</v>
      </c>
      <c r="AB346" s="15" t="s">
        <v>1379</v>
      </c>
      <c r="AC346" s="15">
        <v>372944426</v>
      </c>
      <c r="AD346" s="15">
        <v>1005236657</v>
      </c>
      <c r="AE346" s="15" t="s">
        <v>461</v>
      </c>
      <c r="AF346" s="15">
        <v>2</v>
      </c>
      <c r="AG346" s="15" t="s">
        <v>513</v>
      </c>
      <c r="AH346" s="15" t="s">
        <v>510</v>
      </c>
      <c r="AI346" s="15" t="s">
        <v>511</v>
      </c>
      <c r="AJ346" s="15" t="s">
        <v>642</v>
      </c>
      <c r="AK346" s="15" t="s">
        <v>515</v>
      </c>
      <c r="AL346" s="15" t="s">
        <v>512</v>
      </c>
      <c r="AM346" s="16">
        <v>41634</v>
      </c>
      <c r="AN346" s="16">
        <v>41634</v>
      </c>
      <c r="AO346" s="16">
        <v>41634</v>
      </c>
      <c r="AP346" s="201">
        <v>12</v>
      </c>
      <c r="AT346" s="102">
        <v>1345.5009</v>
      </c>
      <c r="AU346" s="15" t="s">
        <v>424</v>
      </c>
      <c r="AV346" s="15" t="s">
        <v>537</v>
      </c>
      <c r="AW346" s="15" t="s">
        <v>538</v>
      </c>
      <c r="AX346" s="14" t="str">
        <f t="shared" si="6"/>
        <v>BeneluxBOOKINGS</v>
      </c>
      <c r="AY346" s="17" t="s">
        <v>733</v>
      </c>
      <c r="AZ346" s="101">
        <f>IF(ISERROR(VLOOKUP($H346,Lookup!$F:$G,2,FALSE)),0,VLOOKUP($H346,Lookup!$F:$G,2,FALSE))</f>
        <v>0</v>
      </c>
    </row>
    <row r="347" spans="1:52">
      <c r="A347" s="12" t="str">
        <f>IF(AZ347=0,VLOOKUP(R347,Lookup!$B:$C,2,0),'1st Yr Maint'!AZ347)</f>
        <v>Benelux</v>
      </c>
      <c r="B347" s="12" t="str">
        <f>VLOOKUP(A347,Lookup!$C:$D,2,FALSE)</f>
        <v>EMEA WEST</v>
      </c>
      <c r="C347" s="15" t="s">
        <v>418</v>
      </c>
      <c r="D347" s="15" t="s">
        <v>575</v>
      </c>
      <c r="E347" s="15" t="s">
        <v>395</v>
      </c>
      <c r="F347" s="15" t="s">
        <v>519</v>
      </c>
      <c r="G347" s="15" t="s">
        <v>645</v>
      </c>
      <c r="H347" s="15" t="s">
        <v>568</v>
      </c>
      <c r="I347" s="143" t="s">
        <v>544</v>
      </c>
      <c r="J347" s="15" t="s">
        <v>476</v>
      </c>
      <c r="K347" s="15" t="s">
        <v>473</v>
      </c>
      <c r="L347" s="15" t="s">
        <v>471</v>
      </c>
      <c r="M347" s="15" t="s">
        <v>659</v>
      </c>
      <c r="N347" s="103">
        <v>86817</v>
      </c>
      <c r="O347" s="15" t="s">
        <v>843</v>
      </c>
      <c r="P347" s="15" t="s">
        <v>844</v>
      </c>
      <c r="Q347" s="15" t="s">
        <v>844</v>
      </c>
      <c r="R347" s="15" t="s">
        <v>498</v>
      </c>
      <c r="S347" s="15" t="s">
        <v>498</v>
      </c>
      <c r="T347" s="15" t="s">
        <v>467</v>
      </c>
      <c r="U347" s="15" t="s">
        <v>468</v>
      </c>
      <c r="V347" s="15">
        <v>1955359</v>
      </c>
      <c r="X347" s="15">
        <v>30276031</v>
      </c>
      <c r="Y347" s="15" t="s">
        <v>845</v>
      </c>
      <c r="AB347" s="15" t="s">
        <v>846</v>
      </c>
      <c r="AC347" s="15">
        <v>408098429</v>
      </c>
      <c r="AD347" s="15">
        <v>1005491455</v>
      </c>
      <c r="AE347" s="15" t="s">
        <v>484</v>
      </c>
      <c r="AF347" s="15">
        <v>1</v>
      </c>
      <c r="AG347" s="15" t="s">
        <v>509</v>
      </c>
      <c r="AH347" s="15" t="s">
        <v>510</v>
      </c>
      <c r="AI347" s="15" t="s">
        <v>511</v>
      </c>
      <c r="AJ347" s="15" t="s">
        <v>517</v>
      </c>
      <c r="AK347" s="15" t="s">
        <v>516</v>
      </c>
      <c r="AL347" s="15" t="s">
        <v>512</v>
      </c>
      <c r="AM347" s="16">
        <v>41584</v>
      </c>
      <c r="AN347" s="16">
        <v>41585</v>
      </c>
      <c r="AO347" s="16">
        <v>41585</v>
      </c>
      <c r="AP347" s="201">
        <v>11</v>
      </c>
      <c r="AT347" s="102">
        <v>280652.08</v>
      </c>
      <c r="AU347" s="15" t="s">
        <v>424</v>
      </c>
      <c r="AV347" s="15" t="s">
        <v>466</v>
      </c>
      <c r="AW347" s="15" t="s">
        <v>531</v>
      </c>
      <c r="AX347" s="14" t="str">
        <f t="shared" si="6"/>
        <v>BeneluxBOOKINGS</v>
      </c>
      <c r="AY347" s="17" t="s">
        <v>733</v>
      </c>
      <c r="AZ347" s="101">
        <f>IF(ISERROR(VLOOKUP($H347,Lookup!$F:$G,2,FALSE)),0,VLOOKUP($H347,Lookup!$F:$G,2,FALSE))</f>
        <v>0</v>
      </c>
    </row>
    <row r="348" spans="1:52">
      <c r="A348" s="12" t="str">
        <f>IF(AZ348=0,VLOOKUP(R348,Lookup!$B:$C,2,0),'1st Yr Maint'!AZ348)</f>
        <v>Benelux</v>
      </c>
      <c r="B348" s="12" t="str">
        <f>VLOOKUP(A348,Lookup!$C:$D,2,FALSE)</f>
        <v>EMEA WEST</v>
      </c>
      <c r="C348" s="15" t="s">
        <v>418</v>
      </c>
      <c r="D348" s="15" t="s">
        <v>575</v>
      </c>
      <c r="E348" s="15" t="s">
        <v>395</v>
      </c>
      <c r="F348" s="15" t="s">
        <v>519</v>
      </c>
      <c r="G348" s="15" t="s">
        <v>645</v>
      </c>
      <c r="H348" s="15" t="s">
        <v>568</v>
      </c>
      <c r="I348" s="143" t="s">
        <v>544</v>
      </c>
      <c r="J348" s="15" t="s">
        <v>476</v>
      </c>
      <c r="K348" s="15" t="s">
        <v>473</v>
      </c>
      <c r="L348" s="15" t="s">
        <v>471</v>
      </c>
      <c r="M348" s="15" t="s">
        <v>595</v>
      </c>
      <c r="N348" s="103">
        <v>110701</v>
      </c>
      <c r="O348" s="15" t="s">
        <v>1421</v>
      </c>
      <c r="P348" s="15" t="s">
        <v>1422</v>
      </c>
      <c r="Q348" s="15" t="s">
        <v>1422</v>
      </c>
      <c r="R348" s="15" t="s">
        <v>498</v>
      </c>
      <c r="S348" s="15" t="s">
        <v>498</v>
      </c>
      <c r="T348" s="15" t="s">
        <v>1423</v>
      </c>
      <c r="U348" s="15" t="s">
        <v>1424</v>
      </c>
      <c r="V348" s="15">
        <v>1674891</v>
      </c>
      <c r="X348" s="15">
        <v>30308135</v>
      </c>
      <c r="Y348" s="15" t="s">
        <v>1425</v>
      </c>
      <c r="AB348" s="15" t="s">
        <v>1526</v>
      </c>
      <c r="AC348" s="15">
        <v>8030137</v>
      </c>
      <c r="AD348" s="15">
        <v>1005852695</v>
      </c>
      <c r="AE348" s="15" t="s">
        <v>461</v>
      </c>
      <c r="AF348" s="15">
        <v>1</v>
      </c>
      <c r="AG348" s="15" t="s">
        <v>513</v>
      </c>
      <c r="AI348" s="15" t="s">
        <v>514</v>
      </c>
      <c r="AL348" s="15" t="s">
        <v>391</v>
      </c>
      <c r="AM348" s="16">
        <v>41635</v>
      </c>
      <c r="AN348" s="16">
        <v>41635</v>
      </c>
      <c r="AO348" s="16">
        <v>41635</v>
      </c>
      <c r="AP348" s="201">
        <v>12</v>
      </c>
      <c r="AT348" s="102">
        <v>27.3</v>
      </c>
      <c r="AU348" s="15" t="s">
        <v>424</v>
      </c>
      <c r="AV348" s="15" t="s">
        <v>462</v>
      </c>
      <c r="AW348" s="15" t="s">
        <v>652</v>
      </c>
      <c r="AX348" s="14" t="str">
        <f t="shared" si="6"/>
        <v>BeneluxBOOKINGS</v>
      </c>
      <c r="AY348" s="17" t="s">
        <v>733</v>
      </c>
      <c r="AZ348" s="101">
        <f>IF(ISERROR(VLOOKUP($H348,Lookup!$F:$G,2,FALSE)),0,VLOOKUP($H348,Lookup!$F:$G,2,FALSE))</f>
        <v>0</v>
      </c>
    </row>
    <row r="349" spans="1:52">
      <c r="A349" s="12" t="str">
        <f>IF(AZ349=0,VLOOKUP(R349,Lookup!$B:$C,2,0),'1st Yr Maint'!AZ349)</f>
        <v>Austria/EE</v>
      </c>
      <c r="B349" s="12" t="str">
        <f>VLOOKUP(A349,Lookup!$C:$D,2,FALSE)</f>
        <v>EMEA EAST</v>
      </c>
      <c r="C349" s="15" t="s">
        <v>418</v>
      </c>
      <c r="D349" s="15" t="s">
        <v>575</v>
      </c>
      <c r="E349" s="15" t="s">
        <v>395</v>
      </c>
      <c r="F349" s="15" t="s">
        <v>519</v>
      </c>
      <c r="G349" s="15" t="s">
        <v>645</v>
      </c>
      <c r="H349" s="15" t="s">
        <v>593</v>
      </c>
      <c r="I349" s="143" t="s">
        <v>889</v>
      </c>
      <c r="J349" s="15" t="s">
        <v>567</v>
      </c>
      <c r="K349" s="15" t="s">
        <v>532</v>
      </c>
      <c r="L349" s="15" t="s">
        <v>464</v>
      </c>
      <c r="M349" s="15" t="s">
        <v>890</v>
      </c>
      <c r="N349" s="103">
        <v>83938</v>
      </c>
      <c r="O349" s="15" t="s">
        <v>1597</v>
      </c>
      <c r="P349" s="15" t="s">
        <v>1597</v>
      </c>
      <c r="Q349" s="15" t="s">
        <v>1598</v>
      </c>
      <c r="R349" s="15" t="s">
        <v>1571</v>
      </c>
      <c r="S349" s="15" t="s">
        <v>1571</v>
      </c>
      <c r="T349" s="15" t="s">
        <v>467</v>
      </c>
      <c r="U349" s="15" t="s">
        <v>468</v>
      </c>
      <c r="V349" s="15">
        <v>2922118</v>
      </c>
      <c r="X349" s="15">
        <v>30313260</v>
      </c>
      <c r="Y349" s="15" t="s">
        <v>1599</v>
      </c>
      <c r="AB349" s="15" t="s">
        <v>1598</v>
      </c>
      <c r="AC349" s="15">
        <v>5391653</v>
      </c>
      <c r="AD349" s="15">
        <v>1005264359</v>
      </c>
      <c r="AE349" s="15" t="s">
        <v>461</v>
      </c>
      <c r="AF349" s="15">
        <v>2</v>
      </c>
      <c r="AG349" s="15" t="s">
        <v>509</v>
      </c>
      <c r="AH349" s="15" t="s">
        <v>510</v>
      </c>
      <c r="AI349" s="15" t="s">
        <v>511</v>
      </c>
      <c r="AJ349" s="15" t="s">
        <v>642</v>
      </c>
      <c r="AK349" s="15" t="s">
        <v>1241</v>
      </c>
      <c r="AL349" s="15" t="s">
        <v>512</v>
      </c>
      <c r="AM349" s="16">
        <v>41639</v>
      </c>
      <c r="AN349" s="16">
        <v>41639</v>
      </c>
      <c r="AO349" s="16">
        <v>41639</v>
      </c>
      <c r="AP349" s="201">
        <v>12</v>
      </c>
      <c r="AT349" s="102">
        <v>9954.11</v>
      </c>
      <c r="AU349" s="15" t="s">
        <v>424</v>
      </c>
      <c r="AV349" s="15" t="s">
        <v>474</v>
      </c>
      <c r="AW349" s="15" t="s">
        <v>474</v>
      </c>
      <c r="AX349" s="14" t="str">
        <f t="shared" si="6"/>
        <v>Austria/EEBOOKINGS</v>
      </c>
      <c r="AY349" s="17" t="s">
        <v>733</v>
      </c>
      <c r="AZ349" s="101">
        <f>IF(ISERROR(VLOOKUP($H349,Lookup!$F:$G,2,FALSE)),0,VLOOKUP($H349,Lookup!$F:$G,2,FALSE))</f>
        <v>0</v>
      </c>
    </row>
    <row r="350" spans="1:52">
      <c r="A350" s="12" t="str">
        <f>IF(AZ350=0,VLOOKUP(R350,Lookup!$B:$C,2,0),'1st Yr Maint'!AZ350)</f>
        <v>Russia CIS</v>
      </c>
      <c r="B350" s="12" t="str">
        <f>VLOOKUP(A350,Lookup!$C:$D,2,FALSE)</f>
        <v>EMEA EAST</v>
      </c>
      <c r="C350" s="15" t="s">
        <v>418</v>
      </c>
      <c r="D350" s="15" t="s">
        <v>575</v>
      </c>
      <c r="E350" s="15" t="s">
        <v>395</v>
      </c>
      <c r="F350" s="15" t="s">
        <v>519</v>
      </c>
      <c r="G350" s="15" t="s">
        <v>645</v>
      </c>
      <c r="H350" s="15" t="s">
        <v>463</v>
      </c>
      <c r="I350" s="143" t="s">
        <v>682</v>
      </c>
      <c r="J350" s="15" t="s">
        <v>567</v>
      </c>
      <c r="K350" s="15" t="s">
        <v>734</v>
      </c>
      <c r="L350" s="15" t="s">
        <v>464</v>
      </c>
      <c r="M350" s="15" t="s">
        <v>692</v>
      </c>
      <c r="N350" s="103">
        <v>117563</v>
      </c>
      <c r="O350" s="15" t="s">
        <v>1476</v>
      </c>
      <c r="P350" s="15" t="s">
        <v>1476</v>
      </c>
      <c r="Q350" s="15" t="s">
        <v>1477</v>
      </c>
      <c r="R350" s="15" t="s">
        <v>598</v>
      </c>
      <c r="S350" s="15" t="s">
        <v>598</v>
      </c>
      <c r="T350" s="15" t="s">
        <v>467</v>
      </c>
      <c r="U350" s="15" t="s">
        <v>468</v>
      </c>
      <c r="V350" s="15">
        <v>2691910</v>
      </c>
      <c r="X350" s="15">
        <v>30309362</v>
      </c>
      <c r="Y350" s="15" t="s">
        <v>1478</v>
      </c>
      <c r="AB350" s="15" t="s">
        <v>1479</v>
      </c>
      <c r="AC350" s="15">
        <v>644978710</v>
      </c>
      <c r="AD350" s="15">
        <v>1005682586</v>
      </c>
      <c r="AE350" s="15" t="s">
        <v>461</v>
      </c>
      <c r="AF350" s="15">
        <v>1</v>
      </c>
      <c r="AG350" s="15" t="s">
        <v>509</v>
      </c>
      <c r="AH350" s="15" t="s">
        <v>510</v>
      </c>
      <c r="AI350" s="15" t="s">
        <v>514</v>
      </c>
      <c r="AL350" s="15" t="s">
        <v>391</v>
      </c>
      <c r="AM350" s="16">
        <v>41636</v>
      </c>
      <c r="AN350" s="16">
        <v>41636</v>
      </c>
      <c r="AO350" s="16">
        <v>41636</v>
      </c>
      <c r="AP350" s="201">
        <v>12</v>
      </c>
      <c r="AT350" s="102">
        <v>214</v>
      </c>
      <c r="AU350" s="15" t="s">
        <v>424</v>
      </c>
      <c r="AV350" s="15" t="s">
        <v>462</v>
      </c>
      <c r="AW350" s="15" t="s">
        <v>652</v>
      </c>
      <c r="AX350" s="14" t="str">
        <f t="shared" si="6"/>
        <v>Russia CISBOOKINGS</v>
      </c>
      <c r="AY350" s="17" t="s">
        <v>733</v>
      </c>
      <c r="AZ350" s="101" t="str">
        <f>IF(ISERROR(VLOOKUP($H350,Lookup!$F:$G,2,FALSE)),0,VLOOKUP($H350,Lookup!$F:$G,2,FALSE))</f>
        <v>Russia CIS</v>
      </c>
    </row>
    <row r="351" spans="1:52">
      <c r="A351" s="12" t="str">
        <f>IF(AZ351=0,VLOOKUP(R351,Lookup!$B:$C,2,0),'1st Yr Maint'!AZ351)</f>
        <v>South Africa</v>
      </c>
      <c r="B351" s="12" t="str">
        <f>VLOOKUP(A351,Lookup!$C:$D,2,FALSE)</f>
        <v>EMEA EAST</v>
      </c>
      <c r="C351" s="15" t="s">
        <v>418</v>
      </c>
      <c r="D351" s="15" t="s">
        <v>575</v>
      </c>
      <c r="E351" s="15" t="s">
        <v>395</v>
      </c>
      <c r="F351" s="15" t="s">
        <v>519</v>
      </c>
      <c r="G351" s="15" t="s">
        <v>645</v>
      </c>
      <c r="H351" s="15" t="s">
        <v>647</v>
      </c>
      <c r="I351" s="143" t="s">
        <v>648</v>
      </c>
      <c r="J351" s="15" t="s">
        <v>476</v>
      </c>
      <c r="K351" s="15" t="s">
        <v>649</v>
      </c>
      <c r="L351" s="15" t="s">
        <v>471</v>
      </c>
      <c r="M351" s="15" t="s">
        <v>997</v>
      </c>
      <c r="N351" s="103">
        <v>117901</v>
      </c>
      <c r="O351" s="15" t="s">
        <v>998</v>
      </c>
      <c r="P351" s="15" t="s">
        <v>998</v>
      </c>
      <c r="Q351" s="15" t="s">
        <v>999</v>
      </c>
      <c r="R351" s="15" t="s">
        <v>382</v>
      </c>
      <c r="S351" s="15" t="s">
        <v>382</v>
      </c>
      <c r="T351" s="15" t="s">
        <v>467</v>
      </c>
      <c r="U351" s="15" t="s">
        <v>468</v>
      </c>
      <c r="V351" s="15">
        <v>3058810</v>
      </c>
      <c r="X351" s="15">
        <v>30284919</v>
      </c>
      <c r="Y351" s="15" t="s">
        <v>1000</v>
      </c>
      <c r="AB351" s="15" t="s">
        <v>999</v>
      </c>
      <c r="AC351" s="15">
        <v>652837677</v>
      </c>
      <c r="AD351" s="15">
        <v>1005551189</v>
      </c>
      <c r="AE351" s="15" t="s">
        <v>461</v>
      </c>
      <c r="AF351" s="15">
        <v>2</v>
      </c>
      <c r="AG351" s="15" t="s">
        <v>509</v>
      </c>
      <c r="AH351" s="15" t="s">
        <v>510</v>
      </c>
      <c r="AI351" s="15" t="s">
        <v>514</v>
      </c>
      <c r="AL351" s="15" t="s">
        <v>391</v>
      </c>
      <c r="AM351" s="16">
        <v>41603</v>
      </c>
      <c r="AN351" s="16">
        <v>41603</v>
      </c>
      <c r="AO351" s="16">
        <v>41603</v>
      </c>
      <c r="AP351" s="201">
        <v>11</v>
      </c>
      <c r="AT351" s="102">
        <v>9251.69</v>
      </c>
      <c r="AU351" s="15" t="s">
        <v>424</v>
      </c>
      <c r="AV351" s="15" t="s">
        <v>921</v>
      </c>
      <c r="AW351" s="15" t="s">
        <v>922</v>
      </c>
      <c r="AX351" s="14" t="str">
        <f t="shared" si="6"/>
        <v>South AfricaBOOKINGS</v>
      </c>
      <c r="AY351" s="17" t="s">
        <v>733</v>
      </c>
      <c r="AZ351" s="101" t="str">
        <f>IF(ISERROR(VLOOKUP($H351,Lookup!$F:$G,2,FALSE)),0,VLOOKUP($H351,Lookup!$F:$G,2,FALSE))</f>
        <v>South Africa</v>
      </c>
    </row>
    <row r="352" spans="1:52">
      <c r="A352" s="12" t="str">
        <f>IF(AZ352=0,VLOOKUP(R352,Lookup!$B:$C,2,0),'1st Yr Maint'!AZ352)</f>
        <v>Middle East</v>
      </c>
      <c r="B352" s="12" t="str">
        <f>VLOOKUP(A352,Lookup!$C:$D,2,FALSE)</f>
        <v>EMEA EAST</v>
      </c>
      <c r="C352" s="15" t="s">
        <v>418</v>
      </c>
      <c r="D352" s="15" t="s">
        <v>575</v>
      </c>
      <c r="E352" s="15" t="s">
        <v>395</v>
      </c>
      <c r="F352" s="15" t="s">
        <v>519</v>
      </c>
      <c r="G352" s="15" t="s">
        <v>645</v>
      </c>
      <c r="H352" s="15" t="s">
        <v>612</v>
      </c>
      <c r="I352" s="143" t="s">
        <v>668</v>
      </c>
      <c r="J352" s="15" t="s">
        <v>567</v>
      </c>
      <c r="K352" s="15" t="s">
        <v>613</v>
      </c>
      <c r="L352" s="15" t="s">
        <v>464</v>
      </c>
      <c r="M352" s="15" t="s">
        <v>1235</v>
      </c>
      <c r="N352" s="103">
        <v>140895</v>
      </c>
      <c r="O352" s="15" t="s">
        <v>1236</v>
      </c>
      <c r="P352" s="15" t="s">
        <v>1237</v>
      </c>
      <c r="Q352" s="15" t="s">
        <v>1237</v>
      </c>
      <c r="R352" s="15" t="s">
        <v>1238</v>
      </c>
      <c r="S352" s="15" t="s">
        <v>1238</v>
      </c>
      <c r="T352" s="15" t="s">
        <v>467</v>
      </c>
      <c r="U352" s="15" t="s">
        <v>468</v>
      </c>
      <c r="V352" s="15">
        <v>3145979</v>
      </c>
      <c r="X352" s="15">
        <v>30299827</v>
      </c>
      <c r="Y352" s="15" t="s">
        <v>1239</v>
      </c>
      <c r="AB352" s="15" t="s">
        <v>1240</v>
      </c>
      <c r="AC352" s="15">
        <v>557680209</v>
      </c>
      <c r="AD352" s="15">
        <v>1005639363</v>
      </c>
      <c r="AE352" s="15" t="s">
        <v>461</v>
      </c>
      <c r="AF352" s="15">
        <v>1</v>
      </c>
      <c r="AG352" s="15" t="s">
        <v>509</v>
      </c>
      <c r="AH352" s="15" t="s">
        <v>510</v>
      </c>
      <c r="AI352" s="15" t="s">
        <v>511</v>
      </c>
      <c r="AJ352" s="15" t="s">
        <v>642</v>
      </c>
      <c r="AK352" s="15" t="s">
        <v>1241</v>
      </c>
      <c r="AL352" s="15" t="s">
        <v>512</v>
      </c>
      <c r="AM352" s="16">
        <v>41626</v>
      </c>
      <c r="AN352" s="16">
        <v>41626</v>
      </c>
      <c r="AO352" s="16">
        <v>41626</v>
      </c>
      <c r="AP352" s="201">
        <v>12</v>
      </c>
      <c r="AT352" s="102">
        <v>7266</v>
      </c>
      <c r="AU352" s="15" t="s">
        <v>424</v>
      </c>
      <c r="AV352" s="15" t="s">
        <v>462</v>
      </c>
      <c r="AW352" s="15" t="s">
        <v>1242</v>
      </c>
      <c r="AX352" s="14" t="str">
        <f t="shared" si="6"/>
        <v>Middle EastBOOKINGS</v>
      </c>
      <c r="AY352" s="17" t="s">
        <v>733</v>
      </c>
      <c r="AZ352" s="101">
        <f>IF(ISERROR(VLOOKUP($H352,Lookup!$F:$G,2,FALSE)),0,VLOOKUP($H352,Lookup!$F:$G,2,FALSE))</f>
        <v>0</v>
      </c>
    </row>
    <row r="353" spans="1:52">
      <c r="A353" s="12" t="str">
        <f>IF(AZ353=0,VLOOKUP(R353,Lookup!$B:$C,2,0),'1st Yr Maint'!AZ353)</f>
        <v>Middle East</v>
      </c>
      <c r="B353" s="12" t="str">
        <f>VLOOKUP(A353,Lookup!$C:$D,2,FALSE)</f>
        <v>EMEA EAST</v>
      </c>
      <c r="C353" s="15" t="s">
        <v>418</v>
      </c>
      <c r="D353" s="15" t="s">
        <v>575</v>
      </c>
      <c r="E353" s="15" t="s">
        <v>395</v>
      </c>
      <c r="F353" s="15" t="s">
        <v>519</v>
      </c>
      <c r="G353" s="15" t="s">
        <v>645</v>
      </c>
      <c r="H353" s="15" t="s">
        <v>612</v>
      </c>
      <c r="I353" s="143" t="s">
        <v>930</v>
      </c>
      <c r="J353" s="15" t="s">
        <v>567</v>
      </c>
      <c r="K353" s="15" t="s">
        <v>613</v>
      </c>
      <c r="L353" s="15" t="s">
        <v>464</v>
      </c>
      <c r="M353" s="15" t="s">
        <v>931</v>
      </c>
      <c r="N353" s="103">
        <v>67841</v>
      </c>
      <c r="O353" s="15" t="s">
        <v>716</v>
      </c>
      <c r="P353" s="15" t="s">
        <v>716</v>
      </c>
      <c r="Q353" s="15" t="s">
        <v>1515</v>
      </c>
      <c r="R353" s="15" t="s">
        <v>679</v>
      </c>
      <c r="S353" s="15" t="s">
        <v>679</v>
      </c>
      <c r="T353" s="15" t="s">
        <v>467</v>
      </c>
      <c r="U353" s="15" t="s">
        <v>468</v>
      </c>
      <c r="V353" s="15">
        <v>1421014</v>
      </c>
      <c r="X353" s="15">
        <v>30312371</v>
      </c>
      <c r="Y353" s="15" t="s">
        <v>1516</v>
      </c>
      <c r="AB353" s="15" t="s">
        <v>1517</v>
      </c>
      <c r="AC353" s="15">
        <v>644929481</v>
      </c>
      <c r="AD353" s="15">
        <v>1005596729</v>
      </c>
      <c r="AE353" s="15" t="s">
        <v>461</v>
      </c>
      <c r="AF353" s="15">
        <v>2</v>
      </c>
      <c r="AG353" s="15" t="s">
        <v>509</v>
      </c>
      <c r="AH353" s="15" t="s">
        <v>510</v>
      </c>
      <c r="AI353" s="15" t="s">
        <v>511</v>
      </c>
      <c r="AJ353" s="15" t="s">
        <v>642</v>
      </c>
      <c r="AK353" s="15" t="s">
        <v>516</v>
      </c>
      <c r="AL353" s="15" t="s">
        <v>512</v>
      </c>
      <c r="AM353" s="16">
        <v>41639</v>
      </c>
      <c r="AN353" s="16">
        <v>41639</v>
      </c>
      <c r="AO353" s="16">
        <v>41639</v>
      </c>
      <c r="AP353" s="201">
        <v>12</v>
      </c>
      <c r="AT353" s="102">
        <v>16201</v>
      </c>
      <c r="AU353" s="15" t="s">
        <v>424</v>
      </c>
      <c r="AV353" s="15" t="s">
        <v>466</v>
      </c>
      <c r="AW353" s="15" t="s">
        <v>465</v>
      </c>
      <c r="AX353" s="14" t="str">
        <f t="shared" si="6"/>
        <v>Middle EastBOOKINGS</v>
      </c>
      <c r="AY353" s="17" t="s">
        <v>733</v>
      </c>
      <c r="AZ353" s="101">
        <f>IF(ISERROR(VLOOKUP($H353,Lookup!$F:$G,2,FALSE)),0,VLOOKUP($H353,Lookup!$F:$G,2,FALSE))</f>
        <v>0</v>
      </c>
    </row>
    <row r="354" spans="1:52">
      <c r="A354" s="12" t="str">
        <f>IF(AZ354=0,VLOOKUP(R354,Lookup!$B:$C,2,0),'1st Yr Maint'!AZ354)</f>
        <v>EMED &amp; Africa</v>
      </c>
      <c r="B354" s="12" t="str">
        <f>VLOOKUP(A354,Lookup!$C:$D,2,FALSE)</f>
        <v>EMEA EAST</v>
      </c>
      <c r="C354" s="15" t="s">
        <v>418</v>
      </c>
      <c r="D354" s="15" t="s">
        <v>575</v>
      </c>
      <c r="E354" s="15" t="s">
        <v>395</v>
      </c>
      <c r="F354" s="15" t="s">
        <v>519</v>
      </c>
      <c r="G354" s="15" t="s">
        <v>645</v>
      </c>
      <c r="H354" s="15" t="s">
        <v>612</v>
      </c>
      <c r="I354" s="143" t="s">
        <v>930</v>
      </c>
      <c r="J354" s="15" t="s">
        <v>567</v>
      </c>
      <c r="K354" s="15" t="s">
        <v>613</v>
      </c>
      <c r="L354" s="15" t="s">
        <v>464</v>
      </c>
      <c r="M354" s="15" t="s">
        <v>931</v>
      </c>
      <c r="N354" s="103">
        <v>67841</v>
      </c>
      <c r="O354" s="15" t="s">
        <v>1533</v>
      </c>
      <c r="P354" s="15" t="s">
        <v>1533</v>
      </c>
      <c r="Q354" s="15" t="s">
        <v>1534</v>
      </c>
      <c r="R354" s="15" t="s">
        <v>1020</v>
      </c>
      <c r="S354" s="15" t="s">
        <v>1020</v>
      </c>
      <c r="T354" s="15" t="s">
        <v>467</v>
      </c>
      <c r="U354" s="15" t="s">
        <v>468</v>
      </c>
      <c r="V354" s="15">
        <v>3012696</v>
      </c>
      <c r="X354" s="15">
        <v>30312479</v>
      </c>
      <c r="Y354" s="15" t="s">
        <v>1535</v>
      </c>
      <c r="AB354" s="15" t="s">
        <v>1536</v>
      </c>
      <c r="AC354" s="15">
        <v>565520160</v>
      </c>
      <c r="AD354" s="15">
        <v>1005653776</v>
      </c>
      <c r="AE354" s="15" t="s">
        <v>461</v>
      </c>
      <c r="AF354" s="15">
        <v>2</v>
      </c>
      <c r="AG354" s="15" t="s">
        <v>509</v>
      </c>
      <c r="AH354" s="15" t="s">
        <v>510</v>
      </c>
      <c r="AI354" s="15" t="s">
        <v>511</v>
      </c>
      <c r="AJ354" s="15" t="s">
        <v>642</v>
      </c>
      <c r="AK354" s="15" t="s">
        <v>1064</v>
      </c>
      <c r="AL354" s="15" t="s">
        <v>512</v>
      </c>
      <c r="AM354" s="16">
        <v>41639</v>
      </c>
      <c r="AN354" s="16">
        <v>41639</v>
      </c>
      <c r="AO354" s="16">
        <v>41639</v>
      </c>
      <c r="AP354" s="201">
        <v>12</v>
      </c>
      <c r="AT354" s="102">
        <v>1656</v>
      </c>
      <c r="AU354" s="15" t="s">
        <v>424</v>
      </c>
      <c r="AV354" s="15" t="s">
        <v>653</v>
      </c>
      <c r="AW354" s="15" t="s">
        <v>665</v>
      </c>
      <c r="AX354" s="14" t="str">
        <f t="shared" si="6"/>
        <v>EMED &amp; AfricaBOOKINGS</v>
      </c>
      <c r="AY354" s="17" t="s">
        <v>733</v>
      </c>
      <c r="AZ354" s="101">
        <f>IF(ISERROR(VLOOKUP($H354,Lookup!$F:$G,2,FALSE)),0,VLOOKUP($H354,Lookup!$F:$G,2,FALSE))</f>
        <v>0</v>
      </c>
    </row>
    <row r="355" spans="1:52">
      <c r="A355" s="12" t="str">
        <f>IF(AZ355=0,VLOOKUP(R355,Lookup!$B:$C,2,0),'1st Yr Maint'!AZ355)</f>
        <v>UK&amp;I</v>
      </c>
      <c r="B355" s="12" t="str">
        <f>VLOOKUP(A355,Lookup!$C:$D,2,FALSE)</f>
        <v>UK&amp;I</v>
      </c>
      <c r="C355" s="15" t="s">
        <v>418</v>
      </c>
      <c r="D355" s="15" t="s">
        <v>575</v>
      </c>
      <c r="E355" s="15" t="s">
        <v>395</v>
      </c>
      <c r="F355" s="15" t="s">
        <v>519</v>
      </c>
      <c r="G355" s="15" t="s">
        <v>645</v>
      </c>
      <c r="H355" s="15" t="s">
        <v>475</v>
      </c>
      <c r="I355" s="143" t="s">
        <v>638</v>
      </c>
      <c r="J355" s="15" t="s">
        <v>476</v>
      </c>
      <c r="K355" s="15" t="s">
        <v>476</v>
      </c>
      <c r="L355" s="15" t="s">
        <v>471</v>
      </c>
      <c r="M355" s="15" t="s">
        <v>666</v>
      </c>
      <c r="N355" s="103">
        <v>41906</v>
      </c>
      <c r="O355" s="15" t="s">
        <v>1026</v>
      </c>
      <c r="P355" s="15" t="s">
        <v>1027</v>
      </c>
      <c r="Q355" s="15" t="s">
        <v>1027</v>
      </c>
      <c r="R355" s="15" t="s">
        <v>495</v>
      </c>
      <c r="S355" s="15" t="s">
        <v>495</v>
      </c>
      <c r="T355" s="15" t="s">
        <v>467</v>
      </c>
      <c r="U355" s="15" t="s">
        <v>468</v>
      </c>
      <c r="V355" s="15">
        <v>2984917</v>
      </c>
      <c r="X355" s="15">
        <v>30288282</v>
      </c>
      <c r="Y355" s="15" t="s">
        <v>1028</v>
      </c>
      <c r="AB355" s="15" t="s">
        <v>1029</v>
      </c>
      <c r="AC355" s="15">
        <v>232935176</v>
      </c>
      <c r="AD355" s="15">
        <v>1005522744</v>
      </c>
      <c r="AE355" s="15" t="s">
        <v>461</v>
      </c>
      <c r="AF355" s="15">
        <v>1</v>
      </c>
      <c r="AG355" s="15" t="s">
        <v>513</v>
      </c>
      <c r="AH355" s="15" t="s">
        <v>510</v>
      </c>
      <c r="AI355" s="15" t="s">
        <v>511</v>
      </c>
      <c r="AJ355" s="15" t="s">
        <v>541</v>
      </c>
      <c r="AK355" s="15" t="s">
        <v>611</v>
      </c>
      <c r="AL355" s="15" t="s">
        <v>512</v>
      </c>
      <c r="AM355" s="16">
        <v>41607</v>
      </c>
      <c r="AN355" s="16">
        <v>41607</v>
      </c>
      <c r="AO355" s="16">
        <v>41607</v>
      </c>
      <c r="AP355" s="201">
        <v>11</v>
      </c>
      <c r="AT355" s="102">
        <v>19401.39</v>
      </c>
      <c r="AU355" s="15" t="s">
        <v>424</v>
      </c>
      <c r="AV355" s="15" t="s">
        <v>537</v>
      </c>
      <c r="AW355" s="15" t="s">
        <v>538</v>
      </c>
      <c r="AX355" s="14" t="str">
        <f t="shared" si="6"/>
        <v>UK&amp;IBOOKINGS</v>
      </c>
      <c r="AY355" s="17" t="s">
        <v>733</v>
      </c>
      <c r="AZ355" s="101" t="str">
        <f>IF(ISERROR(VLOOKUP($H355,Lookup!$F:$G,2,FALSE)),0,VLOOKUP($H355,Lookup!$F:$G,2,FALSE))</f>
        <v>UK&amp;I</v>
      </c>
    </row>
    <row r="356" spans="1:52">
      <c r="A356" s="12" t="str">
        <f>IF(AZ356=0,VLOOKUP(R356,Lookup!$B:$C,2,0),'1st Yr Maint'!AZ356)</f>
        <v>UK&amp;I</v>
      </c>
      <c r="B356" s="12" t="str">
        <f>VLOOKUP(A356,Lookup!$C:$D,2,FALSE)</f>
        <v>UK&amp;I</v>
      </c>
      <c r="C356" s="15" t="s">
        <v>418</v>
      </c>
      <c r="D356" s="15" t="s">
        <v>575</v>
      </c>
      <c r="E356" s="15" t="s">
        <v>395</v>
      </c>
      <c r="F356" s="15" t="s">
        <v>519</v>
      </c>
      <c r="G356" s="15" t="s">
        <v>645</v>
      </c>
      <c r="H356" s="15" t="s">
        <v>475</v>
      </c>
      <c r="I356" s="143" t="s">
        <v>581</v>
      </c>
      <c r="J356" s="15" t="s">
        <v>476</v>
      </c>
      <c r="K356" s="15" t="s">
        <v>582</v>
      </c>
      <c r="L356" s="15" t="s">
        <v>471</v>
      </c>
      <c r="M356" s="15" t="s">
        <v>583</v>
      </c>
      <c r="N356" s="103">
        <v>46889</v>
      </c>
      <c r="O356" s="15" t="s">
        <v>759</v>
      </c>
      <c r="P356" s="15" t="s">
        <v>760</v>
      </c>
      <c r="Q356" s="15" t="s">
        <v>760</v>
      </c>
      <c r="R356" s="15" t="s">
        <v>495</v>
      </c>
      <c r="S356" s="15" t="s">
        <v>495</v>
      </c>
      <c r="T356" s="15" t="s">
        <v>467</v>
      </c>
      <c r="U356" s="15" t="s">
        <v>468</v>
      </c>
      <c r="V356" s="15">
        <v>1850880</v>
      </c>
      <c r="X356" s="15">
        <v>30270634</v>
      </c>
      <c r="Y356" s="15" t="s">
        <v>761</v>
      </c>
      <c r="AB356" s="15" t="s">
        <v>762</v>
      </c>
      <c r="AC356" s="15">
        <v>217340207</v>
      </c>
      <c r="AD356" s="15">
        <v>1005582774</v>
      </c>
      <c r="AE356" s="15" t="s">
        <v>461</v>
      </c>
      <c r="AF356" s="15">
        <v>2</v>
      </c>
      <c r="AG356" s="15" t="s">
        <v>509</v>
      </c>
      <c r="AH356" s="15" t="s">
        <v>510</v>
      </c>
      <c r="AI356" s="15" t="s">
        <v>511</v>
      </c>
      <c r="AJ356" s="15" t="s">
        <v>642</v>
      </c>
      <c r="AL356" s="15" t="s">
        <v>512</v>
      </c>
      <c r="AM356" s="16">
        <v>41572</v>
      </c>
      <c r="AN356" s="16">
        <v>41572</v>
      </c>
      <c r="AO356" s="16">
        <v>41572</v>
      </c>
      <c r="AP356" s="201">
        <v>10</v>
      </c>
      <c r="AT356" s="102">
        <v>26878.61</v>
      </c>
      <c r="AU356" s="15" t="s">
        <v>424</v>
      </c>
      <c r="AV356" s="15" t="s">
        <v>462</v>
      </c>
      <c r="AW356" s="15" t="s">
        <v>486</v>
      </c>
      <c r="AX356" s="14" t="str">
        <f t="shared" si="6"/>
        <v>UK&amp;IBOOKINGS</v>
      </c>
      <c r="AY356" s="17" t="s">
        <v>733</v>
      </c>
      <c r="AZ356" s="101" t="str">
        <f>IF(ISERROR(VLOOKUP($H356,Lookup!$F:$G,2,FALSE)),0,VLOOKUP($H356,Lookup!$F:$G,2,FALSE))</f>
        <v>UK&amp;I</v>
      </c>
    </row>
    <row r="357" spans="1:52">
      <c r="A357" s="12" t="str">
        <f>IF(AZ357=0,VLOOKUP(R357,Lookup!$B:$C,2,0),'1st Yr Maint'!AZ357)</f>
        <v>Italy</v>
      </c>
      <c r="B357" s="12" t="str">
        <f>VLOOKUP(A357,Lookup!$C:$D,2,FALSE)</f>
        <v>EMEA WEST</v>
      </c>
      <c r="C357" s="15" t="s">
        <v>418</v>
      </c>
      <c r="D357" s="15" t="s">
        <v>575</v>
      </c>
      <c r="E357" s="15" t="s">
        <v>395</v>
      </c>
      <c r="F357" s="15" t="s">
        <v>519</v>
      </c>
      <c r="G357" s="15" t="s">
        <v>645</v>
      </c>
      <c r="H357" s="15" t="s">
        <v>1582</v>
      </c>
      <c r="I357" s="143" t="s">
        <v>1583</v>
      </c>
      <c r="J357" s="15" t="s">
        <v>1584</v>
      </c>
      <c r="K357" s="15" t="s">
        <v>1585</v>
      </c>
      <c r="L357" s="15" t="s">
        <v>558</v>
      </c>
      <c r="M357" s="15" t="s">
        <v>1586</v>
      </c>
      <c r="N357" s="103">
        <v>56321</v>
      </c>
      <c r="O357" s="15" t="s">
        <v>1541</v>
      </c>
      <c r="P357" s="15" t="s">
        <v>1542</v>
      </c>
      <c r="Q357" s="15" t="s">
        <v>1542</v>
      </c>
      <c r="R357" s="15" t="s">
        <v>97</v>
      </c>
      <c r="S357" s="15" t="s">
        <v>97</v>
      </c>
      <c r="T357" s="15" t="s">
        <v>467</v>
      </c>
      <c r="U357" s="15" t="s">
        <v>468</v>
      </c>
      <c r="V357" s="15">
        <v>3144500</v>
      </c>
      <c r="X357" s="15">
        <v>30311555</v>
      </c>
      <c r="Y357" s="15" t="s">
        <v>1543</v>
      </c>
      <c r="AB357" s="15" t="s">
        <v>1271</v>
      </c>
      <c r="AC357" s="15">
        <v>655149347</v>
      </c>
      <c r="AD357" s="15">
        <v>1005738757</v>
      </c>
      <c r="AE357" s="15" t="s">
        <v>461</v>
      </c>
      <c r="AF357" s="15">
        <v>2</v>
      </c>
      <c r="AG357" s="15" t="s">
        <v>509</v>
      </c>
      <c r="AH357" s="15" t="s">
        <v>510</v>
      </c>
      <c r="AI357" s="15" t="s">
        <v>514</v>
      </c>
      <c r="AJ357" s="15" t="s">
        <v>642</v>
      </c>
      <c r="AK357" s="15" t="s">
        <v>1544</v>
      </c>
      <c r="AL357" s="15" t="s">
        <v>512</v>
      </c>
      <c r="AM357" s="16">
        <v>41639</v>
      </c>
      <c r="AN357" s="16">
        <v>41639</v>
      </c>
      <c r="AO357" s="16">
        <v>41639</v>
      </c>
      <c r="AP357" s="201">
        <v>12</v>
      </c>
      <c r="AT357" s="102">
        <v>1731.4848</v>
      </c>
      <c r="AU357" s="15" t="s">
        <v>424</v>
      </c>
      <c r="AV357" s="15" t="s">
        <v>494</v>
      </c>
      <c r="AW357" s="15" t="s">
        <v>542</v>
      </c>
      <c r="AX357" s="14" t="str">
        <f t="shared" si="6"/>
        <v>ItalyBOOKINGS</v>
      </c>
      <c r="AY357" s="17" t="s">
        <v>733</v>
      </c>
      <c r="AZ357" s="101">
        <f>IF(ISERROR(VLOOKUP($H357,Lookup!$F:$G,2,FALSE)),0,VLOOKUP($H357,Lookup!$F:$G,2,FALSE))</f>
        <v>0</v>
      </c>
    </row>
    <row r="358" spans="1:52">
      <c r="A358" s="12" t="str">
        <f>IF(AZ358=0,VLOOKUP(R358,Lookup!$B:$C,2,0),'1st Yr Maint'!AZ358)</f>
        <v>Other</v>
      </c>
      <c r="B358" s="12" t="str">
        <f>VLOOKUP(A358,Lookup!$C:$D,2,FALSE)</f>
        <v>OTHER</v>
      </c>
      <c r="C358" s="15" t="s">
        <v>418</v>
      </c>
      <c r="D358" s="15" t="s">
        <v>575</v>
      </c>
      <c r="E358" s="15" t="s">
        <v>878</v>
      </c>
      <c r="F358" s="15" t="s">
        <v>519</v>
      </c>
      <c r="G358" s="15" t="s">
        <v>645</v>
      </c>
      <c r="H358" s="15" t="s">
        <v>628</v>
      </c>
      <c r="I358" s="143" t="s">
        <v>629</v>
      </c>
      <c r="J358" s="15" t="s">
        <v>630</v>
      </c>
      <c r="K358" s="15" t="s">
        <v>631</v>
      </c>
      <c r="L358" s="15" t="s">
        <v>632</v>
      </c>
      <c r="M358" s="15" t="s">
        <v>633</v>
      </c>
      <c r="N358" s="103" t="s">
        <v>634</v>
      </c>
      <c r="O358" s="15" t="s">
        <v>843</v>
      </c>
      <c r="P358" s="15" t="s">
        <v>844</v>
      </c>
      <c r="Q358" s="15" t="s">
        <v>844</v>
      </c>
      <c r="R358" s="15" t="s">
        <v>498</v>
      </c>
      <c r="S358" s="15" t="s">
        <v>498</v>
      </c>
      <c r="T358" s="15" t="s">
        <v>467</v>
      </c>
      <c r="U358" s="15" t="s">
        <v>468</v>
      </c>
      <c r="V358" s="15">
        <v>1955359</v>
      </c>
      <c r="X358" s="15">
        <v>30276031</v>
      </c>
      <c r="Y358" s="15" t="s">
        <v>845</v>
      </c>
      <c r="AB358" s="15" t="s">
        <v>846</v>
      </c>
      <c r="AC358" s="15">
        <v>408098429</v>
      </c>
      <c r="AD358" s="15">
        <v>1005491455</v>
      </c>
      <c r="AE358" s="15" t="s">
        <v>484</v>
      </c>
      <c r="AF358" s="15">
        <v>1</v>
      </c>
      <c r="AG358" s="15" t="s">
        <v>509</v>
      </c>
      <c r="AH358" s="15" t="s">
        <v>510</v>
      </c>
      <c r="AI358" s="15" t="s">
        <v>511</v>
      </c>
      <c r="AJ358" s="15" t="s">
        <v>517</v>
      </c>
      <c r="AK358" s="15" t="s">
        <v>516</v>
      </c>
      <c r="AL358" s="15" t="s">
        <v>512</v>
      </c>
      <c r="AM358" s="16">
        <v>41584</v>
      </c>
      <c r="AN358" s="16">
        <v>41584</v>
      </c>
      <c r="AO358" s="16">
        <v>41584</v>
      </c>
      <c r="AP358" s="201">
        <v>11</v>
      </c>
      <c r="AT358" s="102">
        <v>36484.54</v>
      </c>
      <c r="AU358" s="15" t="s">
        <v>424</v>
      </c>
      <c r="AV358" s="15" t="s">
        <v>466</v>
      </c>
      <c r="AW358" s="15" t="s">
        <v>531</v>
      </c>
      <c r="AX358" s="14" t="str">
        <f t="shared" si="6"/>
        <v>OtherBOOKINGS</v>
      </c>
      <c r="AY358" s="17" t="s">
        <v>733</v>
      </c>
      <c r="AZ358" s="101" t="str">
        <f>IF(ISERROR(VLOOKUP($H358,Lookup!$F:$G,2,FALSE)),0,VLOOKUP($H358,Lookup!$F:$G,2,FALSE))</f>
        <v>Other</v>
      </c>
    </row>
    <row r="359" spans="1:52">
      <c r="A359" s="12" t="str">
        <f>IF(AZ359=0,VLOOKUP(R359,Lookup!$B:$C,2,0),'1st Yr Maint'!AZ359)</f>
        <v>Other</v>
      </c>
      <c r="B359" s="12" t="str">
        <f>VLOOKUP(A359,Lookup!$C:$D,2,FALSE)</f>
        <v>OTHER</v>
      </c>
      <c r="C359" s="15" t="s">
        <v>418</v>
      </c>
      <c r="D359" s="15" t="s">
        <v>575</v>
      </c>
      <c r="E359" s="15" t="s">
        <v>878</v>
      </c>
      <c r="F359" s="15" t="s">
        <v>519</v>
      </c>
      <c r="G359" s="15" t="s">
        <v>645</v>
      </c>
      <c r="H359" s="15" t="s">
        <v>628</v>
      </c>
      <c r="I359" s="143" t="s">
        <v>629</v>
      </c>
      <c r="J359" s="15" t="s">
        <v>630</v>
      </c>
      <c r="K359" s="15" t="s">
        <v>631</v>
      </c>
      <c r="L359" s="15" t="s">
        <v>632</v>
      </c>
      <c r="M359" s="15" t="s">
        <v>633</v>
      </c>
      <c r="N359" s="103" t="s">
        <v>634</v>
      </c>
      <c r="O359" s="15" t="s">
        <v>843</v>
      </c>
      <c r="P359" s="15" t="s">
        <v>844</v>
      </c>
      <c r="Q359" s="15" t="s">
        <v>844</v>
      </c>
      <c r="R359" s="15" t="s">
        <v>498</v>
      </c>
      <c r="S359" s="15" t="s">
        <v>498</v>
      </c>
      <c r="T359" s="15" t="s">
        <v>467</v>
      </c>
      <c r="U359" s="15" t="s">
        <v>468</v>
      </c>
      <c r="V359" s="15">
        <v>1955359</v>
      </c>
      <c r="X359" s="15">
        <v>30276031</v>
      </c>
      <c r="Y359" s="15" t="s">
        <v>845</v>
      </c>
      <c r="AB359" s="15" t="s">
        <v>846</v>
      </c>
      <c r="AC359" s="15">
        <v>408098429</v>
      </c>
      <c r="AD359" s="15">
        <v>1005491455</v>
      </c>
      <c r="AE359" s="15" t="s">
        <v>484</v>
      </c>
      <c r="AF359" s="15">
        <v>-1</v>
      </c>
      <c r="AG359" s="15" t="s">
        <v>509</v>
      </c>
      <c r="AH359" s="15" t="s">
        <v>510</v>
      </c>
      <c r="AI359" s="15" t="s">
        <v>511</v>
      </c>
      <c r="AJ359" s="15" t="s">
        <v>517</v>
      </c>
      <c r="AK359" s="15" t="s">
        <v>516</v>
      </c>
      <c r="AL359" s="15" t="s">
        <v>512</v>
      </c>
      <c r="AM359" s="16">
        <v>41584</v>
      </c>
      <c r="AN359" s="16">
        <v>41585</v>
      </c>
      <c r="AO359" s="16">
        <v>41585</v>
      </c>
      <c r="AP359" s="201">
        <v>11</v>
      </c>
      <c r="AT359" s="102">
        <v>-36484.54</v>
      </c>
      <c r="AU359" s="15" t="s">
        <v>424</v>
      </c>
      <c r="AV359" s="15" t="s">
        <v>466</v>
      </c>
      <c r="AW359" s="15" t="s">
        <v>531</v>
      </c>
      <c r="AX359" s="14" t="str">
        <f t="shared" si="6"/>
        <v>OtherBOOKINGS</v>
      </c>
      <c r="AY359" s="17" t="s">
        <v>733</v>
      </c>
      <c r="AZ359" s="101" t="str">
        <f>IF(ISERROR(VLOOKUP($H359,Lookup!$F:$G,2,FALSE)),0,VLOOKUP($H359,Lookup!$F:$G,2,FALSE))</f>
        <v>Other</v>
      </c>
    </row>
    <row r="360" spans="1:52">
      <c r="A360" s="12" t="str">
        <f>IF(AZ360=0,VLOOKUP(R360,Lookup!$B:$C,2,0),'1st Yr Maint'!AZ360)</f>
        <v>Benelux</v>
      </c>
      <c r="B360" s="12" t="str">
        <f>VLOOKUP(A360,Lookup!$C:$D,2,FALSE)</f>
        <v>EMEA WEST</v>
      </c>
      <c r="C360" s="15" t="s">
        <v>418</v>
      </c>
      <c r="D360" s="15" t="s">
        <v>575</v>
      </c>
      <c r="E360" s="15" t="s">
        <v>878</v>
      </c>
      <c r="F360" s="15" t="s">
        <v>519</v>
      </c>
      <c r="G360" s="15" t="s">
        <v>645</v>
      </c>
      <c r="H360" s="15" t="s">
        <v>568</v>
      </c>
      <c r="I360" s="143" t="s">
        <v>472</v>
      </c>
      <c r="J360" s="15" t="s">
        <v>476</v>
      </c>
      <c r="K360" s="15" t="s">
        <v>473</v>
      </c>
      <c r="L360" s="15" t="s">
        <v>471</v>
      </c>
      <c r="M360" s="15" t="s">
        <v>584</v>
      </c>
      <c r="N360" s="103">
        <v>15449</v>
      </c>
      <c r="O360" s="15" t="s">
        <v>1286</v>
      </c>
      <c r="P360" s="15" t="s">
        <v>1286</v>
      </c>
      <c r="Q360" s="15" t="s">
        <v>1287</v>
      </c>
      <c r="R360" s="15" t="s">
        <v>941</v>
      </c>
      <c r="S360" s="15" t="s">
        <v>941</v>
      </c>
      <c r="T360" s="15" t="s">
        <v>467</v>
      </c>
      <c r="U360" s="15" t="s">
        <v>468</v>
      </c>
      <c r="V360" s="15">
        <v>942595</v>
      </c>
      <c r="X360" s="15">
        <v>30300102</v>
      </c>
      <c r="Y360" s="15" t="s">
        <v>1288</v>
      </c>
      <c r="AB360" s="15" t="s">
        <v>1289</v>
      </c>
      <c r="AC360" s="15">
        <v>763823197</v>
      </c>
      <c r="AD360" s="15">
        <v>1005191552</v>
      </c>
      <c r="AE360" s="15" t="s">
        <v>461</v>
      </c>
      <c r="AF360" s="15">
        <v>1</v>
      </c>
      <c r="AG360" s="15" t="s">
        <v>513</v>
      </c>
      <c r="AH360" s="15" t="s">
        <v>510</v>
      </c>
      <c r="AI360" s="15" t="s">
        <v>511</v>
      </c>
      <c r="AJ360" s="15" t="s">
        <v>642</v>
      </c>
      <c r="AK360" s="15" t="s">
        <v>658</v>
      </c>
      <c r="AL360" s="15" t="s">
        <v>512</v>
      </c>
      <c r="AM360" s="16">
        <v>41626</v>
      </c>
      <c r="AN360" s="16">
        <v>41626</v>
      </c>
      <c r="AO360" s="16">
        <v>41626</v>
      </c>
      <c r="AP360" s="201">
        <v>12</v>
      </c>
      <c r="AT360" s="102">
        <v>3094</v>
      </c>
      <c r="AU360" s="15" t="s">
        <v>424</v>
      </c>
      <c r="AV360" s="15" t="s">
        <v>494</v>
      </c>
      <c r="AW360" s="15" t="s">
        <v>542</v>
      </c>
      <c r="AX360" s="14" t="str">
        <f t="shared" si="6"/>
        <v>BeneluxBOOKINGS</v>
      </c>
      <c r="AY360" s="17" t="s">
        <v>733</v>
      </c>
      <c r="AZ360" s="101">
        <f>IF(ISERROR(VLOOKUP($H360,Lookup!$F:$G,2,FALSE)),0,VLOOKUP($H360,Lookup!$F:$G,2,FALSE))</f>
        <v>0</v>
      </c>
    </row>
    <row r="361" spans="1:52">
      <c r="A361" s="12" t="str">
        <f>IF(AZ361=0,VLOOKUP(R361,Lookup!$B:$C,2,0),'1st Yr Maint'!AZ361)</f>
        <v>Benelux</v>
      </c>
      <c r="B361" s="12" t="str">
        <f>VLOOKUP(A361,Lookup!$C:$D,2,FALSE)</f>
        <v>EMEA WEST</v>
      </c>
      <c r="C361" s="15" t="s">
        <v>418</v>
      </c>
      <c r="D361" s="15" t="s">
        <v>575</v>
      </c>
      <c r="E361" s="15" t="s">
        <v>878</v>
      </c>
      <c r="F361" s="15" t="s">
        <v>519</v>
      </c>
      <c r="G361" s="15" t="s">
        <v>645</v>
      </c>
      <c r="H361" s="15" t="s">
        <v>568</v>
      </c>
      <c r="I361" s="143" t="s">
        <v>472</v>
      </c>
      <c r="J361" s="15" t="s">
        <v>476</v>
      </c>
      <c r="K361" s="15" t="s">
        <v>473</v>
      </c>
      <c r="L361" s="15" t="s">
        <v>471</v>
      </c>
      <c r="M361" s="15" t="s">
        <v>584</v>
      </c>
      <c r="N361" s="103">
        <v>15449</v>
      </c>
      <c r="O361" s="15" t="s">
        <v>1376</v>
      </c>
      <c r="P361" s="15" t="s">
        <v>1377</v>
      </c>
      <c r="Q361" s="15" t="s">
        <v>1377</v>
      </c>
      <c r="R361" s="15" t="s">
        <v>941</v>
      </c>
      <c r="S361" s="15" t="s">
        <v>941</v>
      </c>
      <c r="T361" s="15" t="s">
        <v>467</v>
      </c>
      <c r="U361" s="15" t="s">
        <v>468</v>
      </c>
      <c r="V361" s="15">
        <v>2914096</v>
      </c>
      <c r="X361" s="15">
        <v>30306644</v>
      </c>
      <c r="Y361" s="15" t="s">
        <v>1378</v>
      </c>
      <c r="AB361" s="15" t="s">
        <v>1379</v>
      </c>
      <c r="AC361" s="15">
        <v>372944426</v>
      </c>
      <c r="AD361" s="15">
        <v>1005236657</v>
      </c>
      <c r="AE361" s="15" t="s">
        <v>461</v>
      </c>
      <c r="AF361" s="15">
        <v>2</v>
      </c>
      <c r="AG361" s="15" t="s">
        <v>513</v>
      </c>
      <c r="AH361" s="15" t="s">
        <v>510</v>
      </c>
      <c r="AI361" s="15" t="s">
        <v>511</v>
      </c>
      <c r="AJ361" s="15" t="s">
        <v>642</v>
      </c>
      <c r="AK361" s="15" t="s">
        <v>515</v>
      </c>
      <c r="AL361" s="15" t="s">
        <v>512</v>
      </c>
      <c r="AM361" s="16">
        <v>41634</v>
      </c>
      <c r="AN361" s="16">
        <v>41634</v>
      </c>
      <c r="AO361" s="16">
        <v>41634</v>
      </c>
      <c r="AP361" s="201">
        <v>12</v>
      </c>
      <c r="AT361" s="102">
        <v>299.00020000000001</v>
      </c>
      <c r="AU361" s="15" t="s">
        <v>424</v>
      </c>
      <c r="AV361" s="15" t="s">
        <v>537</v>
      </c>
      <c r="AW361" s="15" t="s">
        <v>538</v>
      </c>
      <c r="AX361" s="14" t="str">
        <f t="shared" si="6"/>
        <v>BeneluxBOOKINGS</v>
      </c>
      <c r="AY361" s="17" t="s">
        <v>733</v>
      </c>
      <c r="AZ361" s="101">
        <f>IF(ISERROR(VLOOKUP($H361,Lookup!$F:$G,2,FALSE)),0,VLOOKUP($H361,Lookup!$F:$G,2,FALSE))</f>
        <v>0</v>
      </c>
    </row>
    <row r="362" spans="1:52">
      <c r="A362" s="12" t="str">
        <f>IF(AZ362=0,VLOOKUP(R362,Lookup!$B:$C,2,0),'1st Yr Maint'!AZ362)</f>
        <v>Benelux</v>
      </c>
      <c r="B362" s="12" t="str">
        <f>VLOOKUP(A362,Lookup!$C:$D,2,FALSE)</f>
        <v>EMEA WEST</v>
      </c>
      <c r="C362" s="15" t="s">
        <v>418</v>
      </c>
      <c r="D362" s="15" t="s">
        <v>575</v>
      </c>
      <c r="E362" s="15" t="s">
        <v>878</v>
      </c>
      <c r="F362" s="15" t="s">
        <v>519</v>
      </c>
      <c r="G362" s="15" t="s">
        <v>645</v>
      </c>
      <c r="H362" s="15" t="s">
        <v>568</v>
      </c>
      <c r="I362" s="143" t="s">
        <v>544</v>
      </c>
      <c r="J362" s="15" t="s">
        <v>476</v>
      </c>
      <c r="K362" s="15" t="s">
        <v>473</v>
      </c>
      <c r="L362" s="15" t="s">
        <v>471</v>
      </c>
      <c r="M362" s="15" t="s">
        <v>659</v>
      </c>
      <c r="N362" s="103">
        <v>86817</v>
      </c>
      <c r="O362" s="15" t="s">
        <v>843</v>
      </c>
      <c r="P362" s="15" t="s">
        <v>844</v>
      </c>
      <c r="Q362" s="15" t="s">
        <v>844</v>
      </c>
      <c r="R362" s="15" t="s">
        <v>498</v>
      </c>
      <c r="S362" s="15" t="s">
        <v>498</v>
      </c>
      <c r="T362" s="15" t="s">
        <v>467</v>
      </c>
      <c r="U362" s="15" t="s">
        <v>468</v>
      </c>
      <c r="V362" s="15">
        <v>1955359</v>
      </c>
      <c r="X362" s="15">
        <v>30276031</v>
      </c>
      <c r="Y362" s="15" t="s">
        <v>845</v>
      </c>
      <c r="AB362" s="15" t="s">
        <v>846</v>
      </c>
      <c r="AC362" s="15">
        <v>408098429</v>
      </c>
      <c r="AD362" s="15">
        <v>1005491455</v>
      </c>
      <c r="AE362" s="15" t="s">
        <v>484</v>
      </c>
      <c r="AF362" s="15">
        <v>1</v>
      </c>
      <c r="AG362" s="15" t="s">
        <v>509</v>
      </c>
      <c r="AH362" s="15" t="s">
        <v>510</v>
      </c>
      <c r="AI362" s="15" t="s">
        <v>511</v>
      </c>
      <c r="AJ362" s="15" t="s">
        <v>517</v>
      </c>
      <c r="AK362" s="15" t="s">
        <v>516</v>
      </c>
      <c r="AL362" s="15" t="s">
        <v>512</v>
      </c>
      <c r="AM362" s="16">
        <v>41584</v>
      </c>
      <c r="AN362" s="16">
        <v>41585</v>
      </c>
      <c r="AO362" s="16">
        <v>41585</v>
      </c>
      <c r="AP362" s="201">
        <v>11</v>
      </c>
      <c r="AT362" s="102">
        <v>36484.54</v>
      </c>
      <c r="AU362" s="15" t="s">
        <v>424</v>
      </c>
      <c r="AV362" s="15" t="s">
        <v>466</v>
      </c>
      <c r="AW362" s="15" t="s">
        <v>531</v>
      </c>
      <c r="AX362" s="14" t="str">
        <f t="shared" si="6"/>
        <v>BeneluxBOOKINGS</v>
      </c>
      <c r="AY362" s="17" t="s">
        <v>733</v>
      </c>
      <c r="AZ362" s="101">
        <f>IF(ISERROR(VLOOKUP($H362,Lookup!$F:$G,2,FALSE)),0,VLOOKUP($H362,Lookup!$F:$G,2,FALSE))</f>
        <v>0</v>
      </c>
    </row>
    <row r="363" spans="1:52">
      <c r="A363" s="12" t="str">
        <f>IF(AZ363=0,VLOOKUP(R363,Lookup!$B:$C,2,0),'1st Yr Maint'!AZ363)</f>
        <v>Benelux</v>
      </c>
      <c r="B363" s="12" t="str">
        <f>VLOOKUP(A363,Lookup!$C:$D,2,FALSE)</f>
        <v>EMEA WEST</v>
      </c>
      <c r="C363" s="15" t="s">
        <v>418</v>
      </c>
      <c r="D363" s="15" t="s">
        <v>575</v>
      </c>
      <c r="E363" s="15" t="s">
        <v>878</v>
      </c>
      <c r="F363" s="15" t="s">
        <v>519</v>
      </c>
      <c r="G363" s="15" t="s">
        <v>645</v>
      </c>
      <c r="H363" s="15" t="s">
        <v>568</v>
      </c>
      <c r="I363" s="143" t="s">
        <v>544</v>
      </c>
      <c r="J363" s="15" t="s">
        <v>476</v>
      </c>
      <c r="K363" s="15" t="s">
        <v>473</v>
      </c>
      <c r="L363" s="15" t="s">
        <v>471</v>
      </c>
      <c r="M363" s="15" t="s">
        <v>595</v>
      </c>
      <c r="N363" s="103">
        <v>110701</v>
      </c>
      <c r="O363" s="15" t="s">
        <v>1421</v>
      </c>
      <c r="P363" s="15" t="s">
        <v>1422</v>
      </c>
      <c r="Q363" s="15" t="s">
        <v>1422</v>
      </c>
      <c r="R363" s="15" t="s">
        <v>498</v>
      </c>
      <c r="S363" s="15" t="s">
        <v>498</v>
      </c>
      <c r="T363" s="15" t="s">
        <v>1423</v>
      </c>
      <c r="U363" s="15" t="s">
        <v>1424</v>
      </c>
      <c r="V363" s="15">
        <v>1674891</v>
      </c>
      <c r="X363" s="15">
        <v>30308135</v>
      </c>
      <c r="Y363" s="15" t="s">
        <v>1425</v>
      </c>
      <c r="AB363" s="15" t="s">
        <v>1526</v>
      </c>
      <c r="AC363" s="15">
        <v>8030137</v>
      </c>
      <c r="AD363" s="15">
        <v>1005852695</v>
      </c>
      <c r="AE363" s="15" t="s">
        <v>461</v>
      </c>
      <c r="AF363" s="15">
        <v>1</v>
      </c>
      <c r="AG363" s="15" t="s">
        <v>513</v>
      </c>
      <c r="AI363" s="15" t="s">
        <v>514</v>
      </c>
      <c r="AL363" s="15" t="s">
        <v>391</v>
      </c>
      <c r="AM363" s="16">
        <v>41635</v>
      </c>
      <c r="AN363" s="16">
        <v>41635</v>
      </c>
      <c r="AO363" s="16">
        <v>41635</v>
      </c>
      <c r="AP363" s="201">
        <v>12</v>
      </c>
      <c r="AT363" s="102">
        <v>5.2</v>
      </c>
      <c r="AU363" s="15" t="s">
        <v>424</v>
      </c>
      <c r="AV363" s="15" t="s">
        <v>462</v>
      </c>
      <c r="AW363" s="15" t="s">
        <v>652</v>
      </c>
      <c r="AX363" s="14" t="str">
        <f t="shared" si="6"/>
        <v>BeneluxBOOKINGS</v>
      </c>
      <c r="AY363" s="17" t="s">
        <v>733</v>
      </c>
      <c r="AZ363" s="101">
        <f>IF(ISERROR(VLOOKUP($H363,Lookup!$F:$G,2,FALSE)),0,VLOOKUP($H363,Lookup!$F:$G,2,FALSE))</f>
        <v>0</v>
      </c>
    </row>
    <row r="364" spans="1:52">
      <c r="A364" s="12" t="str">
        <f>IF(AZ364=0,VLOOKUP(R364,Lookup!$B:$C,2,0),'1st Yr Maint'!AZ364)</f>
        <v>Austria/EE</v>
      </c>
      <c r="B364" s="12" t="str">
        <f>VLOOKUP(A364,Lookup!$C:$D,2,FALSE)</f>
        <v>EMEA EAST</v>
      </c>
      <c r="C364" s="15" t="s">
        <v>418</v>
      </c>
      <c r="D364" s="15" t="s">
        <v>575</v>
      </c>
      <c r="E364" s="15" t="s">
        <v>878</v>
      </c>
      <c r="F364" s="15" t="s">
        <v>519</v>
      </c>
      <c r="G364" s="15" t="s">
        <v>645</v>
      </c>
      <c r="H364" s="15" t="s">
        <v>593</v>
      </c>
      <c r="I364" s="143" t="s">
        <v>889</v>
      </c>
      <c r="J364" s="15" t="s">
        <v>567</v>
      </c>
      <c r="K364" s="15" t="s">
        <v>532</v>
      </c>
      <c r="L364" s="15" t="s">
        <v>464</v>
      </c>
      <c r="M364" s="15" t="s">
        <v>890</v>
      </c>
      <c r="N364" s="103">
        <v>83938</v>
      </c>
      <c r="O364" s="15" t="s">
        <v>993</v>
      </c>
      <c r="P364" s="15" t="s">
        <v>993</v>
      </c>
      <c r="Q364" s="15" t="s">
        <v>994</v>
      </c>
      <c r="R364" s="15" t="s">
        <v>995</v>
      </c>
      <c r="S364" s="15" t="s">
        <v>995</v>
      </c>
      <c r="T364" s="15" t="s">
        <v>467</v>
      </c>
      <c r="U364" s="15" t="s">
        <v>468</v>
      </c>
      <c r="V364" s="15">
        <v>3165074</v>
      </c>
      <c r="X364" s="15">
        <v>30285743</v>
      </c>
      <c r="Y364" s="15" t="s">
        <v>996</v>
      </c>
      <c r="AB364" s="15" t="s">
        <v>994</v>
      </c>
      <c r="AC364" s="15">
        <v>27792405</v>
      </c>
      <c r="AD364" s="15">
        <v>1005780691</v>
      </c>
      <c r="AE364" s="15" t="s">
        <v>461</v>
      </c>
      <c r="AF364" s="15">
        <v>2</v>
      </c>
      <c r="AG364" s="15" t="s">
        <v>509</v>
      </c>
      <c r="AH364" s="15" t="s">
        <v>510</v>
      </c>
      <c r="AI364" s="15" t="s">
        <v>511</v>
      </c>
      <c r="AJ364" s="15" t="s">
        <v>518</v>
      </c>
      <c r="AK364" s="15" t="s">
        <v>611</v>
      </c>
      <c r="AL364" s="15" t="s">
        <v>512</v>
      </c>
      <c r="AM364" s="16">
        <v>41604</v>
      </c>
      <c r="AN364" s="16">
        <v>41604</v>
      </c>
      <c r="AO364" s="16">
        <v>41604</v>
      </c>
      <c r="AP364" s="201">
        <v>11</v>
      </c>
      <c r="AT364" s="102">
        <v>1420.9</v>
      </c>
      <c r="AU364" s="15" t="s">
        <v>424</v>
      </c>
      <c r="AV364" s="15" t="s">
        <v>462</v>
      </c>
      <c r="AW364" s="15" t="s">
        <v>486</v>
      </c>
      <c r="AX364" s="14" t="str">
        <f t="shared" si="6"/>
        <v>Austria/EEBOOKINGS</v>
      </c>
      <c r="AY364" s="17" t="s">
        <v>733</v>
      </c>
      <c r="AZ364" s="101">
        <f>IF(ISERROR(VLOOKUP($H364,Lookup!$F:$G,2,FALSE)),0,VLOOKUP($H364,Lookup!$F:$G,2,FALSE))</f>
        <v>0</v>
      </c>
    </row>
    <row r="365" spans="1:52">
      <c r="A365" s="12" t="str">
        <f>IF(AZ365=0,VLOOKUP(R365,Lookup!$B:$C,2,0),'1st Yr Maint'!AZ365)</f>
        <v>Italy</v>
      </c>
      <c r="B365" s="12" t="str">
        <f>VLOOKUP(A365,Lookup!$C:$D,2,FALSE)</f>
        <v>EMEA WEST</v>
      </c>
      <c r="C365" s="15" t="s">
        <v>418</v>
      </c>
      <c r="D365" s="15" t="s">
        <v>575</v>
      </c>
      <c r="E365" s="15" t="s">
        <v>878</v>
      </c>
      <c r="F365" s="15" t="s">
        <v>519</v>
      </c>
      <c r="G365" s="15" t="s">
        <v>645</v>
      </c>
      <c r="H365" s="15" t="s">
        <v>480</v>
      </c>
      <c r="I365" s="143" t="s">
        <v>572</v>
      </c>
      <c r="J365" s="15" t="s">
        <v>566</v>
      </c>
      <c r="K365" s="15" t="s">
        <v>794</v>
      </c>
      <c r="L365" s="15" t="s">
        <v>460</v>
      </c>
      <c r="M365" s="15" t="s">
        <v>1127</v>
      </c>
      <c r="N365" s="103">
        <v>104508</v>
      </c>
      <c r="O365" s="15" t="s">
        <v>1471</v>
      </c>
      <c r="P365" s="15" t="s">
        <v>1472</v>
      </c>
      <c r="Q365" s="15" t="s">
        <v>1472</v>
      </c>
      <c r="R365" s="15" t="s">
        <v>97</v>
      </c>
      <c r="S365" s="15" t="s">
        <v>97</v>
      </c>
      <c r="T365" s="15" t="s">
        <v>467</v>
      </c>
      <c r="U365" s="15" t="s">
        <v>468</v>
      </c>
      <c r="V365" s="15">
        <v>1996105</v>
      </c>
      <c r="X365" s="15">
        <v>30309354</v>
      </c>
      <c r="Y365" s="15" t="s">
        <v>1473</v>
      </c>
      <c r="AB365" s="15" t="s">
        <v>964</v>
      </c>
      <c r="AC365" s="15">
        <v>485642987</v>
      </c>
      <c r="AD365" s="15">
        <v>1004998980</v>
      </c>
      <c r="AE365" s="15" t="s">
        <v>461</v>
      </c>
      <c r="AF365" s="15">
        <v>1</v>
      </c>
      <c r="AG365" s="15" t="s">
        <v>513</v>
      </c>
      <c r="AH365" s="15" t="s">
        <v>510</v>
      </c>
      <c r="AI365" s="15" t="s">
        <v>514</v>
      </c>
      <c r="AL365" s="15" t="s">
        <v>391</v>
      </c>
      <c r="AM365" s="16">
        <v>41636</v>
      </c>
      <c r="AN365" s="16">
        <v>41636</v>
      </c>
      <c r="AO365" s="16">
        <v>41636</v>
      </c>
      <c r="AP365" s="201">
        <v>12</v>
      </c>
      <c r="AT365" s="102">
        <v>5697.91</v>
      </c>
      <c r="AU365" s="15" t="s">
        <v>424</v>
      </c>
      <c r="AV365" s="15" t="s">
        <v>663</v>
      </c>
      <c r="AW365" s="15" t="s">
        <v>678</v>
      </c>
      <c r="AX365" s="14" t="str">
        <f t="shared" si="6"/>
        <v>ItalyBOOKINGS</v>
      </c>
      <c r="AY365" s="17" t="s">
        <v>733</v>
      </c>
      <c r="AZ365" s="101" t="str">
        <f>IF(ISERROR(VLOOKUP($H365,Lookup!$F:$G,2,FALSE)),0,VLOOKUP($H365,Lookup!$F:$G,2,FALSE))</f>
        <v>Italy</v>
      </c>
    </row>
    <row r="366" spans="1:52">
      <c r="A366" s="12" t="str">
        <f>IF(AZ366=0,VLOOKUP(R366,Lookup!$B:$C,2,0),'1st Yr Maint'!AZ366)</f>
        <v>Italy</v>
      </c>
      <c r="B366" s="12" t="str">
        <f>VLOOKUP(A366,Lookup!$C:$D,2,FALSE)</f>
        <v>EMEA WEST</v>
      </c>
      <c r="C366" s="15" t="s">
        <v>418</v>
      </c>
      <c r="D366" s="15" t="s">
        <v>575</v>
      </c>
      <c r="E366" s="15" t="s">
        <v>878</v>
      </c>
      <c r="F366" s="15" t="s">
        <v>519</v>
      </c>
      <c r="G366" s="15" t="s">
        <v>645</v>
      </c>
      <c r="H366" s="15" t="s">
        <v>480</v>
      </c>
      <c r="I366" s="143" t="s">
        <v>572</v>
      </c>
      <c r="J366" s="15" t="s">
        <v>566</v>
      </c>
      <c r="K366" s="15" t="s">
        <v>794</v>
      </c>
      <c r="L366" s="15" t="s">
        <v>460</v>
      </c>
      <c r="M366" s="15" t="s">
        <v>693</v>
      </c>
      <c r="N366" s="103">
        <v>117985</v>
      </c>
      <c r="O366" s="15" t="s">
        <v>1207</v>
      </c>
      <c r="P366" s="15" t="s">
        <v>1208</v>
      </c>
      <c r="Q366" s="15" t="s">
        <v>1208</v>
      </c>
      <c r="R366" s="15" t="s">
        <v>225</v>
      </c>
      <c r="S366" s="15" t="s">
        <v>267</v>
      </c>
      <c r="T366" s="15" t="s">
        <v>467</v>
      </c>
      <c r="U366" s="15" t="s">
        <v>468</v>
      </c>
      <c r="V366" s="15">
        <v>2378675</v>
      </c>
      <c r="X366" s="15">
        <v>30299007</v>
      </c>
      <c r="Y366" s="15" t="s">
        <v>1209</v>
      </c>
      <c r="AB366" s="15" t="s">
        <v>1208</v>
      </c>
      <c r="AC366" s="15">
        <v>276676939</v>
      </c>
      <c r="AD366" s="15">
        <v>1005729620</v>
      </c>
      <c r="AE366" s="15" t="s">
        <v>461</v>
      </c>
      <c r="AF366" s="15">
        <v>1</v>
      </c>
      <c r="AG366" s="15" t="s">
        <v>513</v>
      </c>
      <c r="AH366" s="15" t="s">
        <v>510</v>
      </c>
      <c r="AI366" s="15" t="s">
        <v>514</v>
      </c>
      <c r="AL366" s="15" t="s">
        <v>391</v>
      </c>
      <c r="AM366" s="16">
        <v>41625</v>
      </c>
      <c r="AN366" s="16">
        <v>41625</v>
      </c>
      <c r="AO366" s="16">
        <v>41625</v>
      </c>
      <c r="AP366" s="201">
        <v>12</v>
      </c>
      <c r="AT366" s="102">
        <v>21426.62</v>
      </c>
      <c r="AU366" s="15" t="s">
        <v>424</v>
      </c>
      <c r="AV366" s="15" t="s">
        <v>462</v>
      </c>
      <c r="AW366" s="15" t="s">
        <v>652</v>
      </c>
      <c r="AX366" s="14" t="str">
        <f t="shared" si="6"/>
        <v>ItalyBOOKINGS</v>
      </c>
      <c r="AY366" s="17" t="s">
        <v>733</v>
      </c>
      <c r="AZ366" s="101" t="str">
        <f>IF(ISERROR(VLOOKUP($H366,Lookup!$F:$G,2,FALSE)),0,VLOOKUP($H366,Lookup!$F:$G,2,FALSE))</f>
        <v>Italy</v>
      </c>
    </row>
    <row r="367" spans="1:52">
      <c r="A367" s="12" t="str">
        <f>IF(AZ367=0,VLOOKUP(R367,Lookup!$B:$C,2,0),'1st Yr Maint'!AZ367)</f>
        <v>Nordics</v>
      </c>
      <c r="B367" s="12" t="str">
        <f>VLOOKUP(A367,Lookup!$C:$D,2,FALSE)</f>
        <v>EMEA WEST</v>
      </c>
      <c r="C367" s="15" t="s">
        <v>418</v>
      </c>
      <c r="D367" s="15" t="s">
        <v>575</v>
      </c>
      <c r="E367" s="15" t="s">
        <v>878</v>
      </c>
      <c r="F367" s="15" t="s">
        <v>519</v>
      </c>
      <c r="G367" s="15" t="s">
        <v>645</v>
      </c>
      <c r="H367" s="15" t="s">
        <v>571</v>
      </c>
      <c r="I367" s="143" t="s">
        <v>1065</v>
      </c>
      <c r="J367" s="15" t="s">
        <v>476</v>
      </c>
      <c r="K367" s="15" t="s">
        <v>487</v>
      </c>
      <c r="L367" s="15" t="s">
        <v>471</v>
      </c>
      <c r="M367" s="15" t="s">
        <v>1066</v>
      </c>
      <c r="N367" s="103">
        <v>84625</v>
      </c>
      <c r="O367" s="15" t="s">
        <v>1325</v>
      </c>
      <c r="P367" s="15" t="s">
        <v>1326</v>
      </c>
      <c r="Q367" s="15" t="s">
        <v>1325</v>
      </c>
      <c r="R367" s="15" t="s">
        <v>938</v>
      </c>
      <c r="S367" s="15" t="s">
        <v>938</v>
      </c>
      <c r="T367" s="15" t="s">
        <v>467</v>
      </c>
      <c r="U367" s="15" t="s">
        <v>468</v>
      </c>
      <c r="V367" s="15">
        <v>3111172</v>
      </c>
      <c r="X367" s="15">
        <v>30303408</v>
      </c>
      <c r="Y367" s="15" t="s">
        <v>1327</v>
      </c>
      <c r="AB367" s="15" t="s">
        <v>1328</v>
      </c>
      <c r="AC367" s="15">
        <v>368400438</v>
      </c>
      <c r="AD367" s="15">
        <v>1005837831</v>
      </c>
      <c r="AE367" s="15" t="s">
        <v>461</v>
      </c>
      <c r="AF367" s="15">
        <v>1</v>
      </c>
      <c r="AG367" s="15" t="s">
        <v>513</v>
      </c>
      <c r="AH367" s="15" t="s">
        <v>510</v>
      </c>
      <c r="AI367" s="15" t="s">
        <v>514</v>
      </c>
      <c r="AL367" s="15" t="s">
        <v>391</v>
      </c>
      <c r="AM367" s="16">
        <v>41628</v>
      </c>
      <c r="AN367" s="16">
        <v>41628</v>
      </c>
      <c r="AO367" s="16">
        <v>41628</v>
      </c>
      <c r="AP367" s="201">
        <v>12</v>
      </c>
      <c r="AT367" s="102">
        <v>5891.61</v>
      </c>
      <c r="AU367" s="15" t="s">
        <v>424</v>
      </c>
      <c r="AV367" s="15" t="s">
        <v>663</v>
      </c>
      <c r="AW367" s="15" t="s">
        <v>678</v>
      </c>
      <c r="AX367" s="14" t="str">
        <f t="shared" si="6"/>
        <v>NordicsBOOKINGS</v>
      </c>
      <c r="AY367" s="17" t="s">
        <v>733</v>
      </c>
      <c r="AZ367" s="101" t="str">
        <f>IF(ISERROR(VLOOKUP($H367,Lookup!$F:$G,2,FALSE)),0,VLOOKUP($H367,Lookup!$F:$G,2,FALSE))</f>
        <v>Nordics</v>
      </c>
    </row>
    <row r="368" spans="1:52">
      <c r="A368" s="12" t="str">
        <f>IF(AZ368=0,VLOOKUP(R368,Lookup!$B:$C,2,0),'1st Yr Maint'!AZ368)</f>
        <v>Middle East</v>
      </c>
      <c r="B368" s="12" t="str">
        <f>VLOOKUP(A368,Lookup!$C:$D,2,FALSE)</f>
        <v>EMEA EAST</v>
      </c>
      <c r="C368" s="15" t="s">
        <v>418</v>
      </c>
      <c r="D368" s="15" t="s">
        <v>575</v>
      </c>
      <c r="E368" s="15" t="s">
        <v>878</v>
      </c>
      <c r="F368" s="15" t="s">
        <v>519</v>
      </c>
      <c r="G368" s="15" t="s">
        <v>645</v>
      </c>
      <c r="H368" s="15" t="s">
        <v>612</v>
      </c>
      <c r="I368" s="143" t="s">
        <v>668</v>
      </c>
      <c r="J368" s="15" t="s">
        <v>567</v>
      </c>
      <c r="K368" s="15" t="s">
        <v>613</v>
      </c>
      <c r="L368" s="15" t="s">
        <v>464</v>
      </c>
      <c r="M368" s="15" t="s">
        <v>1235</v>
      </c>
      <c r="N368" s="103">
        <v>140895</v>
      </c>
      <c r="O368" s="15" t="s">
        <v>1380</v>
      </c>
      <c r="P368" s="15" t="s">
        <v>1381</v>
      </c>
      <c r="Q368" s="15" t="s">
        <v>1381</v>
      </c>
      <c r="R368" s="15" t="s">
        <v>1238</v>
      </c>
      <c r="S368" s="15" t="s">
        <v>1238</v>
      </c>
      <c r="T368" s="15" t="s">
        <v>467</v>
      </c>
      <c r="U368" s="15" t="s">
        <v>468</v>
      </c>
      <c r="V368" s="15">
        <v>3207843</v>
      </c>
      <c r="X368" s="15">
        <v>30306611</v>
      </c>
      <c r="Y368" s="15" t="s">
        <v>1382</v>
      </c>
      <c r="AB368" s="15" t="s">
        <v>1381</v>
      </c>
      <c r="AC368" s="15">
        <v>28251294</v>
      </c>
      <c r="AD368" s="15">
        <v>1005860281</v>
      </c>
      <c r="AE368" s="15" t="s">
        <v>461</v>
      </c>
      <c r="AF368" s="15">
        <v>1</v>
      </c>
      <c r="AG368" s="15" t="s">
        <v>509</v>
      </c>
      <c r="AH368" s="15" t="s">
        <v>510</v>
      </c>
      <c r="AI368" s="15" t="s">
        <v>514</v>
      </c>
      <c r="AL368" s="15" t="s">
        <v>391</v>
      </c>
      <c r="AM368" s="16">
        <v>41634</v>
      </c>
      <c r="AN368" s="16">
        <v>41634</v>
      </c>
      <c r="AO368" s="16">
        <v>41634</v>
      </c>
      <c r="AP368" s="201">
        <v>12</v>
      </c>
      <c r="AT368" s="102">
        <v>128</v>
      </c>
      <c r="AU368" s="15" t="s">
        <v>424</v>
      </c>
      <c r="AV368" s="15" t="s">
        <v>474</v>
      </c>
      <c r="AW368" s="15" t="s">
        <v>474</v>
      </c>
      <c r="AX368" s="14" t="str">
        <f t="shared" si="6"/>
        <v>Middle EastBOOKINGS</v>
      </c>
      <c r="AY368" s="17" t="s">
        <v>733</v>
      </c>
      <c r="AZ368" s="101">
        <f>IF(ISERROR(VLOOKUP($H368,Lookup!$F:$G,2,FALSE)),0,VLOOKUP($H368,Lookup!$F:$G,2,FALSE))</f>
        <v>0</v>
      </c>
    </row>
    <row r="369" spans="1:52">
      <c r="A369" s="12" t="str">
        <f>IF(AZ369=0,VLOOKUP(R369,Lookup!$B:$C,2,0),'1st Yr Maint'!AZ369)</f>
        <v>Middle East</v>
      </c>
      <c r="B369" s="12" t="str">
        <f>VLOOKUP(A369,Lookup!$C:$D,2,FALSE)</f>
        <v>EMEA EAST</v>
      </c>
      <c r="C369" s="15" t="s">
        <v>418</v>
      </c>
      <c r="D369" s="15" t="s">
        <v>575</v>
      </c>
      <c r="E369" s="15" t="s">
        <v>878</v>
      </c>
      <c r="F369" s="15" t="s">
        <v>519</v>
      </c>
      <c r="G369" s="15" t="s">
        <v>645</v>
      </c>
      <c r="H369" s="15" t="s">
        <v>612</v>
      </c>
      <c r="I369" s="143" t="s">
        <v>668</v>
      </c>
      <c r="J369" s="15" t="s">
        <v>567</v>
      </c>
      <c r="K369" s="15" t="s">
        <v>613</v>
      </c>
      <c r="L369" s="15" t="s">
        <v>464</v>
      </c>
      <c r="M369" s="15" t="s">
        <v>1235</v>
      </c>
      <c r="N369" s="103">
        <v>140895</v>
      </c>
      <c r="O369" s="15" t="s">
        <v>1545</v>
      </c>
      <c r="P369" s="15" t="s">
        <v>1545</v>
      </c>
      <c r="Q369" s="15" t="s">
        <v>1546</v>
      </c>
      <c r="R369" s="15" t="s">
        <v>1238</v>
      </c>
      <c r="S369" s="15" t="s">
        <v>1238</v>
      </c>
      <c r="T369" s="15" t="s">
        <v>467</v>
      </c>
      <c r="U369" s="15" t="s">
        <v>468</v>
      </c>
      <c r="V369" s="15">
        <v>3040645</v>
      </c>
      <c r="X369" s="15">
        <v>30312717</v>
      </c>
      <c r="Y369" s="15" t="s">
        <v>1547</v>
      </c>
      <c r="AB369" s="15" t="s">
        <v>1548</v>
      </c>
      <c r="AC369" s="15">
        <v>645311044</v>
      </c>
      <c r="AD369" s="15">
        <v>1005362262</v>
      </c>
      <c r="AE369" s="15" t="s">
        <v>461</v>
      </c>
      <c r="AF369" s="15">
        <v>1</v>
      </c>
      <c r="AG369" s="15" t="s">
        <v>509</v>
      </c>
      <c r="AH369" s="15" t="s">
        <v>510</v>
      </c>
      <c r="AI369" s="15" t="s">
        <v>511</v>
      </c>
      <c r="AJ369" s="15" t="s">
        <v>518</v>
      </c>
      <c r="AK369" s="15" t="s">
        <v>887</v>
      </c>
      <c r="AL369" s="15" t="s">
        <v>512</v>
      </c>
      <c r="AM369" s="16">
        <v>41639</v>
      </c>
      <c r="AN369" s="16">
        <v>41639</v>
      </c>
      <c r="AO369" s="16">
        <v>41639</v>
      </c>
      <c r="AP369" s="201">
        <v>12</v>
      </c>
      <c r="AT369" s="102">
        <v>6404</v>
      </c>
      <c r="AU369" s="15" t="s">
        <v>424</v>
      </c>
      <c r="AV369" s="15" t="s">
        <v>861</v>
      </c>
      <c r="AW369" s="15" t="s">
        <v>862</v>
      </c>
      <c r="AX369" s="14" t="str">
        <f t="shared" si="6"/>
        <v>Middle EastBOOKINGS</v>
      </c>
      <c r="AY369" s="17" t="s">
        <v>733</v>
      </c>
      <c r="AZ369" s="101">
        <f>IF(ISERROR(VLOOKUP($H369,Lookup!$F:$G,2,FALSE)),0,VLOOKUP($H369,Lookup!$F:$G,2,FALSE))</f>
        <v>0</v>
      </c>
    </row>
    <row r="370" spans="1:52">
      <c r="A370" s="12" t="str">
        <f>IF(AZ370=0,VLOOKUP(R370,Lookup!$B:$C,2,0),'1st Yr Maint'!AZ370)</f>
        <v>Middle East</v>
      </c>
      <c r="B370" s="12" t="str">
        <f>VLOOKUP(A370,Lookup!$C:$D,2,FALSE)</f>
        <v>EMEA EAST</v>
      </c>
      <c r="C370" s="15" t="s">
        <v>418</v>
      </c>
      <c r="D370" s="15" t="s">
        <v>575</v>
      </c>
      <c r="E370" s="15" t="s">
        <v>878</v>
      </c>
      <c r="F370" s="15" t="s">
        <v>519</v>
      </c>
      <c r="G370" s="15" t="s">
        <v>645</v>
      </c>
      <c r="H370" s="15" t="s">
        <v>612</v>
      </c>
      <c r="I370" s="143" t="s">
        <v>668</v>
      </c>
      <c r="J370" s="15" t="s">
        <v>567</v>
      </c>
      <c r="K370" s="15" t="s">
        <v>613</v>
      </c>
      <c r="L370" s="15" t="s">
        <v>464</v>
      </c>
      <c r="M370" s="15" t="s">
        <v>982</v>
      </c>
      <c r="N370" s="103">
        <v>83884</v>
      </c>
      <c r="O370" s="15" t="s">
        <v>1236</v>
      </c>
      <c r="P370" s="15" t="s">
        <v>1236</v>
      </c>
      <c r="Q370" s="15" t="s">
        <v>1557</v>
      </c>
      <c r="R370" s="15" t="s">
        <v>836</v>
      </c>
      <c r="S370" s="15" t="s">
        <v>836</v>
      </c>
      <c r="T370" s="15" t="s">
        <v>467</v>
      </c>
      <c r="U370" s="15" t="s">
        <v>468</v>
      </c>
      <c r="V370" s="15">
        <v>1968025</v>
      </c>
      <c r="X370" s="15">
        <v>30312885</v>
      </c>
      <c r="Y370" s="15" t="s">
        <v>1558</v>
      </c>
      <c r="AB370" s="15" t="s">
        <v>1559</v>
      </c>
      <c r="AC370" s="15">
        <v>864314781</v>
      </c>
      <c r="AD370" s="15">
        <v>1005716132</v>
      </c>
      <c r="AE370" s="15" t="s">
        <v>461</v>
      </c>
      <c r="AF370" s="15">
        <v>1</v>
      </c>
      <c r="AG370" s="15" t="s">
        <v>513</v>
      </c>
      <c r="AH370" s="15" t="s">
        <v>510</v>
      </c>
      <c r="AI370" s="15" t="s">
        <v>511</v>
      </c>
      <c r="AJ370" s="15" t="s">
        <v>642</v>
      </c>
      <c r="AK370" s="15" t="s">
        <v>1241</v>
      </c>
      <c r="AL370" s="15" t="s">
        <v>512</v>
      </c>
      <c r="AM370" s="16">
        <v>41639</v>
      </c>
      <c r="AN370" s="16">
        <v>41639</v>
      </c>
      <c r="AO370" s="16">
        <v>41639</v>
      </c>
      <c r="AP370" s="201">
        <v>12</v>
      </c>
      <c r="AT370" s="102">
        <v>3365</v>
      </c>
      <c r="AU370" s="15" t="s">
        <v>424</v>
      </c>
      <c r="AV370" s="15" t="s">
        <v>494</v>
      </c>
      <c r="AW370" s="15" t="s">
        <v>542</v>
      </c>
      <c r="AX370" s="14" t="str">
        <f t="shared" si="6"/>
        <v>Middle EastBOOKINGS</v>
      </c>
      <c r="AY370" s="17" t="s">
        <v>733</v>
      </c>
      <c r="AZ370" s="101">
        <f>IF(ISERROR(VLOOKUP($H370,Lookup!$F:$G,2,FALSE)),0,VLOOKUP($H370,Lookup!$F:$G,2,FALSE))</f>
        <v>0</v>
      </c>
    </row>
    <row r="371" spans="1:52">
      <c r="A371" s="12" t="str">
        <f>IF(AZ371=0,VLOOKUP(R371,Lookup!$B:$C,2,0),'1st Yr Maint'!AZ371)</f>
        <v>Middle East</v>
      </c>
      <c r="B371" s="12" t="str">
        <f>VLOOKUP(A371,Lookup!$C:$D,2,FALSE)</f>
        <v>EMEA EAST</v>
      </c>
      <c r="C371" s="15" t="s">
        <v>418</v>
      </c>
      <c r="D371" s="15" t="s">
        <v>575</v>
      </c>
      <c r="E371" s="15" t="s">
        <v>878</v>
      </c>
      <c r="F371" s="15" t="s">
        <v>519</v>
      </c>
      <c r="G371" s="15" t="s">
        <v>645</v>
      </c>
      <c r="H371" s="15" t="s">
        <v>612</v>
      </c>
      <c r="I371" s="143" t="s">
        <v>930</v>
      </c>
      <c r="J371" s="15" t="s">
        <v>567</v>
      </c>
      <c r="K371" s="15" t="s">
        <v>613</v>
      </c>
      <c r="L371" s="15" t="s">
        <v>464</v>
      </c>
      <c r="M371" s="15" t="s">
        <v>931</v>
      </c>
      <c r="N371" s="103">
        <v>67841</v>
      </c>
      <c r="O371" s="15" t="s">
        <v>716</v>
      </c>
      <c r="P371" s="15" t="s">
        <v>716</v>
      </c>
      <c r="Q371" s="15" t="s">
        <v>1515</v>
      </c>
      <c r="R371" s="15" t="s">
        <v>679</v>
      </c>
      <c r="S371" s="15" t="s">
        <v>679</v>
      </c>
      <c r="T371" s="15" t="s">
        <v>467</v>
      </c>
      <c r="U371" s="15" t="s">
        <v>468</v>
      </c>
      <c r="V371" s="15">
        <v>1421014</v>
      </c>
      <c r="X371" s="15">
        <v>30312371</v>
      </c>
      <c r="Y371" s="15" t="s">
        <v>1516</v>
      </c>
      <c r="AB371" s="15" t="s">
        <v>1517</v>
      </c>
      <c r="AC371" s="15">
        <v>644929481</v>
      </c>
      <c r="AD371" s="15">
        <v>1005596729</v>
      </c>
      <c r="AE371" s="15" t="s">
        <v>461</v>
      </c>
      <c r="AF371" s="15">
        <v>1</v>
      </c>
      <c r="AG371" s="15" t="s">
        <v>509</v>
      </c>
      <c r="AH371" s="15" t="s">
        <v>510</v>
      </c>
      <c r="AI371" s="15" t="s">
        <v>511</v>
      </c>
      <c r="AJ371" s="15" t="s">
        <v>642</v>
      </c>
      <c r="AK371" s="15" t="s">
        <v>516</v>
      </c>
      <c r="AL371" s="15" t="s">
        <v>512</v>
      </c>
      <c r="AM371" s="16">
        <v>41639</v>
      </c>
      <c r="AN371" s="16">
        <v>41639</v>
      </c>
      <c r="AO371" s="16">
        <v>41639</v>
      </c>
      <c r="AP371" s="201">
        <v>12</v>
      </c>
      <c r="AT371" s="102">
        <v>1866.25</v>
      </c>
      <c r="AU371" s="15" t="s">
        <v>424</v>
      </c>
      <c r="AV371" s="15" t="s">
        <v>466</v>
      </c>
      <c r="AW371" s="15" t="s">
        <v>465</v>
      </c>
      <c r="AX371" s="14" t="str">
        <f t="shared" si="6"/>
        <v>Middle EastBOOKINGS</v>
      </c>
      <c r="AY371" s="17" t="s">
        <v>733</v>
      </c>
      <c r="AZ371" s="101">
        <f>IF(ISERROR(VLOOKUP($H371,Lookup!$F:$G,2,FALSE)),0,VLOOKUP($H371,Lookup!$F:$G,2,FALSE))</f>
        <v>0</v>
      </c>
    </row>
    <row r="372" spans="1:52">
      <c r="A372" s="12" t="str">
        <f>IF(AZ372=0,VLOOKUP(R372,Lookup!$B:$C,2,0),'1st Yr Maint'!AZ372)</f>
        <v>EMED &amp; Africa</v>
      </c>
      <c r="B372" s="12" t="str">
        <f>VLOOKUP(A372,Lookup!$C:$D,2,FALSE)</f>
        <v>EMEA EAST</v>
      </c>
      <c r="C372" s="15" t="s">
        <v>418</v>
      </c>
      <c r="D372" s="15" t="s">
        <v>575</v>
      </c>
      <c r="E372" s="15" t="s">
        <v>878</v>
      </c>
      <c r="F372" s="15" t="s">
        <v>519</v>
      </c>
      <c r="G372" s="15" t="s">
        <v>645</v>
      </c>
      <c r="H372" s="15" t="s">
        <v>612</v>
      </c>
      <c r="I372" s="143" t="s">
        <v>930</v>
      </c>
      <c r="J372" s="15" t="s">
        <v>567</v>
      </c>
      <c r="K372" s="15" t="s">
        <v>613</v>
      </c>
      <c r="L372" s="15" t="s">
        <v>464</v>
      </c>
      <c r="M372" s="15" t="s">
        <v>931</v>
      </c>
      <c r="N372" s="103">
        <v>67841</v>
      </c>
      <c r="O372" s="15" t="s">
        <v>1533</v>
      </c>
      <c r="P372" s="15" t="s">
        <v>1533</v>
      </c>
      <c r="Q372" s="15" t="s">
        <v>1534</v>
      </c>
      <c r="R372" s="15" t="s">
        <v>1020</v>
      </c>
      <c r="S372" s="15" t="s">
        <v>1020</v>
      </c>
      <c r="T372" s="15" t="s">
        <v>467</v>
      </c>
      <c r="U372" s="15" t="s">
        <v>468</v>
      </c>
      <c r="V372" s="15">
        <v>3012696</v>
      </c>
      <c r="X372" s="15">
        <v>30312479</v>
      </c>
      <c r="Y372" s="15" t="s">
        <v>1535</v>
      </c>
      <c r="AB372" s="15" t="s">
        <v>1536</v>
      </c>
      <c r="AC372" s="15">
        <v>565520160</v>
      </c>
      <c r="AD372" s="15">
        <v>1005653776</v>
      </c>
      <c r="AE372" s="15" t="s">
        <v>461</v>
      </c>
      <c r="AF372" s="15">
        <v>1</v>
      </c>
      <c r="AG372" s="15" t="s">
        <v>509</v>
      </c>
      <c r="AH372" s="15" t="s">
        <v>510</v>
      </c>
      <c r="AI372" s="15" t="s">
        <v>511</v>
      </c>
      <c r="AJ372" s="15" t="s">
        <v>642</v>
      </c>
      <c r="AK372" s="15" t="s">
        <v>1064</v>
      </c>
      <c r="AL372" s="15" t="s">
        <v>512</v>
      </c>
      <c r="AM372" s="16">
        <v>41639</v>
      </c>
      <c r="AN372" s="16">
        <v>41639</v>
      </c>
      <c r="AO372" s="16">
        <v>41639</v>
      </c>
      <c r="AP372" s="201">
        <v>12</v>
      </c>
      <c r="AT372" s="102">
        <v>189</v>
      </c>
      <c r="AU372" s="15" t="s">
        <v>424</v>
      </c>
      <c r="AV372" s="15" t="s">
        <v>653</v>
      </c>
      <c r="AW372" s="15" t="s">
        <v>665</v>
      </c>
      <c r="AX372" s="14" t="str">
        <f t="shared" si="6"/>
        <v>EMED &amp; AfricaBOOKINGS</v>
      </c>
      <c r="AY372" s="17" t="s">
        <v>733</v>
      </c>
      <c r="AZ372" s="101">
        <f>IF(ISERROR(VLOOKUP($H372,Lookup!$F:$G,2,FALSE)),0,VLOOKUP($H372,Lookup!$F:$G,2,FALSE))</f>
        <v>0</v>
      </c>
    </row>
    <row r="373" spans="1:52">
      <c r="A373" s="12" t="str">
        <f>IF(AZ373=0,VLOOKUP(R373,Lookup!$B:$C,2,0),'1st Yr Maint'!AZ373)</f>
        <v>Italy</v>
      </c>
      <c r="B373" s="12" t="str">
        <f>VLOOKUP(A373,Lookup!$C:$D,2,FALSE)</f>
        <v>EMEA WEST</v>
      </c>
      <c r="C373" s="15" t="s">
        <v>418</v>
      </c>
      <c r="D373" s="15" t="s">
        <v>575</v>
      </c>
      <c r="E373" s="15" t="s">
        <v>878</v>
      </c>
      <c r="F373" s="15" t="s">
        <v>519</v>
      </c>
      <c r="G373" s="15" t="s">
        <v>645</v>
      </c>
      <c r="H373" s="15" t="s">
        <v>1582</v>
      </c>
      <c r="I373" s="143" t="s">
        <v>1583</v>
      </c>
      <c r="J373" s="15" t="s">
        <v>1584</v>
      </c>
      <c r="K373" s="15" t="s">
        <v>1585</v>
      </c>
      <c r="L373" s="15" t="s">
        <v>558</v>
      </c>
      <c r="M373" s="15" t="s">
        <v>1586</v>
      </c>
      <c r="N373" s="103">
        <v>56321</v>
      </c>
      <c r="O373" s="15" t="s">
        <v>1541</v>
      </c>
      <c r="P373" s="15" t="s">
        <v>1542</v>
      </c>
      <c r="Q373" s="15" t="s">
        <v>1542</v>
      </c>
      <c r="R373" s="15" t="s">
        <v>97</v>
      </c>
      <c r="S373" s="15" t="s">
        <v>97</v>
      </c>
      <c r="T373" s="15" t="s">
        <v>467</v>
      </c>
      <c r="U373" s="15" t="s">
        <v>468</v>
      </c>
      <c r="V373" s="15">
        <v>3144500</v>
      </c>
      <c r="X373" s="15">
        <v>30311555</v>
      </c>
      <c r="Y373" s="15" t="s">
        <v>1543</v>
      </c>
      <c r="AB373" s="15" t="s">
        <v>1271</v>
      </c>
      <c r="AC373" s="15">
        <v>655149347</v>
      </c>
      <c r="AD373" s="15">
        <v>1005738757</v>
      </c>
      <c r="AE373" s="15" t="s">
        <v>461</v>
      </c>
      <c r="AF373" s="15">
        <v>2</v>
      </c>
      <c r="AG373" s="15" t="s">
        <v>509</v>
      </c>
      <c r="AH373" s="15" t="s">
        <v>510</v>
      </c>
      <c r="AI373" s="15" t="s">
        <v>514</v>
      </c>
      <c r="AJ373" s="15" t="s">
        <v>642</v>
      </c>
      <c r="AK373" s="15" t="s">
        <v>1544</v>
      </c>
      <c r="AL373" s="15" t="s">
        <v>512</v>
      </c>
      <c r="AM373" s="16">
        <v>41639</v>
      </c>
      <c r="AN373" s="16">
        <v>41639</v>
      </c>
      <c r="AO373" s="16">
        <v>41639</v>
      </c>
      <c r="AP373" s="201">
        <v>12</v>
      </c>
      <c r="AT373" s="102">
        <v>384.77440000000001</v>
      </c>
      <c r="AU373" s="15" t="s">
        <v>424</v>
      </c>
      <c r="AV373" s="15" t="s">
        <v>494</v>
      </c>
      <c r="AW373" s="15" t="s">
        <v>542</v>
      </c>
      <c r="AX373" s="14" t="str">
        <f t="shared" si="6"/>
        <v>ItalyBOOKINGS</v>
      </c>
      <c r="AY373" s="17" t="s">
        <v>733</v>
      </c>
      <c r="AZ373" s="101">
        <f>IF(ISERROR(VLOOKUP($H373,Lookup!$F:$G,2,FALSE)),0,VLOOKUP($H373,Lookup!$F:$G,2,FALSE))</f>
        <v>0</v>
      </c>
    </row>
    <row r="374" spans="1:52">
      <c r="A374" s="12" t="str">
        <f>IF(AZ374=0,VLOOKUP(R374,Lookup!$B:$C,2,0),'1st Yr Maint'!AZ374)</f>
        <v>Other</v>
      </c>
      <c r="B374" s="12" t="str">
        <f>VLOOKUP(A374,Lookup!$C:$D,2,FALSE)</f>
        <v>OTHER</v>
      </c>
      <c r="C374" s="15" t="s">
        <v>418</v>
      </c>
      <c r="D374" s="15" t="s">
        <v>879</v>
      </c>
      <c r="E374" s="15" t="s">
        <v>880</v>
      </c>
      <c r="F374" s="15" t="s">
        <v>519</v>
      </c>
      <c r="G374" s="15" t="s">
        <v>645</v>
      </c>
      <c r="H374" s="15" t="s">
        <v>628</v>
      </c>
      <c r="I374" s="143" t="s">
        <v>629</v>
      </c>
      <c r="J374" s="15" t="s">
        <v>630</v>
      </c>
      <c r="K374" s="15" t="s">
        <v>631</v>
      </c>
      <c r="L374" s="15" t="s">
        <v>632</v>
      </c>
      <c r="M374" s="15" t="s">
        <v>633</v>
      </c>
      <c r="N374" s="103" t="s">
        <v>634</v>
      </c>
      <c r="O374" s="15" t="s">
        <v>843</v>
      </c>
      <c r="P374" s="15" t="s">
        <v>844</v>
      </c>
      <c r="Q374" s="15" t="s">
        <v>844</v>
      </c>
      <c r="R374" s="15" t="s">
        <v>498</v>
      </c>
      <c r="S374" s="15" t="s">
        <v>498</v>
      </c>
      <c r="T374" s="15" t="s">
        <v>467</v>
      </c>
      <c r="U374" s="15" t="s">
        <v>468</v>
      </c>
      <c r="V374" s="15">
        <v>1955359</v>
      </c>
      <c r="X374" s="15">
        <v>30276031</v>
      </c>
      <c r="Y374" s="15" t="s">
        <v>845</v>
      </c>
      <c r="AB374" s="15" t="s">
        <v>846</v>
      </c>
      <c r="AC374" s="15">
        <v>408098429</v>
      </c>
      <c r="AD374" s="15">
        <v>1005491455</v>
      </c>
      <c r="AE374" s="15" t="s">
        <v>484</v>
      </c>
      <c r="AF374" s="15">
        <v>1</v>
      </c>
      <c r="AG374" s="15" t="s">
        <v>509</v>
      </c>
      <c r="AH374" s="15" t="s">
        <v>510</v>
      </c>
      <c r="AI374" s="15" t="s">
        <v>511</v>
      </c>
      <c r="AJ374" s="15" t="s">
        <v>517</v>
      </c>
      <c r="AK374" s="15" t="s">
        <v>516</v>
      </c>
      <c r="AL374" s="15" t="s">
        <v>512</v>
      </c>
      <c r="AM374" s="16">
        <v>41584</v>
      </c>
      <c r="AN374" s="16">
        <v>41584</v>
      </c>
      <c r="AO374" s="16">
        <v>41584</v>
      </c>
      <c r="AP374" s="201">
        <v>11</v>
      </c>
      <c r="AT374" s="102">
        <v>52621.45</v>
      </c>
      <c r="AU374" s="15" t="s">
        <v>424</v>
      </c>
      <c r="AV374" s="15" t="s">
        <v>466</v>
      </c>
      <c r="AW374" s="15" t="s">
        <v>531</v>
      </c>
      <c r="AX374" s="14" t="str">
        <f t="shared" si="6"/>
        <v>OtherBOOKINGS</v>
      </c>
      <c r="AY374" s="17" t="s">
        <v>733</v>
      </c>
      <c r="AZ374" s="101" t="str">
        <f>IF(ISERROR(VLOOKUP($H374,Lookup!$F:$G,2,FALSE)),0,VLOOKUP($H374,Lookup!$F:$G,2,FALSE))</f>
        <v>Other</v>
      </c>
    </row>
    <row r="375" spans="1:52">
      <c r="A375" s="12" t="str">
        <f>IF(AZ375=0,VLOOKUP(R375,Lookup!$B:$C,2,0),'1st Yr Maint'!AZ375)</f>
        <v>Other</v>
      </c>
      <c r="B375" s="12" t="str">
        <f>VLOOKUP(A375,Lookup!$C:$D,2,FALSE)</f>
        <v>OTHER</v>
      </c>
      <c r="C375" s="15" t="s">
        <v>418</v>
      </c>
      <c r="D375" s="15" t="s">
        <v>879</v>
      </c>
      <c r="E375" s="15" t="s">
        <v>880</v>
      </c>
      <c r="F375" s="15" t="s">
        <v>519</v>
      </c>
      <c r="G375" s="15" t="s">
        <v>645</v>
      </c>
      <c r="H375" s="15" t="s">
        <v>628</v>
      </c>
      <c r="I375" s="143" t="s">
        <v>629</v>
      </c>
      <c r="J375" s="15" t="s">
        <v>630</v>
      </c>
      <c r="K375" s="15" t="s">
        <v>631</v>
      </c>
      <c r="L375" s="15" t="s">
        <v>632</v>
      </c>
      <c r="M375" s="15" t="s">
        <v>633</v>
      </c>
      <c r="N375" s="103" t="s">
        <v>634</v>
      </c>
      <c r="O375" s="15" t="s">
        <v>843</v>
      </c>
      <c r="P375" s="15" t="s">
        <v>844</v>
      </c>
      <c r="Q375" s="15" t="s">
        <v>844</v>
      </c>
      <c r="R375" s="15" t="s">
        <v>498</v>
      </c>
      <c r="S375" s="15" t="s">
        <v>498</v>
      </c>
      <c r="T375" s="15" t="s">
        <v>467</v>
      </c>
      <c r="U375" s="15" t="s">
        <v>468</v>
      </c>
      <c r="V375" s="15">
        <v>1955359</v>
      </c>
      <c r="X375" s="15">
        <v>30276031</v>
      </c>
      <c r="Y375" s="15" t="s">
        <v>845</v>
      </c>
      <c r="AB375" s="15" t="s">
        <v>846</v>
      </c>
      <c r="AC375" s="15">
        <v>408098429</v>
      </c>
      <c r="AD375" s="15">
        <v>1005491455</v>
      </c>
      <c r="AE375" s="15" t="s">
        <v>484</v>
      </c>
      <c r="AF375" s="15">
        <v>-1</v>
      </c>
      <c r="AG375" s="15" t="s">
        <v>509</v>
      </c>
      <c r="AH375" s="15" t="s">
        <v>510</v>
      </c>
      <c r="AI375" s="15" t="s">
        <v>511</v>
      </c>
      <c r="AJ375" s="15" t="s">
        <v>517</v>
      </c>
      <c r="AK375" s="15" t="s">
        <v>516</v>
      </c>
      <c r="AL375" s="15" t="s">
        <v>512</v>
      </c>
      <c r="AM375" s="16">
        <v>41584</v>
      </c>
      <c r="AN375" s="16">
        <v>41585</v>
      </c>
      <c r="AO375" s="16">
        <v>41585</v>
      </c>
      <c r="AP375" s="201">
        <v>11</v>
      </c>
      <c r="AT375" s="102">
        <v>-52621.45</v>
      </c>
      <c r="AU375" s="15" t="s">
        <v>424</v>
      </c>
      <c r="AV375" s="15" t="s">
        <v>466</v>
      </c>
      <c r="AW375" s="15" t="s">
        <v>531</v>
      </c>
      <c r="AX375" s="14" t="str">
        <f t="shared" ref="AX375:AX438" si="7">A375&amp;AU375</f>
        <v>OtherBOOKINGS</v>
      </c>
      <c r="AY375" s="17" t="s">
        <v>733</v>
      </c>
      <c r="AZ375" s="101" t="str">
        <f>IF(ISERROR(VLOOKUP($H375,Lookup!$F:$G,2,FALSE)),0,VLOOKUP($H375,Lookup!$F:$G,2,FALSE))</f>
        <v>Other</v>
      </c>
    </row>
    <row r="376" spans="1:52">
      <c r="A376" s="12" t="str">
        <f>IF(AZ376=0,VLOOKUP(R376,Lookup!$B:$C,2,0),'1st Yr Maint'!AZ376)</f>
        <v>Germany</v>
      </c>
      <c r="B376" s="12" t="str">
        <f>VLOOKUP(A376,Lookup!$C:$D,2,FALSE)</f>
        <v>Germany</v>
      </c>
      <c r="C376" s="15" t="s">
        <v>418</v>
      </c>
      <c r="D376" s="15" t="s">
        <v>879</v>
      </c>
      <c r="E376" s="15" t="s">
        <v>880</v>
      </c>
      <c r="F376" s="15" t="s">
        <v>519</v>
      </c>
      <c r="G376" s="15" t="s">
        <v>645</v>
      </c>
      <c r="H376" s="15" t="s">
        <v>1108</v>
      </c>
      <c r="I376" s="143" t="s">
        <v>1109</v>
      </c>
      <c r="J376" s="15" t="s">
        <v>1110</v>
      </c>
      <c r="K376" s="15" t="s">
        <v>1111</v>
      </c>
      <c r="L376" s="15" t="s">
        <v>1112</v>
      </c>
      <c r="M376" s="15" t="s">
        <v>225</v>
      </c>
      <c r="N376" s="103" t="s">
        <v>225</v>
      </c>
      <c r="O376" s="15" t="s">
        <v>925</v>
      </c>
      <c r="P376" s="15" t="s">
        <v>926</v>
      </c>
      <c r="Q376" s="15" t="s">
        <v>926</v>
      </c>
      <c r="R376" s="15" t="s">
        <v>95</v>
      </c>
      <c r="S376" s="15" t="s">
        <v>95</v>
      </c>
      <c r="T376" s="15" t="s">
        <v>467</v>
      </c>
      <c r="U376" s="15" t="s">
        <v>468</v>
      </c>
      <c r="V376" s="15">
        <v>3171508</v>
      </c>
      <c r="X376" s="15">
        <v>30304957</v>
      </c>
      <c r="Y376" s="15" t="s">
        <v>1408</v>
      </c>
      <c r="AB376" s="15" t="s">
        <v>928</v>
      </c>
      <c r="AC376" s="15">
        <v>329058502</v>
      </c>
      <c r="AD376" s="15">
        <v>1005796034</v>
      </c>
      <c r="AE376" s="15" t="s">
        <v>461</v>
      </c>
      <c r="AF376" s="15">
        <v>1</v>
      </c>
      <c r="AG376" s="15" t="s">
        <v>513</v>
      </c>
      <c r="AH376" s="15" t="s">
        <v>510</v>
      </c>
      <c r="AI376" s="15" t="s">
        <v>514</v>
      </c>
      <c r="AL376" s="15" t="s">
        <v>391</v>
      </c>
      <c r="AM376" s="16">
        <v>41631</v>
      </c>
      <c r="AN376" s="16">
        <v>41631</v>
      </c>
      <c r="AO376" s="16">
        <v>41631</v>
      </c>
      <c r="AP376" s="201">
        <v>12</v>
      </c>
      <c r="AT376" s="102">
        <v>169</v>
      </c>
      <c r="AU376" s="15" t="s">
        <v>424</v>
      </c>
      <c r="AV376" s="15" t="s">
        <v>653</v>
      </c>
      <c r="AW376" s="15" t="s">
        <v>665</v>
      </c>
      <c r="AX376" s="14" t="str">
        <f t="shared" si="7"/>
        <v>GermanyBOOKINGS</v>
      </c>
      <c r="AY376" s="17" t="s">
        <v>733</v>
      </c>
      <c r="AZ376" s="101" t="str">
        <f>IF(ISERROR(VLOOKUP($H376,Lookup!$F:$G,2,FALSE)),0,VLOOKUP($H376,Lookup!$F:$G,2,FALSE))</f>
        <v>Germany</v>
      </c>
    </row>
    <row r="377" spans="1:52">
      <c r="A377" s="12" t="str">
        <f>IF(AZ377=0,VLOOKUP(R377,Lookup!$B:$C,2,0),'1st Yr Maint'!AZ377)</f>
        <v>Germany</v>
      </c>
      <c r="B377" s="12" t="str">
        <f>VLOOKUP(A377,Lookup!$C:$D,2,FALSE)</f>
        <v>Germany</v>
      </c>
      <c r="C377" s="15" t="s">
        <v>418</v>
      </c>
      <c r="D377" s="15" t="s">
        <v>879</v>
      </c>
      <c r="E377" s="15" t="s">
        <v>880</v>
      </c>
      <c r="F377" s="15" t="s">
        <v>519</v>
      </c>
      <c r="G377" s="15" t="s">
        <v>645</v>
      </c>
      <c r="H377" s="15" t="s">
        <v>1108</v>
      </c>
      <c r="I377" s="143" t="s">
        <v>1109</v>
      </c>
      <c r="J377" s="15" t="s">
        <v>1110</v>
      </c>
      <c r="K377" s="15" t="s">
        <v>1111</v>
      </c>
      <c r="L377" s="15" t="s">
        <v>1112</v>
      </c>
      <c r="M377" s="15" t="s">
        <v>225</v>
      </c>
      <c r="N377" s="103" t="s">
        <v>225</v>
      </c>
      <c r="O377" s="15" t="s">
        <v>925</v>
      </c>
      <c r="P377" s="15" t="s">
        <v>926</v>
      </c>
      <c r="Q377" s="15" t="s">
        <v>926</v>
      </c>
      <c r="R377" s="15" t="s">
        <v>95</v>
      </c>
      <c r="S377" s="15" t="s">
        <v>95</v>
      </c>
      <c r="T377" s="15" t="s">
        <v>467</v>
      </c>
      <c r="U377" s="15" t="s">
        <v>468</v>
      </c>
      <c r="V377" s="15">
        <v>3171508</v>
      </c>
      <c r="X377" s="15">
        <v>30304957</v>
      </c>
      <c r="Y377" s="15" t="s">
        <v>1408</v>
      </c>
      <c r="AB377" s="15" t="s">
        <v>928</v>
      </c>
      <c r="AC377" s="15">
        <v>329058502</v>
      </c>
      <c r="AD377" s="15">
        <v>1005796034</v>
      </c>
      <c r="AE377" s="15" t="s">
        <v>461</v>
      </c>
      <c r="AF377" s="15">
        <v>-1</v>
      </c>
      <c r="AG377" s="15" t="s">
        <v>513</v>
      </c>
      <c r="AH377" s="15" t="s">
        <v>510</v>
      </c>
      <c r="AI377" s="15" t="s">
        <v>514</v>
      </c>
      <c r="AL377" s="15" t="s">
        <v>391</v>
      </c>
      <c r="AM377" s="16">
        <v>41631</v>
      </c>
      <c r="AN377" s="16">
        <v>41635</v>
      </c>
      <c r="AO377" s="16">
        <v>41631</v>
      </c>
      <c r="AP377" s="201">
        <v>12</v>
      </c>
      <c r="AT377" s="102">
        <v>-169</v>
      </c>
      <c r="AU377" s="15" t="s">
        <v>424</v>
      </c>
      <c r="AV377" s="15" t="s">
        <v>653</v>
      </c>
      <c r="AW377" s="15" t="s">
        <v>665</v>
      </c>
      <c r="AX377" s="14" t="str">
        <f t="shared" si="7"/>
        <v>GermanyBOOKINGS</v>
      </c>
      <c r="AY377" s="17" t="s">
        <v>733</v>
      </c>
      <c r="AZ377" s="101" t="str">
        <f>IF(ISERROR(VLOOKUP($H377,Lookup!$F:$G,2,FALSE)),0,VLOOKUP($H377,Lookup!$F:$G,2,FALSE))</f>
        <v>Germany</v>
      </c>
    </row>
    <row r="378" spans="1:52">
      <c r="A378" s="12" t="str">
        <f>IF(AZ378=0,VLOOKUP(R378,Lookup!$B:$C,2,0),'1st Yr Maint'!AZ378)</f>
        <v>Benelux</v>
      </c>
      <c r="B378" s="12" t="str">
        <f>VLOOKUP(A378,Lookup!$C:$D,2,FALSE)</f>
        <v>EMEA WEST</v>
      </c>
      <c r="C378" s="15" t="s">
        <v>418</v>
      </c>
      <c r="D378" s="15" t="s">
        <v>879</v>
      </c>
      <c r="E378" s="15" t="s">
        <v>880</v>
      </c>
      <c r="F378" s="15" t="s">
        <v>519</v>
      </c>
      <c r="G378" s="15" t="s">
        <v>645</v>
      </c>
      <c r="H378" s="15" t="s">
        <v>568</v>
      </c>
      <c r="I378" s="143" t="s">
        <v>472</v>
      </c>
      <c r="J378" s="15" t="s">
        <v>476</v>
      </c>
      <c r="K378" s="15" t="s">
        <v>473</v>
      </c>
      <c r="L378" s="15" t="s">
        <v>471</v>
      </c>
      <c r="M378" s="15" t="s">
        <v>584</v>
      </c>
      <c r="N378" s="103">
        <v>15449</v>
      </c>
      <c r="O378" s="15" t="s">
        <v>1286</v>
      </c>
      <c r="P378" s="15" t="s">
        <v>1286</v>
      </c>
      <c r="Q378" s="15" t="s">
        <v>1287</v>
      </c>
      <c r="R378" s="15" t="s">
        <v>941</v>
      </c>
      <c r="S378" s="15" t="s">
        <v>941</v>
      </c>
      <c r="T378" s="15" t="s">
        <v>467</v>
      </c>
      <c r="U378" s="15" t="s">
        <v>468</v>
      </c>
      <c r="V378" s="15">
        <v>942595</v>
      </c>
      <c r="X378" s="15">
        <v>30300102</v>
      </c>
      <c r="Y378" s="15" t="s">
        <v>1288</v>
      </c>
      <c r="AB378" s="15" t="s">
        <v>1289</v>
      </c>
      <c r="AC378" s="15">
        <v>763823197</v>
      </c>
      <c r="AD378" s="15">
        <v>1005191552</v>
      </c>
      <c r="AE378" s="15" t="s">
        <v>461</v>
      </c>
      <c r="AF378" s="15">
        <v>2</v>
      </c>
      <c r="AG378" s="15" t="s">
        <v>513</v>
      </c>
      <c r="AH378" s="15" t="s">
        <v>510</v>
      </c>
      <c r="AI378" s="15" t="s">
        <v>511</v>
      </c>
      <c r="AJ378" s="15" t="s">
        <v>642</v>
      </c>
      <c r="AK378" s="15" t="s">
        <v>658</v>
      </c>
      <c r="AL378" s="15" t="s">
        <v>512</v>
      </c>
      <c r="AM378" s="16">
        <v>41626</v>
      </c>
      <c r="AN378" s="16">
        <v>41626</v>
      </c>
      <c r="AO378" s="16">
        <v>41626</v>
      </c>
      <c r="AP378" s="201">
        <v>12</v>
      </c>
      <c r="AT378" s="102">
        <v>8925.7999999999993</v>
      </c>
      <c r="AU378" s="15" t="s">
        <v>424</v>
      </c>
      <c r="AV378" s="15" t="s">
        <v>494</v>
      </c>
      <c r="AW378" s="15" t="s">
        <v>542</v>
      </c>
      <c r="AX378" s="14" t="str">
        <f t="shared" si="7"/>
        <v>BeneluxBOOKINGS</v>
      </c>
      <c r="AY378" s="17" t="s">
        <v>733</v>
      </c>
      <c r="AZ378" s="101">
        <f>IF(ISERROR(VLOOKUP($H378,Lookup!$F:$G,2,FALSE)),0,VLOOKUP($H378,Lookup!$F:$G,2,FALSE))</f>
        <v>0</v>
      </c>
    </row>
    <row r="379" spans="1:52">
      <c r="A379" s="12" t="str">
        <f>IF(AZ379=0,VLOOKUP(R379,Lookup!$B:$C,2,0),'1st Yr Maint'!AZ379)</f>
        <v>Benelux</v>
      </c>
      <c r="B379" s="12" t="str">
        <f>VLOOKUP(A379,Lookup!$C:$D,2,FALSE)</f>
        <v>EMEA WEST</v>
      </c>
      <c r="C379" s="15" t="s">
        <v>418</v>
      </c>
      <c r="D379" s="15" t="s">
        <v>879</v>
      </c>
      <c r="E379" s="15" t="s">
        <v>880</v>
      </c>
      <c r="F379" s="15" t="s">
        <v>519</v>
      </c>
      <c r="G379" s="15" t="s">
        <v>645</v>
      </c>
      <c r="H379" s="15" t="s">
        <v>568</v>
      </c>
      <c r="I379" s="143" t="s">
        <v>544</v>
      </c>
      <c r="J379" s="15" t="s">
        <v>476</v>
      </c>
      <c r="K379" s="15" t="s">
        <v>473</v>
      </c>
      <c r="L379" s="15" t="s">
        <v>471</v>
      </c>
      <c r="M379" s="15" t="s">
        <v>659</v>
      </c>
      <c r="N379" s="103">
        <v>86817</v>
      </c>
      <c r="O379" s="15" t="s">
        <v>843</v>
      </c>
      <c r="P379" s="15" t="s">
        <v>844</v>
      </c>
      <c r="Q379" s="15" t="s">
        <v>844</v>
      </c>
      <c r="R379" s="15" t="s">
        <v>498</v>
      </c>
      <c r="S379" s="15" t="s">
        <v>498</v>
      </c>
      <c r="T379" s="15" t="s">
        <v>467</v>
      </c>
      <c r="U379" s="15" t="s">
        <v>468</v>
      </c>
      <c r="V379" s="15">
        <v>1955359</v>
      </c>
      <c r="X379" s="15">
        <v>30276031</v>
      </c>
      <c r="Y379" s="15" t="s">
        <v>845</v>
      </c>
      <c r="AB379" s="15" t="s">
        <v>846</v>
      </c>
      <c r="AC379" s="15">
        <v>408098429</v>
      </c>
      <c r="AD379" s="15">
        <v>1005491455</v>
      </c>
      <c r="AE379" s="15" t="s">
        <v>484</v>
      </c>
      <c r="AF379" s="15">
        <v>1</v>
      </c>
      <c r="AG379" s="15" t="s">
        <v>509</v>
      </c>
      <c r="AH379" s="15" t="s">
        <v>510</v>
      </c>
      <c r="AI379" s="15" t="s">
        <v>511</v>
      </c>
      <c r="AJ379" s="15" t="s">
        <v>517</v>
      </c>
      <c r="AK379" s="15" t="s">
        <v>516</v>
      </c>
      <c r="AL379" s="15" t="s">
        <v>512</v>
      </c>
      <c r="AM379" s="16">
        <v>41584</v>
      </c>
      <c r="AN379" s="16">
        <v>41585</v>
      </c>
      <c r="AO379" s="16">
        <v>41585</v>
      </c>
      <c r="AP379" s="201">
        <v>11</v>
      </c>
      <c r="AT379" s="102">
        <v>52621.45</v>
      </c>
      <c r="AU379" s="15" t="s">
        <v>424</v>
      </c>
      <c r="AV379" s="15" t="s">
        <v>466</v>
      </c>
      <c r="AW379" s="15" t="s">
        <v>531</v>
      </c>
      <c r="AX379" s="14" t="str">
        <f t="shared" si="7"/>
        <v>BeneluxBOOKINGS</v>
      </c>
      <c r="AY379" s="17" t="s">
        <v>733</v>
      </c>
      <c r="AZ379" s="101">
        <f>IF(ISERROR(VLOOKUP($H379,Lookup!$F:$G,2,FALSE)),0,VLOOKUP($H379,Lookup!$F:$G,2,FALSE))</f>
        <v>0</v>
      </c>
    </row>
    <row r="380" spans="1:52">
      <c r="A380" s="12" t="str">
        <f>IF(AZ380=0,VLOOKUP(R380,Lookup!$B:$C,2,0),'1st Yr Maint'!AZ380)</f>
        <v>Benelux</v>
      </c>
      <c r="B380" s="12" t="str">
        <f>VLOOKUP(A380,Lookup!$C:$D,2,FALSE)</f>
        <v>EMEA WEST</v>
      </c>
      <c r="C380" s="15" t="s">
        <v>418</v>
      </c>
      <c r="D380" s="15" t="s">
        <v>879</v>
      </c>
      <c r="E380" s="15" t="s">
        <v>880</v>
      </c>
      <c r="F380" s="15" t="s">
        <v>519</v>
      </c>
      <c r="G380" s="15" t="s">
        <v>645</v>
      </c>
      <c r="H380" s="15" t="s">
        <v>568</v>
      </c>
      <c r="I380" s="143" t="s">
        <v>544</v>
      </c>
      <c r="J380" s="15" t="s">
        <v>476</v>
      </c>
      <c r="K380" s="15" t="s">
        <v>473</v>
      </c>
      <c r="L380" s="15" t="s">
        <v>471</v>
      </c>
      <c r="M380" s="15" t="s">
        <v>595</v>
      </c>
      <c r="N380" s="103">
        <v>110701</v>
      </c>
      <c r="O380" s="15" t="s">
        <v>1421</v>
      </c>
      <c r="P380" s="15" t="s">
        <v>1422</v>
      </c>
      <c r="Q380" s="15" t="s">
        <v>1422</v>
      </c>
      <c r="R380" s="15" t="s">
        <v>498</v>
      </c>
      <c r="S380" s="15" t="s">
        <v>498</v>
      </c>
      <c r="T380" s="15" t="s">
        <v>1423</v>
      </c>
      <c r="U380" s="15" t="s">
        <v>1424</v>
      </c>
      <c r="V380" s="15">
        <v>1674891</v>
      </c>
      <c r="X380" s="15">
        <v>30308135</v>
      </c>
      <c r="Y380" s="15" t="s">
        <v>1425</v>
      </c>
      <c r="AB380" s="15" t="s">
        <v>1526</v>
      </c>
      <c r="AC380" s="15">
        <v>8030137</v>
      </c>
      <c r="AD380" s="15">
        <v>1005852695</v>
      </c>
      <c r="AE380" s="15" t="s">
        <v>461</v>
      </c>
      <c r="AF380" s="15">
        <v>2</v>
      </c>
      <c r="AG380" s="15" t="s">
        <v>513</v>
      </c>
      <c r="AI380" s="15" t="s">
        <v>514</v>
      </c>
      <c r="AL380" s="15" t="s">
        <v>391</v>
      </c>
      <c r="AM380" s="16">
        <v>41635</v>
      </c>
      <c r="AN380" s="16">
        <v>41635</v>
      </c>
      <c r="AO380" s="16">
        <v>41635</v>
      </c>
      <c r="AP380" s="201">
        <v>12</v>
      </c>
      <c r="AT380" s="102">
        <v>7.8</v>
      </c>
      <c r="AU380" s="15" t="s">
        <v>424</v>
      </c>
      <c r="AV380" s="15" t="s">
        <v>462</v>
      </c>
      <c r="AW380" s="15" t="s">
        <v>652</v>
      </c>
      <c r="AX380" s="14" t="str">
        <f t="shared" si="7"/>
        <v>BeneluxBOOKINGS</v>
      </c>
      <c r="AY380" s="17" t="s">
        <v>733</v>
      </c>
      <c r="AZ380" s="101">
        <f>IF(ISERROR(VLOOKUP($H380,Lookup!$F:$G,2,FALSE)),0,VLOOKUP($H380,Lookup!$F:$G,2,FALSE))</f>
        <v>0</v>
      </c>
    </row>
    <row r="381" spans="1:52">
      <c r="A381" s="12" t="str">
        <f>IF(AZ381=0,VLOOKUP(R381,Lookup!$B:$C,2,0),'1st Yr Maint'!AZ381)</f>
        <v>Austria/EE</v>
      </c>
      <c r="B381" s="12" t="str">
        <f>VLOOKUP(A381,Lookup!$C:$D,2,FALSE)</f>
        <v>EMEA EAST</v>
      </c>
      <c r="C381" s="15" t="s">
        <v>418</v>
      </c>
      <c r="D381" s="15" t="s">
        <v>879</v>
      </c>
      <c r="E381" s="15" t="s">
        <v>880</v>
      </c>
      <c r="F381" s="15" t="s">
        <v>519</v>
      </c>
      <c r="G381" s="15" t="s">
        <v>645</v>
      </c>
      <c r="H381" s="15" t="s">
        <v>593</v>
      </c>
      <c r="I381" s="143" t="s">
        <v>889</v>
      </c>
      <c r="J381" s="15" t="s">
        <v>567</v>
      </c>
      <c r="K381" s="15" t="s">
        <v>532</v>
      </c>
      <c r="L381" s="15" t="s">
        <v>464</v>
      </c>
      <c r="M381" s="15" t="s">
        <v>890</v>
      </c>
      <c r="N381" s="103">
        <v>83938</v>
      </c>
      <c r="O381" s="15" t="s">
        <v>1597</v>
      </c>
      <c r="P381" s="15" t="s">
        <v>1597</v>
      </c>
      <c r="Q381" s="15" t="s">
        <v>1598</v>
      </c>
      <c r="R381" s="15" t="s">
        <v>1571</v>
      </c>
      <c r="S381" s="15" t="s">
        <v>1571</v>
      </c>
      <c r="T381" s="15" t="s">
        <v>467</v>
      </c>
      <c r="U381" s="15" t="s">
        <v>468</v>
      </c>
      <c r="V381" s="15">
        <v>2922118</v>
      </c>
      <c r="X381" s="15">
        <v>30313260</v>
      </c>
      <c r="Y381" s="15" t="s">
        <v>1599</v>
      </c>
      <c r="AB381" s="15" t="s">
        <v>1598</v>
      </c>
      <c r="AC381" s="15">
        <v>5391653</v>
      </c>
      <c r="AD381" s="15">
        <v>1005264359</v>
      </c>
      <c r="AE381" s="15" t="s">
        <v>461</v>
      </c>
      <c r="AF381" s="15">
        <v>1</v>
      </c>
      <c r="AG381" s="15" t="s">
        <v>509</v>
      </c>
      <c r="AH381" s="15" t="s">
        <v>510</v>
      </c>
      <c r="AI381" s="15" t="s">
        <v>511</v>
      </c>
      <c r="AJ381" s="15" t="s">
        <v>642</v>
      </c>
      <c r="AK381" s="15" t="s">
        <v>1241</v>
      </c>
      <c r="AL381" s="15" t="s">
        <v>512</v>
      </c>
      <c r="AM381" s="16">
        <v>41639</v>
      </c>
      <c r="AN381" s="16">
        <v>41639</v>
      </c>
      <c r="AO381" s="16">
        <v>41639</v>
      </c>
      <c r="AP381" s="201">
        <v>12</v>
      </c>
      <c r="AT381" s="102">
        <v>1037.4000000000001</v>
      </c>
      <c r="AU381" s="15" t="s">
        <v>424</v>
      </c>
      <c r="AV381" s="15" t="s">
        <v>474</v>
      </c>
      <c r="AW381" s="15" t="s">
        <v>474</v>
      </c>
      <c r="AX381" s="14" t="str">
        <f t="shared" si="7"/>
        <v>Austria/EEBOOKINGS</v>
      </c>
      <c r="AY381" s="17" t="s">
        <v>733</v>
      </c>
      <c r="AZ381" s="101">
        <f>IF(ISERROR(VLOOKUP($H381,Lookup!$F:$G,2,FALSE)),0,VLOOKUP($H381,Lookup!$F:$G,2,FALSE))</f>
        <v>0</v>
      </c>
    </row>
    <row r="382" spans="1:52">
      <c r="A382" s="12" t="str">
        <f>IF(AZ382=0,VLOOKUP(R382,Lookup!$B:$C,2,0),'1st Yr Maint'!AZ382)</f>
        <v>Germany</v>
      </c>
      <c r="B382" s="12" t="str">
        <f>VLOOKUP(A382,Lookup!$C:$D,2,FALSE)</f>
        <v>Germany</v>
      </c>
      <c r="C382" s="15" t="s">
        <v>418</v>
      </c>
      <c r="D382" s="15" t="s">
        <v>879</v>
      </c>
      <c r="E382" s="15" t="s">
        <v>880</v>
      </c>
      <c r="F382" s="15" t="s">
        <v>519</v>
      </c>
      <c r="G382" s="15" t="s">
        <v>645</v>
      </c>
      <c r="H382" s="15" t="s">
        <v>533</v>
      </c>
      <c r="I382" s="143" t="s">
        <v>534</v>
      </c>
      <c r="J382" s="15" t="s">
        <v>566</v>
      </c>
      <c r="K382" s="15" t="s">
        <v>545</v>
      </c>
      <c r="L382" s="15" t="s">
        <v>460</v>
      </c>
      <c r="M382" s="15" t="s">
        <v>535</v>
      </c>
      <c r="N382" s="103">
        <v>130240</v>
      </c>
      <c r="O382" s="15" t="s">
        <v>925</v>
      </c>
      <c r="P382" s="15" t="s">
        <v>926</v>
      </c>
      <c r="Q382" s="15" t="s">
        <v>926</v>
      </c>
      <c r="R382" s="15" t="s">
        <v>95</v>
      </c>
      <c r="S382" s="15" t="s">
        <v>95</v>
      </c>
      <c r="T382" s="15" t="s">
        <v>467</v>
      </c>
      <c r="U382" s="15" t="s">
        <v>468</v>
      </c>
      <c r="V382" s="15">
        <v>3171508</v>
      </c>
      <c r="X382" s="15">
        <v>30304957</v>
      </c>
      <c r="Y382" s="15" t="s">
        <v>1408</v>
      </c>
      <c r="AB382" s="15" t="s">
        <v>928</v>
      </c>
      <c r="AC382" s="15">
        <v>329058502</v>
      </c>
      <c r="AD382" s="15">
        <v>1005796034</v>
      </c>
      <c r="AE382" s="15" t="s">
        <v>461</v>
      </c>
      <c r="AF382" s="15">
        <v>1</v>
      </c>
      <c r="AG382" s="15" t="s">
        <v>513</v>
      </c>
      <c r="AH382" s="15" t="s">
        <v>510</v>
      </c>
      <c r="AI382" s="15" t="s">
        <v>514</v>
      </c>
      <c r="AL382" s="15" t="s">
        <v>391</v>
      </c>
      <c r="AM382" s="16">
        <v>41631</v>
      </c>
      <c r="AN382" s="16">
        <v>41635</v>
      </c>
      <c r="AO382" s="16">
        <v>41631</v>
      </c>
      <c r="AP382" s="201">
        <v>12</v>
      </c>
      <c r="AT382" s="102">
        <v>169</v>
      </c>
      <c r="AU382" s="15" t="s">
        <v>424</v>
      </c>
      <c r="AV382" s="15" t="s">
        <v>653</v>
      </c>
      <c r="AW382" s="15" t="s">
        <v>665</v>
      </c>
      <c r="AX382" s="14" t="str">
        <f t="shared" si="7"/>
        <v>GermanyBOOKINGS</v>
      </c>
      <c r="AY382" s="17" t="s">
        <v>733</v>
      </c>
      <c r="AZ382" s="101" t="str">
        <f>IF(ISERROR(VLOOKUP($H382,Lookup!$F:$G,2,FALSE)),0,VLOOKUP($H382,Lookup!$F:$G,2,FALSE))</f>
        <v>Germany</v>
      </c>
    </row>
    <row r="383" spans="1:52">
      <c r="A383" s="12" t="str">
        <f>IF(AZ383=0,VLOOKUP(R383,Lookup!$B:$C,2,0),'1st Yr Maint'!AZ383)</f>
        <v>Germany</v>
      </c>
      <c r="B383" s="12" t="str">
        <f>VLOOKUP(A383,Lookup!$C:$D,2,FALSE)</f>
        <v>Germany</v>
      </c>
      <c r="C383" s="15" t="s">
        <v>418</v>
      </c>
      <c r="D383" s="15" t="s">
        <v>879</v>
      </c>
      <c r="E383" s="15" t="s">
        <v>880</v>
      </c>
      <c r="F383" s="15" t="s">
        <v>519</v>
      </c>
      <c r="G383" s="15" t="s">
        <v>645</v>
      </c>
      <c r="H383" s="15" t="s">
        <v>533</v>
      </c>
      <c r="I383" s="143" t="s">
        <v>534</v>
      </c>
      <c r="J383" s="15" t="s">
        <v>566</v>
      </c>
      <c r="K383" s="15" t="s">
        <v>545</v>
      </c>
      <c r="L383" s="15" t="s">
        <v>460</v>
      </c>
      <c r="M383" s="15" t="s">
        <v>1151</v>
      </c>
      <c r="N383" s="103">
        <v>46260</v>
      </c>
      <c r="O383" s="15" t="s">
        <v>1152</v>
      </c>
      <c r="P383" s="15" t="s">
        <v>1152</v>
      </c>
      <c r="Q383" s="15" t="s">
        <v>1152</v>
      </c>
      <c r="R383" s="15" t="s">
        <v>95</v>
      </c>
      <c r="S383" s="15" t="s">
        <v>95</v>
      </c>
      <c r="T383" s="15" t="s">
        <v>467</v>
      </c>
      <c r="U383" s="15" t="s">
        <v>468</v>
      </c>
      <c r="V383" s="15">
        <v>2694201</v>
      </c>
      <c r="X383" s="15">
        <v>30296704</v>
      </c>
      <c r="Y383" s="15" t="s">
        <v>1153</v>
      </c>
      <c r="AB383" s="15" t="s">
        <v>1154</v>
      </c>
      <c r="AC383" s="15">
        <v>315016295</v>
      </c>
      <c r="AD383" s="15">
        <v>1005664850</v>
      </c>
      <c r="AE383" s="15" t="s">
        <v>461</v>
      </c>
      <c r="AF383" s="15">
        <v>1</v>
      </c>
      <c r="AG383" s="15" t="s">
        <v>513</v>
      </c>
      <c r="AH383" s="15" t="s">
        <v>510</v>
      </c>
      <c r="AI383" s="15" t="s">
        <v>514</v>
      </c>
      <c r="AL383" s="15" t="s">
        <v>391</v>
      </c>
      <c r="AM383" s="16">
        <v>41621</v>
      </c>
      <c r="AN383" s="16">
        <v>41621</v>
      </c>
      <c r="AO383" s="16">
        <v>41621</v>
      </c>
      <c r="AP383" s="201">
        <v>12</v>
      </c>
      <c r="AT383" s="102">
        <v>65253.57</v>
      </c>
      <c r="AU383" s="15" t="s">
        <v>424</v>
      </c>
      <c r="AV383" s="15" t="s">
        <v>1140</v>
      </c>
      <c r="AW383" s="15" t="s">
        <v>1155</v>
      </c>
      <c r="AX383" s="14" t="str">
        <f t="shared" si="7"/>
        <v>GermanyBOOKINGS</v>
      </c>
      <c r="AY383" s="17" t="s">
        <v>733</v>
      </c>
      <c r="AZ383" s="101" t="str">
        <f>IF(ISERROR(VLOOKUP($H383,Lookup!$F:$G,2,FALSE)),0,VLOOKUP($H383,Lookup!$F:$G,2,FALSE))</f>
        <v>Germany</v>
      </c>
    </row>
    <row r="384" spans="1:52">
      <c r="A384" s="12" t="str">
        <f>IF(AZ384=0,VLOOKUP(R384,Lookup!$B:$C,2,0),'1st Yr Maint'!AZ384)</f>
        <v>Switzerland</v>
      </c>
      <c r="B384" s="12" t="str">
        <f>VLOOKUP(A384,Lookup!$C:$D,2,FALSE)</f>
        <v>EMEA WEST</v>
      </c>
      <c r="C384" s="15" t="s">
        <v>418</v>
      </c>
      <c r="D384" s="15" t="s">
        <v>879</v>
      </c>
      <c r="E384" s="15" t="s">
        <v>880</v>
      </c>
      <c r="F384" s="15" t="s">
        <v>519</v>
      </c>
      <c r="G384" s="15" t="s">
        <v>645</v>
      </c>
      <c r="H384" s="15" t="s">
        <v>847</v>
      </c>
      <c r="I384" s="143" t="s">
        <v>848</v>
      </c>
      <c r="J384" s="15" t="s">
        <v>566</v>
      </c>
      <c r="K384" s="15" t="s">
        <v>849</v>
      </c>
      <c r="L384" s="15" t="s">
        <v>460</v>
      </c>
      <c r="M384" s="15" t="s">
        <v>850</v>
      </c>
      <c r="N384" s="103">
        <v>145418</v>
      </c>
      <c r="O384" s="15" t="s">
        <v>1094</v>
      </c>
      <c r="P384" s="15" t="s">
        <v>1095</v>
      </c>
      <c r="Q384" s="15" t="s">
        <v>852</v>
      </c>
      <c r="R384" s="15" t="s">
        <v>96</v>
      </c>
      <c r="S384" s="15" t="s">
        <v>96</v>
      </c>
      <c r="T384" s="15" t="s">
        <v>467</v>
      </c>
      <c r="U384" s="15" t="s">
        <v>468</v>
      </c>
      <c r="V384" s="15">
        <v>2994158</v>
      </c>
      <c r="X384" s="15">
        <v>30291237</v>
      </c>
      <c r="Y384" s="15" t="s">
        <v>1096</v>
      </c>
      <c r="AB384" s="15" t="s">
        <v>854</v>
      </c>
      <c r="AC384" s="15">
        <v>484733923</v>
      </c>
      <c r="AD384" s="15">
        <v>1005802766</v>
      </c>
      <c r="AE384" s="15" t="s">
        <v>461</v>
      </c>
      <c r="AF384" s="15">
        <v>1</v>
      </c>
      <c r="AG384" s="15" t="s">
        <v>509</v>
      </c>
      <c r="AH384" s="15" t="s">
        <v>510</v>
      </c>
      <c r="AI384" s="15" t="s">
        <v>511</v>
      </c>
      <c r="AJ384" s="15" t="s">
        <v>642</v>
      </c>
      <c r="AK384" s="15" t="s">
        <v>515</v>
      </c>
      <c r="AL384" s="15" t="s">
        <v>512</v>
      </c>
      <c r="AM384" s="16">
        <v>41613</v>
      </c>
      <c r="AN384" s="16">
        <v>41613</v>
      </c>
      <c r="AO384" s="16">
        <v>41613</v>
      </c>
      <c r="AP384" s="201">
        <v>12</v>
      </c>
      <c r="AT384" s="102">
        <v>304</v>
      </c>
      <c r="AU384" s="15" t="s">
        <v>424</v>
      </c>
      <c r="AV384" s="15" t="s">
        <v>462</v>
      </c>
      <c r="AW384" s="15" t="s">
        <v>486</v>
      </c>
      <c r="AX384" s="14" t="str">
        <f t="shared" si="7"/>
        <v>SwitzerlandBOOKINGS</v>
      </c>
      <c r="AY384" s="17" t="s">
        <v>733</v>
      </c>
      <c r="AZ384" s="101" t="str">
        <f>IF(ISERROR(VLOOKUP($H384,Lookup!$F:$G,2,FALSE)),0,VLOOKUP($H384,Lookup!$F:$G,2,FALSE))</f>
        <v>Switzerland</v>
      </c>
    </row>
    <row r="385" spans="1:52">
      <c r="A385" s="12" t="str">
        <f>IF(AZ385=0,VLOOKUP(R385,Lookup!$B:$C,2,0),'1st Yr Maint'!AZ385)</f>
        <v>Middle East</v>
      </c>
      <c r="B385" s="12" t="str">
        <f>VLOOKUP(A385,Lookup!$C:$D,2,FALSE)</f>
        <v>EMEA EAST</v>
      </c>
      <c r="C385" s="15" t="s">
        <v>418</v>
      </c>
      <c r="D385" s="15" t="s">
        <v>879</v>
      </c>
      <c r="E385" s="15" t="s">
        <v>880</v>
      </c>
      <c r="F385" s="15" t="s">
        <v>519</v>
      </c>
      <c r="G385" s="15" t="s">
        <v>645</v>
      </c>
      <c r="H385" s="15" t="s">
        <v>612</v>
      </c>
      <c r="I385" s="143" t="s">
        <v>668</v>
      </c>
      <c r="J385" s="15" t="s">
        <v>567</v>
      </c>
      <c r="K385" s="15" t="s">
        <v>613</v>
      </c>
      <c r="L385" s="15" t="s">
        <v>464</v>
      </c>
      <c r="M385" s="15" t="s">
        <v>1235</v>
      </c>
      <c r="N385" s="103">
        <v>140895</v>
      </c>
      <c r="O385" s="15" t="s">
        <v>1236</v>
      </c>
      <c r="P385" s="15" t="s">
        <v>1237</v>
      </c>
      <c r="Q385" s="15" t="s">
        <v>1237</v>
      </c>
      <c r="R385" s="15" t="s">
        <v>1238</v>
      </c>
      <c r="S385" s="15" t="s">
        <v>1238</v>
      </c>
      <c r="T385" s="15" t="s">
        <v>467</v>
      </c>
      <c r="U385" s="15" t="s">
        <v>468</v>
      </c>
      <c r="V385" s="15">
        <v>3145979</v>
      </c>
      <c r="X385" s="15">
        <v>30299827</v>
      </c>
      <c r="Y385" s="15" t="s">
        <v>1239</v>
      </c>
      <c r="AB385" s="15" t="s">
        <v>1240</v>
      </c>
      <c r="AC385" s="15">
        <v>557680209</v>
      </c>
      <c r="AD385" s="15">
        <v>1005639363</v>
      </c>
      <c r="AE385" s="15" t="s">
        <v>461</v>
      </c>
      <c r="AF385" s="15">
        <v>2</v>
      </c>
      <c r="AG385" s="15" t="s">
        <v>509</v>
      </c>
      <c r="AH385" s="15" t="s">
        <v>510</v>
      </c>
      <c r="AI385" s="15" t="s">
        <v>511</v>
      </c>
      <c r="AJ385" s="15" t="s">
        <v>642</v>
      </c>
      <c r="AK385" s="15" t="s">
        <v>1241</v>
      </c>
      <c r="AL385" s="15" t="s">
        <v>512</v>
      </c>
      <c r="AM385" s="16">
        <v>41626</v>
      </c>
      <c r="AN385" s="16">
        <v>41626</v>
      </c>
      <c r="AO385" s="16">
        <v>41626</v>
      </c>
      <c r="AP385" s="201">
        <v>12</v>
      </c>
      <c r="AT385" s="102">
        <v>1704</v>
      </c>
      <c r="AU385" s="15" t="s">
        <v>424</v>
      </c>
      <c r="AV385" s="15" t="s">
        <v>462</v>
      </c>
      <c r="AW385" s="15" t="s">
        <v>1242</v>
      </c>
      <c r="AX385" s="14" t="str">
        <f t="shared" si="7"/>
        <v>Middle EastBOOKINGS</v>
      </c>
      <c r="AY385" s="17" t="s">
        <v>733</v>
      </c>
      <c r="AZ385" s="101">
        <f>IF(ISERROR(VLOOKUP($H385,Lookup!$F:$G,2,FALSE)),0,VLOOKUP($H385,Lookup!$F:$G,2,FALSE))</f>
        <v>0</v>
      </c>
    </row>
    <row r="386" spans="1:52">
      <c r="A386" s="12" t="str">
        <f>IF(AZ386=0,VLOOKUP(R386,Lookup!$B:$C,2,0),'1st Yr Maint'!AZ386)</f>
        <v>UK&amp;I</v>
      </c>
      <c r="B386" s="12" t="str">
        <f>VLOOKUP(A386,Lookup!$C:$D,2,FALSE)</f>
        <v>UK&amp;I</v>
      </c>
      <c r="C386" s="15" t="s">
        <v>418</v>
      </c>
      <c r="D386" s="15" t="s">
        <v>879</v>
      </c>
      <c r="E386" s="15" t="s">
        <v>880</v>
      </c>
      <c r="F386" s="15" t="s">
        <v>519</v>
      </c>
      <c r="G386" s="15" t="s">
        <v>645</v>
      </c>
      <c r="H386" s="15" t="s">
        <v>475</v>
      </c>
      <c r="I386" s="143" t="s">
        <v>638</v>
      </c>
      <c r="J386" s="15" t="s">
        <v>476</v>
      </c>
      <c r="K386" s="15" t="s">
        <v>476</v>
      </c>
      <c r="L386" s="15" t="s">
        <v>471</v>
      </c>
      <c r="M386" s="15" t="s">
        <v>666</v>
      </c>
      <c r="N386" s="103">
        <v>41906</v>
      </c>
      <c r="O386" s="15" t="s">
        <v>1026</v>
      </c>
      <c r="P386" s="15" t="s">
        <v>1027</v>
      </c>
      <c r="Q386" s="15" t="s">
        <v>1027</v>
      </c>
      <c r="R386" s="15" t="s">
        <v>495</v>
      </c>
      <c r="S386" s="15" t="s">
        <v>495</v>
      </c>
      <c r="T386" s="15" t="s">
        <v>467</v>
      </c>
      <c r="U386" s="15" t="s">
        <v>468</v>
      </c>
      <c r="V386" s="15">
        <v>2984917</v>
      </c>
      <c r="X386" s="15">
        <v>30288282</v>
      </c>
      <c r="Y386" s="15" t="s">
        <v>1028</v>
      </c>
      <c r="AB386" s="15" t="s">
        <v>1029</v>
      </c>
      <c r="AC386" s="15">
        <v>232935176</v>
      </c>
      <c r="AD386" s="15">
        <v>1005522744</v>
      </c>
      <c r="AE386" s="15" t="s">
        <v>461</v>
      </c>
      <c r="AF386" s="15">
        <v>2</v>
      </c>
      <c r="AG386" s="15" t="s">
        <v>513</v>
      </c>
      <c r="AH386" s="15" t="s">
        <v>510</v>
      </c>
      <c r="AI386" s="15" t="s">
        <v>511</v>
      </c>
      <c r="AJ386" s="15" t="s">
        <v>541</v>
      </c>
      <c r="AK386" s="15" t="s">
        <v>611</v>
      </c>
      <c r="AL386" s="15" t="s">
        <v>512</v>
      </c>
      <c r="AM386" s="16">
        <v>41607</v>
      </c>
      <c r="AN386" s="16">
        <v>41607</v>
      </c>
      <c r="AO386" s="16">
        <v>41607</v>
      </c>
      <c r="AP386" s="201">
        <v>11</v>
      </c>
      <c r="AT386" s="102">
        <v>9603.82</v>
      </c>
      <c r="AU386" s="15" t="s">
        <v>424</v>
      </c>
      <c r="AV386" s="15" t="s">
        <v>537</v>
      </c>
      <c r="AW386" s="15" t="s">
        <v>538</v>
      </c>
      <c r="AX386" s="14" t="str">
        <f t="shared" si="7"/>
        <v>UK&amp;IBOOKINGS</v>
      </c>
      <c r="AY386" s="17" t="s">
        <v>733</v>
      </c>
      <c r="AZ386" s="101" t="str">
        <f>IF(ISERROR(VLOOKUP($H386,Lookup!$F:$G,2,FALSE)),0,VLOOKUP($H386,Lookup!$F:$G,2,FALSE))</f>
        <v>UK&amp;I</v>
      </c>
    </row>
    <row r="387" spans="1:52">
      <c r="A387" s="12" t="str">
        <f>IF(AZ387=0,VLOOKUP(R387,Lookup!$B:$C,2,0),'1st Yr Maint'!AZ387)</f>
        <v>Austria/EE</v>
      </c>
      <c r="B387" s="12" t="str">
        <f>VLOOKUP(A387,Lookup!$C:$D,2,FALSE)</f>
        <v>EMEA EAST</v>
      </c>
      <c r="C387" s="15" t="s">
        <v>418</v>
      </c>
      <c r="D387" s="15" t="s">
        <v>879</v>
      </c>
      <c r="E387" s="15" t="s">
        <v>929</v>
      </c>
      <c r="F387" s="15" t="s">
        <v>519</v>
      </c>
      <c r="G387" s="15" t="s">
        <v>645</v>
      </c>
      <c r="H387" s="15" t="s">
        <v>593</v>
      </c>
      <c r="I387" s="143" t="s">
        <v>560</v>
      </c>
      <c r="J387" s="15" t="s">
        <v>567</v>
      </c>
      <c r="K387" s="15" t="s">
        <v>532</v>
      </c>
      <c r="L387" s="15" t="s">
        <v>464</v>
      </c>
      <c r="M387" s="15" t="s">
        <v>563</v>
      </c>
      <c r="N387" s="103">
        <v>72795</v>
      </c>
      <c r="O387" s="15" t="s">
        <v>1290</v>
      </c>
      <c r="P387" s="15" t="s">
        <v>1291</v>
      </c>
      <c r="Q387" s="15" t="s">
        <v>1291</v>
      </c>
      <c r="R387" s="15" t="s">
        <v>912</v>
      </c>
      <c r="S387" s="15" t="s">
        <v>912</v>
      </c>
      <c r="T387" s="15" t="s">
        <v>467</v>
      </c>
      <c r="U387" s="15" t="s">
        <v>468</v>
      </c>
      <c r="V387" s="15">
        <v>3110497</v>
      </c>
      <c r="X387" s="15">
        <v>30300997</v>
      </c>
      <c r="Y387" s="15" t="s">
        <v>1292</v>
      </c>
      <c r="AB387" s="15" t="s">
        <v>1293</v>
      </c>
      <c r="AC387" s="15">
        <v>315000893</v>
      </c>
      <c r="AD387" s="15">
        <v>1005811319</v>
      </c>
      <c r="AE387" s="15" t="s">
        <v>461</v>
      </c>
      <c r="AF387" s="15">
        <v>1</v>
      </c>
      <c r="AG387" s="15" t="s">
        <v>513</v>
      </c>
      <c r="AH387" s="15" t="s">
        <v>510</v>
      </c>
      <c r="AI387" s="15" t="s">
        <v>511</v>
      </c>
      <c r="AJ387" s="15" t="s">
        <v>518</v>
      </c>
      <c r="AK387" s="15" t="s">
        <v>516</v>
      </c>
      <c r="AL387" s="15" t="s">
        <v>512</v>
      </c>
      <c r="AM387" s="16">
        <v>41627</v>
      </c>
      <c r="AN387" s="16">
        <v>41627</v>
      </c>
      <c r="AO387" s="16">
        <v>41627</v>
      </c>
      <c r="AP387" s="201">
        <v>12</v>
      </c>
      <c r="AT387" s="102">
        <v>11347.71</v>
      </c>
      <c r="AU387" s="15" t="s">
        <v>424</v>
      </c>
      <c r="AV387" s="15" t="s">
        <v>921</v>
      </c>
      <c r="AW387" s="15" t="s">
        <v>1294</v>
      </c>
      <c r="AX387" s="14" t="str">
        <f t="shared" si="7"/>
        <v>Austria/EEBOOKINGS</v>
      </c>
      <c r="AY387" s="17" t="s">
        <v>733</v>
      </c>
      <c r="AZ387" s="101">
        <f>IF(ISERROR(VLOOKUP($H387,Lookup!$F:$G,2,FALSE)),0,VLOOKUP($H387,Lookup!$F:$G,2,FALSE))</f>
        <v>0</v>
      </c>
    </row>
    <row r="388" spans="1:52">
      <c r="A388" s="12" t="str">
        <f>IF(AZ388=0,VLOOKUP(R388,Lookup!$B:$C,2,0),'1st Yr Maint'!AZ388)</f>
        <v>Austria/EE</v>
      </c>
      <c r="B388" s="12" t="str">
        <f>VLOOKUP(A388,Lookup!$C:$D,2,FALSE)</f>
        <v>EMEA EAST</v>
      </c>
      <c r="C388" s="15" t="s">
        <v>418</v>
      </c>
      <c r="D388" s="15" t="s">
        <v>879</v>
      </c>
      <c r="E388" s="15" t="s">
        <v>929</v>
      </c>
      <c r="F388" s="15" t="s">
        <v>519</v>
      </c>
      <c r="G388" s="15" t="s">
        <v>645</v>
      </c>
      <c r="H388" s="15" t="s">
        <v>593</v>
      </c>
      <c r="I388" s="143" t="s">
        <v>889</v>
      </c>
      <c r="J388" s="15" t="s">
        <v>567</v>
      </c>
      <c r="K388" s="15" t="s">
        <v>532</v>
      </c>
      <c r="L388" s="15" t="s">
        <v>464</v>
      </c>
      <c r="M388" s="15" t="s">
        <v>890</v>
      </c>
      <c r="N388" s="103">
        <v>83938</v>
      </c>
      <c r="O388" s="15" t="s">
        <v>1597</v>
      </c>
      <c r="P388" s="15" t="s">
        <v>1597</v>
      </c>
      <c r="Q388" s="15" t="s">
        <v>1598</v>
      </c>
      <c r="R388" s="15" t="s">
        <v>1571</v>
      </c>
      <c r="S388" s="15" t="s">
        <v>1571</v>
      </c>
      <c r="T388" s="15" t="s">
        <v>467</v>
      </c>
      <c r="U388" s="15" t="s">
        <v>468</v>
      </c>
      <c r="V388" s="15">
        <v>2922118</v>
      </c>
      <c r="X388" s="15">
        <v>30313260</v>
      </c>
      <c r="Y388" s="15" t="s">
        <v>1599</v>
      </c>
      <c r="AB388" s="15" t="s">
        <v>1598</v>
      </c>
      <c r="AC388" s="15">
        <v>5391653</v>
      </c>
      <c r="AD388" s="15">
        <v>1005264359</v>
      </c>
      <c r="AE388" s="15" t="s">
        <v>461</v>
      </c>
      <c r="AF388" s="15">
        <v>1</v>
      </c>
      <c r="AG388" s="15" t="s">
        <v>509</v>
      </c>
      <c r="AH388" s="15" t="s">
        <v>510</v>
      </c>
      <c r="AI388" s="15" t="s">
        <v>511</v>
      </c>
      <c r="AJ388" s="15" t="s">
        <v>642</v>
      </c>
      <c r="AK388" s="15" t="s">
        <v>1241</v>
      </c>
      <c r="AL388" s="15" t="s">
        <v>512</v>
      </c>
      <c r="AM388" s="16">
        <v>41639</v>
      </c>
      <c r="AN388" s="16">
        <v>41639</v>
      </c>
      <c r="AO388" s="16">
        <v>41639</v>
      </c>
      <c r="AP388" s="201">
        <v>12</v>
      </c>
      <c r="AT388" s="102">
        <v>3225.3</v>
      </c>
      <c r="AU388" s="15" t="s">
        <v>424</v>
      </c>
      <c r="AV388" s="15" t="s">
        <v>474</v>
      </c>
      <c r="AW388" s="15" t="s">
        <v>474</v>
      </c>
      <c r="AX388" s="14" t="str">
        <f t="shared" si="7"/>
        <v>Austria/EEBOOKINGS</v>
      </c>
      <c r="AY388" s="17" t="s">
        <v>733</v>
      </c>
      <c r="AZ388" s="101">
        <f>IF(ISERROR(VLOOKUP($H388,Lookup!$F:$G,2,FALSE)),0,VLOOKUP($H388,Lookup!$F:$G,2,FALSE))</f>
        <v>0</v>
      </c>
    </row>
    <row r="389" spans="1:52">
      <c r="A389" s="12" t="str">
        <f>IF(AZ389=0,VLOOKUP(R389,Lookup!$B:$C,2,0),'1st Yr Maint'!AZ389)</f>
        <v>Austria/EE</v>
      </c>
      <c r="B389" s="12" t="str">
        <f>VLOOKUP(A389,Lookup!$C:$D,2,FALSE)</f>
        <v>EMEA EAST</v>
      </c>
      <c r="C389" s="15" t="s">
        <v>418</v>
      </c>
      <c r="D389" s="15" t="s">
        <v>879</v>
      </c>
      <c r="E389" s="15" t="s">
        <v>929</v>
      </c>
      <c r="F389" s="15" t="s">
        <v>519</v>
      </c>
      <c r="G389" s="15" t="s">
        <v>645</v>
      </c>
      <c r="H389" s="15" t="s">
        <v>593</v>
      </c>
      <c r="I389" s="143" t="s">
        <v>889</v>
      </c>
      <c r="J389" s="15" t="s">
        <v>567</v>
      </c>
      <c r="K389" s="15" t="s">
        <v>532</v>
      </c>
      <c r="L389" s="15" t="s">
        <v>464</v>
      </c>
      <c r="M389" s="15" t="s">
        <v>890</v>
      </c>
      <c r="N389" s="103">
        <v>83938</v>
      </c>
      <c r="O389" s="15" t="s">
        <v>1426</v>
      </c>
      <c r="P389" s="15" t="s">
        <v>1426</v>
      </c>
      <c r="Q389" s="15" t="s">
        <v>1427</v>
      </c>
      <c r="R389" s="15" t="s">
        <v>832</v>
      </c>
      <c r="S389" s="15" t="s">
        <v>832</v>
      </c>
      <c r="T389" s="15" t="s">
        <v>467</v>
      </c>
      <c r="U389" s="15" t="s">
        <v>468</v>
      </c>
      <c r="V389" s="15">
        <v>3167509</v>
      </c>
      <c r="X389" s="15">
        <v>30308012</v>
      </c>
      <c r="Y389" s="15" t="s">
        <v>1428</v>
      </c>
      <c r="AB389" s="15" t="s">
        <v>1429</v>
      </c>
      <c r="AC389" s="15">
        <v>672949935</v>
      </c>
      <c r="AD389" s="15">
        <v>1005784681</v>
      </c>
      <c r="AE389" s="15" t="s">
        <v>461</v>
      </c>
      <c r="AF389" s="15">
        <v>2</v>
      </c>
      <c r="AG389" s="15" t="s">
        <v>509</v>
      </c>
      <c r="AH389" s="15" t="s">
        <v>510</v>
      </c>
      <c r="AI389" s="15" t="s">
        <v>511</v>
      </c>
      <c r="AJ389" s="15" t="s">
        <v>517</v>
      </c>
      <c r="AK389" s="15" t="s">
        <v>1118</v>
      </c>
      <c r="AL389" s="15" t="s">
        <v>512</v>
      </c>
      <c r="AM389" s="16">
        <v>41635</v>
      </c>
      <c r="AN389" s="16">
        <v>41635</v>
      </c>
      <c r="AO389" s="16">
        <v>41635</v>
      </c>
      <c r="AP389" s="201">
        <v>12</v>
      </c>
      <c r="AT389" s="102">
        <v>22544.62</v>
      </c>
      <c r="AU389" s="15" t="s">
        <v>424</v>
      </c>
      <c r="AV389" s="15" t="s">
        <v>663</v>
      </c>
      <c r="AW389" s="15" t="s">
        <v>678</v>
      </c>
      <c r="AX389" s="14" t="str">
        <f t="shared" si="7"/>
        <v>Austria/EEBOOKINGS</v>
      </c>
      <c r="AY389" s="17" t="s">
        <v>733</v>
      </c>
      <c r="AZ389" s="101">
        <f>IF(ISERROR(VLOOKUP($H389,Lookup!$F:$G,2,FALSE)),0,VLOOKUP($H389,Lookup!$F:$G,2,FALSE))</f>
        <v>0</v>
      </c>
    </row>
    <row r="390" spans="1:52">
      <c r="A390" s="12" t="str">
        <f>IF(AZ390=0,VLOOKUP(R390,Lookup!$B:$C,2,0),'1st Yr Maint'!AZ390)</f>
        <v>France</v>
      </c>
      <c r="B390" s="12" t="str">
        <f>VLOOKUP(A390,Lookup!$C:$D,2,FALSE)</f>
        <v>EMEA WEST</v>
      </c>
      <c r="C390" s="15" t="s">
        <v>418</v>
      </c>
      <c r="D390" s="15" t="s">
        <v>879</v>
      </c>
      <c r="E390" s="15" t="s">
        <v>929</v>
      </c>
      <c r="F390" s="15" t="s">
        <v>519</v>
      </c>
      <c r="G390" s="15" t="s">
        <v>645</v>
      </c>
      <c r="H390" s="15" t="s">
        <v>477</v>
      </c>
      <c r="I390" s="143" t="s">
        <v>614</v>
      </c>
      <c r="J390" s="15" t="s">
        <v>566</v>
      </c>
      <c r="K390" s="15" t="s">
        <v>478</v>
      </c>
      <c r="L390" s="15" t="s">
        <v>460</v>
      </c>
      <c r="M390" s="15" t="s">
        <v>490</v>
      </c>
      <c r="N390" s="103">
        <v>110504</v>
      </c>
      <c r="O390" s="15" t="s">
        <v>1587</v>
      </c>
      <c r="P390" s="15" t="s">
        <v>1587</v>
      </c>
      <c r="Q390" s="15" t="s">
        <v>1588</v>
      </c>
      <c r="R390" s="15" t="s">
        <v>95</v>
      </c>
      <c r="S390" s="15" t="s">
        <v>95</v>
      </c>
      <c r="T390" s="15" t="s">
        <v>467</v>
      </c>
      <c r="U390" s="15" t="s">
        <v>468</v>
      </c>
      <c r="V390" s="15">
        <v>3204297</v>
      </c>
      <c r="X390" s="15">
        <v>30313256</v>
      </c>
      <c r="Y390" s="15" t="s">
        <v>1589</v>
      </c>
      <c r="AB390" s="15" t="s">
        <v>1590</v>
      </c>
      <c r="AC390" s="15">
        <v>275274462</v>
      </c>
      <c r="AD390" s="15">
        <v>1005858658</v>
      </c>
      <c r="AE390" s="15" t="s">
        <v>461</v>
      </c>
      <c r="AF390" s="15">
        <v>3</v>
      </c>
      <c r="AG390" s="15" t="s">
        <v>513</v>
      </c>
      <c r="AH390" s="15" t="s">
        <v>510</v>
      </c>
      <c r="AI390" s="15" t="s">
        <v>514</v>
      </c>
      <c r="AL390" s="15" t="s">
        <v>391</v>
      </c>
      <c r="AM390" s="16">
        <v>41641</v>
      </c>
      <c r="AN390" s="16">
        <v>41639</v>
      </c>
      <c r="AO390" s="16">
        <v>41639</v>
      </c>
      <c r="AP390" s="201">
        <v>12</v>
      </c>
      <c r="AT390" s="102">
        <v>9194.9</v>
      </c>
      <c r="AU390" s="15" t="s">
        <v>424</v>
      </c>
      <c r="AV390" s="15" t="s">
        <v>488</v>
      </c>
      <c r="AW390" s="15" t="s">
        <v>1591</v>
      </c>
      <c r="AX390" s="14" t="str">
        <f t="shared" si="7"/>
        <v>FranceBOOKINGS</v>
      </c>
      <c r="AY390" s="17" t="s">
        <v>733</v>
      </c>
      <c r="AZ390" s="101" t="str">
        <f>IF(ISERROR(VLOOKUP($H390,Lookup!$F:$G,2,FALSE)),0,VLOOKUP($H390,Lookup!$F:$G,2,FALSE))</f>
        <v>France</v>
      </c>
    </row>
    <row r="391" spans="1:52">
      <c r="A391" s="12" t="str">
        <f>IF(AZ391=0,VLOOKUP(R391,Lookup!$B:$C,2,0),'1st Yr Maint'!AZ391)</f>
        <v>Germany</v>
      </c>
      <c r="B391" s="12" t="str">
        <f>VLOOKUP(A391,Lookup!$C:$D,2,FALSE)</f>
        <v>Germany</v>
      </c>
      <c r="C391" s="15" t="s">
        <v>418</v>
      </c>
      <c r="D391" s="15" t="s">
        <v>879</v>
      </c>
      <c r="E391" s="15" t="s">
        <v>929</v>
      </c>
      <c r="F391" s="15" t="s">
        <v>519</v>
      </c>
      <c r="G391" s="15" t="s">
        <v>645</v>
      </c>
      <c r="H391" s="15" t="s">
        <v>533</v>
      </c>
      <c r="I391" s="143" t="s">
        <v>534</v>
      </c>
      <c r="J391" s="15" t="s">
        <v>566</v>
      </c>
      <c r="K391" s="15" t="s">
        <v>545</v>
      </c>
      <c r="L391" s="15" t="s">
        <v>460</v>
      </c>
      <c r="M391" s="15" t="s">
        <v>1081</v>
      </c>
      <c r="N391" s="103">
        <v>95730</v>
      </c>
      <c r="O391" s="15" t="s">
        <v>1082</v>
      </c>
      <c r="P391" s="15" t="s">
        <v>1082</v>
      </c>
      <c r="Q391" s="15" t="s">
        <v>1082</v>
      </c>
      <c r="R391" s="15" t="s">
        <v>95</v>
      </c>
      <c r="S391" s="15" t="s">
        <v>95</v>
      </c>
      <c r="T391" s="15" t="s">
        <v>467</v>
      </c>
      <c r="U391" s="15" t="s">
        <v>468</v>
      </c>
      <c r="V391" s="15">
        <v>3131439</v>
      </c>
      <c r="X391" s="15">
        <v>30289533</v>
      </c>
      <c r="Y391" s="15" t="s">
        <v>1083</v>
      </c>
      <c r="AB391" s="15" t="s">
        <v>1084</v>
      </c>
      <c r="AC391" s="15">
        <v>342579092</v>
      </c>
      <c r="AE391" s="15" t="s">
        <v>461</v>
      </c>
      <c r="AF391" s="15">
        <v>3</v>
      </c>
      <c r="AG391" s="15" t="s">
        <v>513</v>
      </c>
      <c r="AH391" s="15" t="s">
        <v>510</v>
      </c>
      <c r="AI391" s="15" t="s">
        <v>514</v>
      </c>
      <c r="AL391" s="15" t="s">
        <v>391</v>
      </c>
      <c r="AM391" s="16">
        <v>41611</v>
      </c>
      <c r="AN391" s="16">
        <v>41610</v>
      </c>
      <c r="AO391" s="16">
        <v>41611</v>
      </c>
      <c r="AP391" s="201">
        <v>12</v>
      </c>
      <c r="AT391" s="102">
        <v>28320.53</v>
      </c>
      <c r="AU391" s="15" t="s">
        <v>424</v>
      </c>
      <c r="AV391" s="15" t="s">
        <v>466</v>
      </c>
      <c r="AW391" s="15" t="s">
        <v>465</v>
      </c>
      <c r="AX391" s="14" t="str">
        <f t="shared" si="7"/>
        <v>GermanyBOOKINGS</v>
      </c>
      <c r="AY391" s="17" t="s">
        <v>733</v>
      </c>
      <c r="AZ391" s="101" t="str">
        <f>IF(ISERROR(VLOOKUP($H391,Lookup!$F:$G,2,FALSE)),0,VLOOKUP($H391,Lookup!$F:$G,2,FALSE))</f>
        <v>Germany</v>
      </c>
    </row>
    <row r="392" spans="1:52">
      <c r="A392" s="12" t="str">
        <f>IF(AZ392=0,VLOOKUP(R392,Lookup!$B:$C,2,0),'1st Yr Maint'!AZ392)</f>
        <v>Middle East</v>
      </c>
      <c r="B392" s="12" t="str">
        <f>VLOOKUP(A392,Lookup!$C:$D,2,FALSE)</f>
        <v>EMEA EAST</v>
      </c>
      <c r="C392" s="15" t="s">
        <v>418</v>
      </c>
      <c r="D392" s="15" t="s">
        <v>879</v>
      </c>
      <c r="E392" s="15" t="s">
        <v>929</v>
      </c>
      <c r="F392" s="15" t="s">
        <v>519</v>
      </c>
      <c r="G392" s="15" t="s">
        <v>645</v>
      </c>
      <c r="H392" s="15" t="s">
        <v>612</v>
      </c>
      <c r="I392" s="143" t="s">
        <v>930</v>
      </c>
      <c r="J392" s="15" t="s">
        <v>567</v>
      </c>
      <c r="K392" s="15" t="s">
        <v>613</v>
      </c>
      <c r="L392" s="15" t="s">
        <v>464</v>
      </c>
      <c r="M392" s="15" t="s">
        <v>931</v>
      </c>
      <c r="N392" s="103">
        <v>67841</v>
      </c>
      <c r="O392" s="15" t="s">
        <v>716</v>
      </c>
      <c r="P392" s="15" t="s">
        <v>716</v>
      </c>
      <c r="Q392" s="15" t="s">
        <v>1515</v>
      </c>
      <c r="R392" s="15" t="s">
        <v>679</v>
      </c>
      <c r="S392" s="15" t="s">
        <v>679</v>
      </c>
      <c r="T392" s="15" t="s">
        <v>467</v>
      </c>
      <c r="U392" s="15" t="s">
        <v>468</v>
      </c>
      <c r="V392" s="15">
        <v>1421014</v>
      </c>
      <c r="X392" s="15">
        <v>30312371</v>
      </c>
      <c r="Y392" s="15" t="s">
        <v>1516</v>
      </c>
      <c r="AB392" s="15" t="s">
        <v>1517</v>
      </c>
      <c r="AC392" s="15">
        <v>644929481</v>
      </c>
      <c r="AD392" s="15">
        <v>1005596729</v>
      </c>
      <c r="AE392" s="15" t="s">
        <v>461</v>
      </c>
      <c r="AF392" s="15">
        <v>3</v>
      </c>
      <c r="AG392" s="15" t="s">
        <v>509</v>
      </c>
      <c r="AH392" s="15" t="s">
        <v>510</v>
      </c>
      <c r="AI392" s="15" t="s">
        <v>511</v>
      </c>
      <c r="AJ392" s="15" t="s">
        <v>642</v>
      </c>
      <c r="AK392" s="15" t="s">
        <v>516</v>
      </c>
      <c r="AL392" s="15" t="s">
        <v>512</v>
      </c>
      <c r="AM392" s="16">
        <v>41639</v>
      </c>
      <c r="AN392" s="16">
        <v>41639</v>
      </c>
      <c r="AO392" s="16">
        <v>41639</v>
      </c>
      <c r="AP392" s="201">
        <v>12</v>
      </c>
      <c r="AT392" s="102">
        <v>15179</v>
      </c>
      <c r="AU392" s="15" t="s">
        <v>424</v>
      </c>
      <c r="AV392" s="15" t="s">
        <v>466</v>
      </c>
      <c r="AW392" s="15" t="s">
        <v>465</v>
      </c>
      <c r="AX392" s="14" t="str">
        <f t="shared" si="7"/>
        <v>Middle EastBOOKINGS</v>
      </c>
      <c r="AY392" s="17" t="s">
        <v>733</v>
      </c>
      <c r="AZ392" s="101">
        <f>IF(ISERROR(VLOOKUP($H392,Lookup!$F:$G,2,FALSE)),0,VLOOKUP($H392,Lookup!$F:$G,2,FALSE))</f>
        <v>0</v>
      </c>
    </row>
    <row r="393" spans="1:52">
      <c r="A393" s="12" t="str">
        <f>IF(AZ393=0,VLOOKUP(R393,Lookup!$B:$C,2,0),'1st Yr Maint'!AZ393)</f>
        <v>Middle East</v>
      </c>
      <c r="B393" s="12" t="str">
        <f>VLOOKUP(A393,Lookup!$C:$D,2,FALSE)</f>
        <v>EMEA EAST</v>
      </c>
      <c r="C393" s="15" t="s">
        <v>418</v>
      </c>
      <c r="D393" s="15" t="s">
        <v>879</v>
      </c>
      <c r="E393" s="15" t="s">
        <v>929</v>
      </c>
      <c r="F393" s="15" t="s">
        <v>519</v>
      </c>
      <c r="G393" s="15" t="s">
        <v>645</v>
      </c>
      <c r="H393" s="15" t="s">
        <v>612</v>
      </c>
      <c r="I393" s="143" t="s">
        <v>930</v>
      </c>
      <c r="J393" s="15" t="s">
        <v>567</v>
      </c>
      <c r="K393" s="15" t="s">
        <v>613</v>
      </c>
      <c r="L393" s="15" t="s">
        <v>464</v>
      </c>
      <c r="M393" s="15" t="s">
        <v>931</v>
      </c>
      <c r="N393" s="103">
        <v>67841</v>
      </c>
      <c r="O393" s="15" t="s">
        <v>932</v>
      </c>
      <c r="P393" s="15" t="s">
        <v>932</v>
      </c>
      <c r="Q393" s="15" t="s">
        <v>933</v>
      </c>
      <c r="R393" s="15" t="s">
        <v>934</v>
      </c>
      <c r="S393" s="15" t="s">
        <v>934</v>
      </c>
      <c r="T393" s="15" t="s">
        <v>467</v>
      </c>
      <c r="U393" s="15" t="s">
        <v>468</v>
      </c>
      <c r="V393" s="15">
        <v>3125498</v>
      </c>
      <c r="X393" s="15">
        <v>30278024</v>
      </c>
      <c r="Y393" s="15" t="s">
        <v>935</v>
      </c>
      <c r="AB393" s="15" t="s">
        <v>936</v>
      </c>
      <c r="AC393" s="15">
        <v>645203308</v>
      </c>
      <c r="AD393" s="15">
        <v>1005696134</v>
      </c>
      <c r="AE393" s="15" t="s">
        <v>461</v>
      </c>
      <c r="AF393" s="15">
        <v>1</v>
      </c>
      <c r="AG393" s="15" t="s">
        <v>509</v>
      </c>
      <c r="AH393" s="15" t="s">
        <v>510</v>
      </c>
      <c r="AI393" s="15" t="s">
        <v>514</v>
      </c>
      <c r="AL393" s="15" t="s">
        <v>391</v>
      </c>
      <c r="AM393" s="16">
        <v>41589</v>
      </c>
      <c r="AN393" s="16">
        <v>41589</v>
      </c>
      <c r="AO393" s="16">
        <v>41589</v>
      </c>
      <c r="AP393" s="201">
        <v>11</v>
      </c>
      <c r="AT393" s="102">
        <v>180</v>
      </c>
      <c r="AU393" s="15" t="s">
        <v>424</v>
      </c>
      <c r="AV393" s="15" t="s">
        <v>653</v>
      </c>
      <c r="AW393" s="15" t="s">
        <v>665</v>
      </c>
      <c r="AX393" s="14" t="str">
        <f t="shared" si="7"/>
        <v>Middle EastBOOKINGS</v>
      </c>
      <c r="AY393" s="17" t="s">
        <v>733</v>
      </c>
      <c r="AZ393" s="101">
        <f>IF(ISERROR(VLOOKUP($H393,Lookup!$F:$G,2,FALSE)),0,VLOOKUP($H393,Lookup!$F:$G,2,FALSE))</f>
        <v>0</v>
      </c>
    </row>
    <row r="394" spans="1:52">
      <c r="A394" s="12" t="str">
        <f>IF(AZ394=0,VLOOKUP(R394,Lookup!$B:$C,2,0),'1st Yr Maint'!AZ394)</f>
        <v>Other</v>
      </c>
      <c r="B394" s="12" t="str">
        <f>VLOOKUP(A394,Lookup!$C:$D,2,FALSE)</f>
        <v>OTHER</v>
      </c>
      <c r="C394" s="15" t="s">
        <v>418</v>
      </c>
      <c r="D394" s="15" t="s">
        <v>879</v>
      </c>
      <c r="E394" s="15" t="s">
        <v>881</v>
      </c>
      <c r="F394" s="15" t="s">
        <v>551</v>
      </c>
      <c r="G394" s="15" t="s">
        <v>645</v>
      </c>
      <c r="H394" s="15" t="s">
        <v>628</v>
      </c>
      <c r="I394" s="143" t="s">
        <v>629</v>
      </c>
      <c r="J394" s="15" t="s">
        <v>630</v>
      </c>
      <c r="K394" s="15" t="s">
        <v>631</v>
      </c>
      <c r="L394" s="15" t="s">
        <v>632</v>
      </c>
      <c r="M394" s="15" t="s">
        <v>633</v>
      </c>
      <c r="N394" s="103" t="s">
        <v>634</v>
      </c>
      <c r="O394" s="15" t="s">
        <v>843</v>
      </c>
      <c r="P394" s="15" t="s">
        <v>844</v>
      </c>
      <c r="Q394" s="15" t="s">
        <v>844</v>
      </c>
      <c r="R394" s="15" t="s">
        <v>498</v>
      </c>
      <c r="S394" s="15" t="s">
        <v>498</v>
      </c>
      <c r="T394" s="15" t="s">
        <v>467</v>
      </c>
      <c r="U394" s="15" t="s">
        <v>468</v>
      </c>
      <c r="V394" s="15">
        <v>1955359</v>
      </c>
      <c r="X394" s="15">
        <v>30276031</v>
      </c>
      <c r="Y394" s="15" t="s">
        <v>845</v>
      </c>
      <c r="AB394" s="15" t="s">
        <v>846</v>
      </c>
      <c r="AC394" s="15">
        <v>408098429</v>
      </c>
      <c r="AD394" s="15">
        <v>1005491455</v>
      </c>
      <c r="AE394" s="15" t="s">
        <v>484</v>
      </c>
      <c r="AF394" s="15">
        <v>1</v>
      </c>
      <c r="AG394" s="15" t="s">
        <v>509</v>
      </c>
      <c r="AH394" s="15" t="s">
        <v>510</v>
      </c>
      <c r="AI394" s="15" t="s">
        <v>511</v>
      </c>
      <c r="AJ394" s="15" t="s">
        <v>517</v>
      </c>
      <c r="AK394" s="15" t="s">
        <v>516</v>
      </c>
      <c r="AL394" s="15" t="s">
        <v>512</v>
      </c>
      <c r="AM394" s="16">
        <v>41584</v>
      </c>
      <c r="AN394" s="16">
        <v>41584</v>
      </c>
      <c r="AO394" s="16">
        <v>41584</v>
      </c>
      <c r="AP394" s="201">
        <v>11</v>
      </c>
      <c r="AT394" s="102">
        <v>64550.26</v>
      </c>
      <c r="AU394" s="15" t="s">
        <v>424</v>
      </c>
      <c r="AV394" s="15" t="s">
        <v>466</v>
      </c>
      <c r="AW394" s="15" t="s">
        <v>531</v>
      </c>
      <c r="AX394" s="14" t="str">
        <f t="shared" si="7"/>
        <v>OtherBOOKINGS</v>
      </c>
      <c r="AY394" s="17" t="s">
        <v>733</v>
      </c>
      <c r="AZ394" s="101" t="str">
        <f>IF(ISERROR(VLOOKUP($H394,Lookup!$F:$G,2,FALSE)),0,VLOOKUP($H394,Lookup!$F:$G,2,FALSE))</f>
        <v>Other</v>
      </c>
    </row>
    <row r="395" spans="1:52">
      <c r="A395" s="12" t="str">
        <f>IF(AZ395=0,VLOOKUP(R395,Lookup!$B:$C,2,0),'1st Yr Maint'!AZ395)</f>
        <v>Other</v>
      </c>
      <c r="B395" s="12" t="str">
        <f>VLOOKUP(A395,Lookup!$C:$D,2,FALSE)</f>
        <v>OTHER</v>
      </c>
      <c r="C395" s="15" t="s">
        <v>418</v>
      </c>
      <c r="D395" s="15" t="s">
        <v>879</v>
      </c>
      <c r="E395" s="15" t="s">
        <v>881</v>
      </c>
      <c r="F395" s="15" t="s">
        <v>551</v>
      </c>
      <c r="G395" s="15" t="s">
        <v>645</v>
      </c>
      <c r="H395" s="15" t="s">
        <v>628</v>
      </c>
      <c r="I395" s="143" t="s">
        <v>629</v>
      </c>
      <c r="J395" s="15" t="s">
        <v>630</v>
      </c>
      <c r="K395" s="15" t="s">
        <v>631</v>
      </c>
      <c r="L395" s="15" t="s">
        <v>632</v>
      </c>
      <c r="M395" s="15" t="s">
        <v>633</v>
      </c>
      <c r="N395" s="103" t="s">
        <v>634</v>
      </c>
      <c r="O395" s="15" t="s">
        <v>843</v>
      </c>
      <c r="P395" s="15" t="s">
        <v>844</v>
      </c>
      <c r="Q395" s="15" t="s">
        <v>844</v>
      </c>
      <c r="R395" s="15" t="s">
        <v>498</v>
      </c>
      <c r="S395" s="15" t="s">
        <v>498</v>
      </c>
      <c r="T395" s="15" t="s">
        <v>467</v>
      </c>
      <c r="U395" s="15" t="s">
        <v>468</v>
      </c>
      <c r="V395" s="15">
        <v>1955359</v>
      </c>
      <c r="X395" s="15">
        <v>30276031</v>
      </c>
      <c r="Y395" s="15" t="s">
        <v>845</v>
      </c>
      <c r="AB395" s="15" t="s">
        <v>846</v>
      </c>
      <c r="AC395" s="15">
        <v>408098429</v>
      </c>
      <c r="AD395" s="15">
        <v>1005491455</v>
      </c>
      <c r="AE395" s="15" t="s">
        <v>484</v>
      </c>
      <c r="AF395" s="15">
        <v>-1</v>
      </c>
      <c r="AG395" s="15" t="s">
        <v>509</v>
      </c>
      <c r="AH395" s="15" t="s">
        <v>510</v>
      </c>
      <c r="AI395" s="15" t="s">
        <v>511</v>
      </c>
      <c r="AJ395" s="15" t="s">
        <v>517</v>
      </c>
      <c r="AK395" s="15" t="s">
        <v>516</v>
      </c>
      <c r="AL395" s="15" t="s">
        <v>512</v>
      </c>
      <c r="AM395" s="16">
        <v>41584</v>
      </c>
      <c r="AN395" s="16">
        <v>41585</v>
      </c>
      <c r="AO395" s="16">
        <v>41585</v>
      </c>
      <c r="AP395" s="201">
        <v>11</v>
      </c>
      <c r="AT395" s="102">
        <v>-64550.26</v>
      </c>
      <c r="AU395" s="15" t="s">
        <v>424</v>
      </c>
      <c r="AV395" s="15" t="s">
        <v>466</v>
      </c>
      <c r="AW395" s="15" t="s">
        <v>531</v>
      </c>
      <c r="AX395" s="14" t="str">
        <f t="shared" si="7"/>
        <v>OtherBOOKINGS</v>
      </c>
      <c r="AY395" s="17" t="s">
        <v>733</v>
      </c>
      <c r="AZ395" s="101" t="str">
        <f>IF(ISERROR(VLOOKUP($H395,Lookup!$F:$G,2,FALSE)),0,VLOOKUP($H395,Lookup!$F:$G,2,FALSE))</f>
        <v>Other</v>
      </c>
    </row>
    <row r="396" spans="1:52">
      <c r="A396" s="12" t="str">
        <f>IF(AZ396=0,VLOOKUP(R396,Lookup!$B:$C,2,0),'1st Yr Maint'!AZ396)</f>
        <v>Benelux</v>
      </c>
      <c r="B396" s="12" t="str">
        <f>VLOOKUP(A396,Lookup!$C:$D,2,FALSE)</f>
        <v>EMEA WEST</v>
      </c>
      <c r="C396" s="15" t="s">
        <v>418</v>
      </c>
      <c r="D396" s="15" t="s">
        <v>879</v>
      </c>
      <c r="E396" s="15" t="s">
        <v>881</v>
      </c>
      <c r="F396" s="15" t="s">
        <v>551</v>
      </c>
      <c r="G396" s="15" t="s">
        <v>645</v>
      </c>
      <c r="H396" s="15" t="s">
        <v>568</v>
      </c>
      <c r="I396" s="143" t="s">
        <v>472</v>
      </c>
      <c r="J396" s="15" t="s">
        <v>476</v>
      </c>
      <c r="K396" s="15" t="s">
        <v>473</v>
      </c>
      <c r="L396" s="15" t="s">
        <v>471</v>
      </c>
      <c r="M396" s="15" t="s">
        <v>584</v>
      </c>
      <c r="N396" s="103">
        <v>15449</v>
      </c>
      <c r="O396" s="15" t="s">
        <v>1286</v>
      </c>
      <c r="P396" s="15" t="s">
        <v>1286</v>
      </c>
      <c r="Q396" s="15" t="s">
        <v>1287</v>
      </c>
      <c r="R396" s="15" t="s">
        <v>941</v>
      </c>
      <c r="S396" s="15" t="s">
        <v>941</v>
      </c>
      <c r="T396" s="15" t="s">
        <v>467</v>
      </c>
      <c r="U396" s="15" t="s">
        <v>468</v>
      </c>
      <c r="V396" s="15">
        <v>942595</v>
      </c>
      <c r="X396" s="15">
        <v>30300102</v>
      </c>
      <c r="Y396" s="15" t="s">
        <v>1288</v>
      </c>
      <c r="AB396" s="15" t="s">
        <v>1289</v>
      </c>
      <c r="AC396" s="15">
        <v>763823197</v>
      </c>
      <c r="AD396" s="15">
        <v>1005191552</v>
      </c>
      <c r="AE396" s="15" t="s">
        <v>461</v>
      </c>
      <c r="AF396" s="15">
        <v>1</v>
      </c>
      <c r="AG396" s="15" t="s">
        <v>513</v>
      </c>
      <c r="AH396" s="15" t="s">
        <v>510</v>
      </c>
      <c r="AI396" s="15" t="s">
        <v>511</v>
      </c>
      <c r="AJ396" s="15" t="s">
        <v>642</v>
      </c>
      <c r="AK396" s="15" t="s">
        <v>658</v>
      </c>
      <c r="AL396" s="15" t="s">
        <v>512</v>
      </c>
      <c r="AM396" s="16">
        <v>41626</v>
      </c>
      <c r="AN396" s="16">
        <v>41626</v>
      </c>
      <c r="AO396" s="16">
        <v>41626</v>
      </c>
      <c r="AP396" s="201">
        <v>12</v>
      </c>
      <c r="AT396" s="102">
        <v>6841.91</v>
      </c>
      <c r="AU396" s="15" t="s">
        <v>424</v>
      </c>
      <c r="AV396" s="15" t="s">
        <v>494</v>
      </c>
      <c r="AW396" s="15" t="s">
        <v>542</v>
      </c>
      <c r="AX396" s="14" t="str">
        <f t="shared" si="7"/>
        <v>BeneluxBOOKINGS</v>
      </c>
      <c r="AY396" s="17" t="s">
        <v>733</v>
      </c>
      <c r="AZ396" s="101">
        <f>IF(ISERROR(VLOOKUP($H396,Lookup!$F:$G,2,FALSE)),0,VLOOKUP($H396,Lookup!$F:$G,2,FALSE))</f>
        <v>0</v>
      </c>
    </row>
    <row r="397" spans="1:52">
      <c r="A397" s="12" t="str">
        <f>IF(AZ397=0,VLOOKUP(R397,Lookup!$B:$C,2,0),'1st Yr Maint'!AZ397)</f>
        <v>Benelux</v>
      </c>
      <c r="B397" s="12" t="str">
        <f>VLOOKUP(A397,Lookup!$C:$D,2,FALSE)</f>
        <v>EMEA WEST</v>
      </c>
      <c r="C397" s="15" t="s">
        <v>418</v>
      </c>
      <c r="D397" s="15" t="s">
        <v>879</v>
      </c>
      <c r="E397" s="15" t="s">
        <v>881</v>
      </c>
      <c r="F397" s="15" t="s">
        <v>551</v>
      </c>
      <c r="G397" s="15" t="s">
        <v>645</v>
      </c>
      <c r="H397" s="15" t="s">
        <v>568</v>
      </c>
      <c r="I397" s="143" t="s">
        <v>544</v>
      </c>
      <c r="J397" s="15" t="s">
        <v>476</v>
      </c>
      <c r="K397" s="15" t="s">
        <v>473</v>
      </c>
      <c r="L397" s="15" t="s">
        <v>471</v>
      </c>
      <c r="M397" s="15" t="s">
        <v>659</v>
      </c>
      <c r="N397" s="103">
        <v>86817</v>
      </c>
      <c r="O397" s="15" t="s">
        <v>843</v>
      </c>
      <c r="P397" s="15" t="s">
        <v>844</v>
      </c>
      <c r="Q397" s="15" t="s">
        <v>844</v>
      </c>
      <c r="R397" s="15" t="s">
        <v>498</v>
      </c>
      <c r="S397" s="15" t="s">
        <v>498</v>
      </c>
      <c r="T397" s="15" t="s">
        <v>467</v>
      </c>
      <c r="U397" s="15" t="s">
        <v>468</v>
      </c>
      <c r="V397" s="15">
        <v>1955359</v>
      </c>
      <c r="X397" s="15">
        <v>30276031</v>
      </c>
      <c r="Y397" s="15" t="s">
        <v>845</v>
      </c>
      <c r="AB397" s="15" t="s">
        <v>846</v>
      </c>
      <c r="AC397" s="15">
        <v>408098429</v>
      </c>
      <c r="AD397" s="15">
        <v>1005491455</v>
      </c>
      <c r="AE397" s="15" t="s">
        <v>484</v>
      </c>
      <c r="AF397" s="15">
        <v>1</v>
      </c>
      <c r="AG397" s="15" t="s">
        <v>509</v>
      </c>
      <c r="AH397" s="15" t="s">
        <v>510</v>
      </c>
      <c r="AI397" s="15" t="s">
        <v>511</v>
      </c>
      <c r="AJ397" s="15" t="s">
        <v>517</v>
      </c>
      <c r="AK397" s="15" t="s">
        <v>516</v>
      </c>
      <c r="AL397" s="15" t="s">
        <v>512</v>
      </c>
      <c r="AM397" s="16">
        <v>41584</v>
      </c>
      <c r="AN397" s="16">
        <v>41585</v>
      </c>
      <c r="AO397" s="16">
        <v>41585</v>
      </c>
      <c r="AP397" s="201">
        <v>11</v>
      </c>
      <c r="AT397" s="102">
        <v>64550.26</v>
      </c>
      <c r="AU397" s="15" t="s">
        <v>424</v>
      </c>
      <c r="AV397" s="15" t="s">
        <v>466</v>
      </c>
      <c r="AW397" s="15" t="s">
        <v>531</v>
      </c>
      <c r="AX397" s="14" t="str">
        <f t="shared" si="7"/>
        <v>BeneluxBOOKINGS</v>
      </c>
      <c r="AY397" s="17" t="s">
        <v>733</v>
      </c>
      <c r="AZ397" s="101">
        <f>IF(ISERROR(VLOOKUP($H397,Lookup!$F:$G,2,FALSE)),0,VLOOKUP($H397,Lookup!$F:$G,2,FALSE))</f>
        <v>0</v>
      </c>
    </row>
    <row r="398" spans="1:52">
      <c r="A398" s="12" t="str">
        <f>IF(AZ398=0,VLOOKUP(R398,Lookup!$B:$C,2,0),'1st Yr Maint'!AZ398)</f>
        <v>Austria/EE</v>
      </c>
      <c r="B398" s="12" t="str">
        <f>VLOOKUP(A398,Lookup!$C:$D,2,FALSE)</f>
        <v>EMEA EAST</v>
      </c>
      <c r="C398" s="15" t="s">
        <v>418</v>
      </c>
      <c r="D398" s="15" t="s">
        <v>879</v>
      </c>
      <c r="E398" s="15" t="s">
        <v>881</v>
      </c>
      <c r="F398" s="15" t="s">
        <v>551</v>
      </c>
      <c r="G398" s="15" t="s">
        <v>645</v>
      </c>
      <c r="H398" s="15" t="s">
        <v>593</v>
      </c>
      <c r="I398" s="143" t="s">
        <v>889</v>
      </c>
      <c r="J398" s="15" t="s">
        <v>567</v>
      </c>
      <c r="K398" s="15" t="s">
        <v>532</v>
      </c>
      <c r="L398" s="15" t="s">
        <v>464</v>
      </c>
      <c r="M398" s="15" t="s">
        <v>890</v>
      </c>
      <c r="N398" s="103">
        <v>83938</v>
      </c>
      <c r="O398" s="15" t="s">
        <v>1597</v>
      </c>
      <c r="P398" s="15" t="s">
        <v>1597</v>
      </c>
      <c r="Q398" s="15" t="s">
        <v>1598</v>
      </c>
      <c r="R398" s="15" t="s">
        <v>1571</v>
      </c>
      <c r="S398" s="15" t="s">
        <v>1571</v>
      </c>
      <c r="T398" s="15" t="s">
        <v>467</v>
      </c>
      <c r="U398" s="15" t="s">
        <v>468</v>
      </c>
      <c r="V398" s="15">
        <v>2922118</v>
      </c>
      <c r="X398" s="15">
        <v>30313260</v>
      </c>
      <c r="Y398" s="15" t="s">
        <v>1599</v>
      </c>
      <c r="AB398" s="15" t="s">
        <v>1598</v>
      </c>
      <c r="AC398" s="15">
        <v>5391653</v>
      </c>
      <c r="AD398" s="15">
        <v>1005264359</v>
      </c>
      <c r="AE398" s="15" t="s">
        <v>461</v>
      </c>
      <c r="AF398" s="15">
        <v>1</v>
      </c>
      <c r="AG398" s="15" t="s">
        <v>509</v>
      </c>
      <c r="AH398" s="15" t="s">
        <v>510</v>
      </c>
      <c r="AI398" s="15" t="s">
        <v>511</v>
      </c>
      <c r="AJ398" s="15" t="s">
        <v>642</v>
      </c>
      <c r="AK398" s="15" t="s">
        <v>1241</v>
      </c>
      <c r="AL398" s="15" t="s">
        <v>512</v>
      </c>
      <c r="AM398" s="16">
        <v>41639</v>
      </c>
      <c r="AN398" s="16">
        <v>41639</v>
      </c>
      <c r="AO398" s="16">
        <v>41639</v>
      </c>
      <c r="AP398" s="201">
        <v>12</v>
      </c>
      <c r="AT398" s="102">
        <v>2544.1</v>
      </c>
      <c r="AU398" s="15" t="s">
        <v>424</v>
      </c>
      <c r="AV398" s="15" t="s">
        <v>474</v>
      </c>
      <c r="AW398" s="15" t="s">
        <v>474</v>
      </c>
      <c r="AX398" s="14" t="str">
        <f t="shared" si="7"/>
        <v>Austria/EEBOOKINGS</v>
      </c>
      <c r="AY398" s="17" t="s">
        <v>733</v>
      </c>
      <c r="AZ398" s="101">
        <f>IF(ISERROR(VLOOKUP($H398,Lookup!$F:$G,2,FALSE)),0,VLOOKUP($H398,Lookup!$F:$G,2,FALSE))</f>
        <v>0</v>
      </c>
    </row>
    <row r="399" spans="1:52">
      <c r="A399" s="12" t="str">
        <f>IF(AZ399=0,VLOOKUP(R399,Lookup!$B:$C,2,0),'1st Yr Maint'!AZ399)</f>
        <v>Austria/EE</v>
      </c>
      <c r="B399" s="12" t="str">
        <f>VLOOKUP(A399,Lookup!$C:$D,2,FALSE)</f>
        <v>EMEA EAST</v>
      </c>
      <c r="C399" s="15" t="s">
        <v>418</v>
      </c>
      <c r="D399" s="15" t="s">
        <v>879</v>
      </c>
      <c r="E399" s="15" t="s">
        <v>881</v>
      </c>
      <c r="F399" s="15" t="s">
        <v>551</v>
      </c>
      <c r="G399" s="15" t="s">
        <v>645</v>
      </c>
      <c r="H399" s="15" t="s">
        <v>593</v>
      </c>
      <c r="I399" s="143" t="s">
        <v>1295</v>
      </c>
      <c r="J399" s="15" t="s">
        <v>567</v>
      </c>
      <c r="K399" s="15" t="s">
        <v>532</v>
      </c>
      <c r="L399" s="15" t="s">
        <v>464</v>
      </c>
      <c r="M399" s="15" t="s">
        <v>1296</v>
      </c>
      <c r="N399" s="103">
        <v>111531</v>
      </c>
      <c r="O399" s="15" t="s">
        <v>1297</v>
      </c>
      <c r="P399" s="15" t="s">
        <v>1297</v>
      </c>
      <c r="Q399" s="15" t="s">
        <v>1298</v>
      </c>
      <c r="R399" s="15" t="s">
        <v>1299</v>
      </c>
      <c r="S399" s="15" t="s">
        <v>1299</v>
      </c>
      <c r="T399" s="15" t="s">
        <v>467</v>
      </c>
      <c r="U399" s="15" t="s">
        <v>468</v>
      </c>
      <c r="V399" s="15">
        <v>3024459</v>
      </c>
      <c r="X399" s="15">
        <v>30300725</v>
      </c>
      <c r="Y399" s="15" t="s">
        <v>1300</v>
      </c>
      <c r="AB399" s="15" t="s">
        <v>1301</v>
      </c>
      <c r="AC399" s="15">
        <v>645063264</v>
      </c>
      <c r="AD399" s="15">
        <v>1005616703</v>
      </c>
      <c r="AE399" s="15" t="s">
        <v>461</v>
      </c>
      <c r="AF399" s="15">
        <v>1</v>
      </c>
      <c r="AG399" s="15" t="s">
        <v>509</v>
      </c>
      <c r="AH399" s="15" t="s">
        <v>510</v>
      </c>
      <c r="AI399" s="15" t="s">
        <v>511</v>
      </c>
      <c r="AJ399" s="15" t="s">
        <v>642</v>
      </c>
      <c r="AK399" s="15" t="s">
        <v>611</v>
      </c>
      <c r="AL399" s="15" t="s">
        <v>512</v>
      </c>
      <c r="AM399" s="16">
        <v>41627</v>
      </c>
      <c r="AN399" s="16">
        <v>41627</v>
      </c>
      <c r="AO399" s="16">
        <v>41627</v>
      </c>
      <c r="AP399" s="201">
        <v>12</v>
      </c>
      <c r="AT399" s="102">
        <v>5132.41</v>
      </c>
      <c r="AU399" s="15" t="s">
        <v>424</v>
      </c>
      <c r="AV399" s="15" t="s">
        <v>462</v>
      </c>
      <c r="AW399" s="15" t="s">
        <v>652</v>
      </c>
      <c r="AX399" s="14" t="str">
        <f t="shared" si="7"/>
        <v>Austria/EEBOOKINGS</v>
      </c>
      <c r="AY399" s="17" t="s">
        <v>733</v>
      </c>
      <c r="AZ399" s="101">
        <f>IF(ISERROR(VLOOKUP($H399,Lookup!$F:$G,2,FALSE)),0,VLOOKUP($H399,Lookup!$F:$G,2,FALSE))</f>
        <v>0</v>
      </c>
    </row>
    <row r="400" spans="1:52">
      <c r="A400" s="12" t="str">
        <f>IF(AZ400=0,VLOOKUP(R400,Lookup!$B:$C,2,0),'1st Yr Maint'!AZ400)</f>
        <v>Middle East</v>
      </c>
      <c r="B400" s="12" t="str">
        <f>VLOOKUP(A400,Lookup!$C:$D,2,FALSE)</f>
        <v>EMEA EAST</v>
      </c>
      <c r="C400" s="15" t="s">
        <v>418</v>
      </c>
      <c r="D400" s="15" t="s">
        <v>879</v>
      </c>
      <c r="E400" s="15" t="s">
        <v>881</v>
      </c>
      <c r="F400" s="15" t="s">
        <v>551</v>
      </c>
      <c r="G400" s="15" t="s">
        <v>645</v>
      </c>
      <c r="H400" s="15" t="s">
        <v>612</v>
      </c>
      <c r="I400" s="143" t="s">
        <v>668</v>
      </c>
      <c r="J400" s="15" t="s">
        <v>567</v>
      </c>
      <c r="K400" s="15" t="s">
        <v>613</v>
      </c>
      <c r="L400" s="15" t="s">
        <v>464</v>
      </c>
      <c r="M400" s="15" t="s">
        <v>982</v>
      </c>
      <c r="N400" s="103">
        <v>83884</v>
      </c>
      <c r="O400" s="15" t="s">
        <v>1436</v>
      </c>
      <c r="P400" s="15" t="s">
        <v>1436</v>
      </c>
      <c r="Q400" s="15" t="s">
        <v>1436</v>
      </c>
      <c r="R400" s="15" t="s">
        <v>836</v>
      </c>
      <c r="S400" s="15" t="s">
        <v>836</v>
      </c>
      <c r="T400" s="15" t="s">
        <v>467</v>
      </c>
      <c r="U400" s="15" t="s">
        <v>468</v>
      </c>
      <c r="V400" s="15">
        <v>1968003</v>
      </c>
      <c r="X400" s="15">
        <v>30308144</v>
      </c>
      <c r="Y400" s="15" t="s">
        <v>1437</v>
      </c>
      <c r="AB400" s="15" t="s">
        <v>1438</v>
      </c>
      <c r="AC400" s="15">
        <v>851212896</v>
      </c>
      <c r="AD400" s="15">
        <v>1005576290</v>
      </c>
      <c r="AE400" s="15" t="s">
        <v>461</v>
      </c>
      <c r="AF400" s="15">
        <v>1</v>
      </c>
      <c r="AG400" s="15" t="s">
        <v>513</v>
      </c>
      <c r="AH400" s="15" t="s">
        <v>510</v>
      </c>
      <c r="AI400" s="15" t="s">
        <v>514</v>
      </c>
      <c r="AL400" s="15" t="s">
        <v>391</v>
      </c>
      <c r="AM400" s="16">
        <v>41635</v>
      </c>
      <c r="AN400" s="16">
        <v>41635</v>
      </c>
      <c r="AO400" s="16">
        <v>41635</v>
      </c>
      <c r="AP400" s="201">
        <v>12</v>
      </c>
      <c r="AT400" s="102">
        <v>1691</v>
      </c>
      <c r="AU400" s="15" t="s">
        <v>424</v>
      </c>
      <c r="AV400" s="15" t="s">
        <v>921</v>
      </c>
      <c r="AW400" s="15" t="s">
        <v>922</v>
      </c>
      <c r="AX400" s="14" t="str">
        <f t="shared" si="7"/>
        <v>Middle EastBOOKINGS</v>
      </c>
      <c r="AY400" s="17" t="s">
        <v>733</v>
      </c>
      <c r="AZ400" s="101">
        <f>IF(ISERROR(VLOOKUP($H400,Lookup!$F:$G,2,FALSE)),0,VLOOKUP($H400,Lookup!$F:$G,2,FALSE))</f>
        <v>0</v>
      </c>
    </row>
    <row r="401" spans="1:52">
      <c r="A401" s="12" t="str">
        <f>IF(AZ401=0,VLOOKUP(R401,Lookup!$B:$C,2,0),'1st Yr Maint'!AZ401)</f>
        <v>Middle East</v>
      </c>
      <c r="B401" s="12" t="str">
        <f>VLOOKUP(A401,Lookup!$C:$D,2,FALSE)</f>
        <v>EMEA EAST</v>
      </c>
      <c r="C401" s="15" t="s">
        <v>418</v>
      </c>
      <c r="D401" s="15" t="s">
        <v>879</v>
      </c>
      <c r="E401" s="15" t="s">
        <v>881</v>
      </c>
      <c r="F401" s="15" t="s">
        <v>551</v>
      </c>
      <c r="G401" s="15" t="s">
        <v>645</v>
      </c>
      <c r="H401" s="15" t="s">
        <v>612</v>
      </c>
      <c r="I401" s="143" t="s">
        <v>668</v>
      </c>
      <c r="J401" s="15" t="s">
        <v>567</v>
      </c>
      <c r="K401" s="15" t="s">
        <v>613</v>
      </c>
      <c r="L401" s="15" t="s">
        <v>464</v>
      </c>
      <c r="M401" s="15" t="s">
        <v>982</v>
      </c>
      <c r="N401" s="103">
        <v>83884</v>
      </c>
      <c r="O401" s="15" t="s">
        <v>1236</v>
      </c>
      <c r="P401" s="15" t="s">
        <v>1236</v>
      </c>
      <c r="Q401" s="15" t="s">
        <v>1557</v>
      </c>
      <c r="R401" s="15" t="s">
        <v>836</v>
      </c>
      <c r="S401" s="15" t="s">
        <v>836</v>
      </c>
      <c r="T401" s="15" t="s">
        <v>467</v>
      </c>
      <c r="U401" s="15" t="s">
        <v>468</v>
      </c>
      <c r="V401" s="15">
        <v>1968025</v>
      </c>
      <c r="X401" s="15">
        <v>30312885</v>
      </c>
      <c r="Y401" s="15" t="s">
        <v>1558</v>
      </c>
      <c r="AB401" s="15" t="s">
        <v>1559</v>
      </c>
      <c r="AC401" s="15">
        <v>864314781</v>
      </c>
      <c r="AD401" s="15">
        <v>1005716132</v>
      </c>
      <c r="AE401" s="15" t="s">
        <v>461</v>
      </c>
      <c r="AF401" s="15">
        <v>1</v>
      </c>
      <c r="AG401" s="15" t="s">
        <v>513</v>
      </c>
      <c r="AH401" s="15" t="s">
        <v>510</v>
      </c>
      <c r="AI401" s="15" t="s">
        <v>511</v>
      </c>
      <c r="AJ401" s="15" t="s">
        <v>642</v>
      </c>
      <c r="AK401" s="15" t="s">
        <v>1241</v>
      </c>
      <c r="AL401" s="15" t="s">
        <v>512</v>
      </c>
      <c r="AM401" s="16">
        <v>41639</v>
      </c>
      <c r="AN401" s="16">
        <v>41639</v>
      </c>
      <c r="AO401" s="16">
        <v>41639</v>
      </c>
      <c r="AP401" s="201">
        <v>12</v>
      </c>
      <c r="AT401" s="102">
        <v>7498</v>
      </c>
      <c r="AU401" s="15" t="s">
        <v>424</v>
      </c>
      <c r="AV401" s="15" t="s">
        <v>494</v>
      </c>
      <c r="AW401" s="15" t="s">
        <v>542</v>
      </c>
      <c r="AX401" s="14" t="str">
        <f t="shared" si="7"/>
        <v>Middle EastBOOKINGS</v>
      </c>
      <c r="AY401" s="17" t="s">
        <v>733</v>
      </c>
      <c r="AZ401" s="101">
        <f>IF(ISERROR(VLOOKUP($H401,Lookup!$F:$G,2,FALSE)),0,VLOOKUP($H401,Lookup!$F:$G,2,FALSE))</f>
        <v>0</v>
      </c>
    </row>
    <row r="402" spans="1:52">
      <c r="A402" s="12" t="str">
        <f>IF(AZ402=0,VLOOKUP(R402,Lookup!$B:$C,2,0),'1st Yr Maint'!AZ402)</f>
        <v>Middle East</v>
      </c>
      <c r="B402" s="12" t="str">
        <f>VLOOKUP(A402,Lookup!$C:$D,2,FALSE)</f>
        <v>EMEA EAST</v>
      </c>
      <c r="C402" s="15" t="s">
        <v>418</v>
      </c>
      <c r="D402" s="15" t="s">
        <v>879</v>
      </c>
      <c r="E402" s="15" t="s">
        <v>881</v>
      </c>
      <c r="F402" s="15" t="s">
        <v>551</v>
      </c>
      <c r="G402" s="15" t="s">
        <v>645</v>
      </c>
      <c r="H402" s="15" t="s">
        <v>612</v>
      </c>
      <c r="I402" s="143" t="s">
        <v>930</v>
      </c>
      <c r="J402" s="15" t="s">
        <v>567</v>
      </c>
      <c r="K402" s="15" t="s">
        <v>613</v>
      </c>
      <c r="L402" s="15" t="s">
        <v>464</v>
      </c>
      <c r="M402" s="15" t="s">
        <v>931</v>
      </c>
      <c r="N402" s="103">
        <v>67841</v>
      </c>
      <c r="O402" s="15" t="s">
        <v>716</v>
      </c>
      <c r="P402" s="15" t="s">
        <v>716</v>
      </c>
      <c r="Q402" s="15" t="s">
        <v>1515</v>
      </c>
      <c r="R402" s="15" t="s">
        <v>679</v>
      </c>
      <c r="S402" s="15" t="s">
        <v>679</v>
      </c>
      <c r="T402" s="15" t="s">
        <v>467</v>
      </c>
      <c r="U402" s="15" t="s">
        <v>468</v>
      </c>
      <c r="V402" s="15">
        <v>1421014</v>
      </c>
      <c r="X402" s="15">
        <v>30312371</v>
      </c>
      <c r="Y402" s="15" t="s">
        <v>1516</v>
      </c>
      <c r="AB402" s="15" t="s">
        <v>1517</v>
      </c>
      <c r="AC402" s="15">
        <v>644929481</v>
      </c>
      <c r="AD402" s="15">
        <v>1005596729</v>
      </c>
      <c r="AE402" s="15" t="s">
        <v>461</v>
      </c>
      <c r="AF402" s="15">
        <v>1</v>
      </c>
      <c r="AG402" s="15" t="s">
        <v>509</v>
      </c>
      <c r="AH402" s="15" t="s">
        <v>510</v>
      </c>
      <c r="AI402" s="15" t="s">
        <v>511</v>
      </c>
      <c r="AJ402" s="15" t="s">
        <v>642</v>
      </c>
      <c r="AK402" s="15" t="s">
        <v>516</v>
      </c>
      <c r="AL402" s="15" t="s">
        <v>512</v>
      </c>
      <c r="AM402" s="16">
        <v>41639</v>
      </c>
      <c r="AN402" s="16">
        <v>41639</v>
      </c>
      <c r="AO402" s="16">
        <v>41639</v>
      </c>
      <c r="AP402" s="201">
        <v>12</v>
      </c>
      <c r="AT402" s="102">
        <v>3910</v>
      </c>
      <c r="AU402" s="15" t="s">
        <v>424</v>
      </c>
      <c r="AV402" s="15" t="s">
        <v>466</v>
      </c>
      <c r="AW402" s="15" t="s">
        <v>465</v>
      </c>
      <c r="AX402" s="14" t="str">
        <f t="shared" si="7"/>
        <v>Middle EastBOOKINGS</v>
      </c>
      <c r="AY402" s="17" t="s">
        <v>733</v>
      </c>
      <c r="AZ402" s="101">
        <f>IF(ISERROR(VLOOKUP($H402,Lookup!$F:$G,2,FALSE)),0,VLOOKUP($H402,Lookup!$F:$G,2,FALSE))</f>
        <v>0</v>
      </c>
    </row>
    <row r="403" spans="1:52">
      <c r="A403" s="12" t="str">
        <f>IF(AZ403=0,VLOOKUP(R403,Lookup!$B:$C,2,0),'1st Yr Maint'!AZ403)</f>
        <v>UK&amp;I</v>
      </c>
      <c r="B403" s="12" t="str">
        <f>VLOOKUP(A403,Lookup!$C:$D,2,FALSE)</f>
        <v>UK&amp;I</v>
      </c>
      <c r="C403" s="15" t="s">
        <v>418</v>
      </c>
      <c r="D403" s="15" t="s">
        <v>879</v>
      </c>
      <c r="E403" s="15" t="s">
        <v>881</v>
      </c>
      <c r="F403" s="15" t="s">
        <v>551</v>
      </c>
      <c r="G403" s="15" t="s">
        <v>645</v>
      </c>
      <c r="H403" s="15" t="s">
        <v>475</v>
      </c>
      <c r="I403" s="143" t="s">
        <v>638</v>
      </c>
      <c r="J403" s="15" t="s">
        <v>476</v>
      </c>
      <c r="K403" s="15" t="s">
        <v>476</v>
      </c>
      <c r="L403" s="15" t="s">
        <v>471</v>
      </c>
      <c r="M403" s="15" t="s">
        <v>785</v>
      </c>
      <c r="N403" s="103">
        <v>118312</v>
      </c>
      <c r="O403" s="15" t="s">
        <v>1181</v>
      </c>
      <c r="P403" s="15" t="s">
        <v>1182</v>
      </c>
      <c r="Q403" s="15" t="s">
        <v>1182</v>
      </c>
      <c r="R403" s="15" t="s">
        <v>574</v>
      </c>
      <c r="S403" s="15" t="s">
        <v>574</v>
      </c>
      <c r="T403" s="15" t="s">
        <v>467</v>
      </c>
      <c r="U403" s="15" t="s">
        <v>468</v>
      </c>
      <c r="V403" s="15">
        <v>2919456</v>
      </c>
      <c r="X403" s="15">
        <v>30297365</v>
      </c>
      <c r="Y403" s="15" t="s">
        <v>1183</v>
      </c>
      <c r="AB403" s="15" t="s">
        <v>788</v>
      </c>
      <c r="AC403" s="15">
        <v>230790719</v>
      </c>
      <c r="AD403" s="15">
        <v>1005259151</v>
      </c>
      <c r="AE403" s="15" t="s">
        <v>461</v>
      </c>
      <c r="AF403" s="15">
        <v>0.5</v>
      </c>
      <c r="AG403" s="15" t="s">
        <v>513</v>
      </c>
      <c r="AH403" s="15" t="s">
        <v>510</v>
      </c>
      <c r="AI403" s="15" t="s">
        <v>514</v>
      </c>
      <c r="AL403" s="15" t="s">
        <v>391</v>
      </c>
      <c r="AM403" s="16">
        <v>41621</v>
      </c>
      <c r="AN403" s="16">
        <v>41621</v>
      </c>
      <c r="AO403" s="16">
        <v>41621</v>
      </c>
      <c r="AP403" s="201">
        <v>12</v>
      </c>
      <c r="AT403" s="102">
        <v>25530</v>
      </c>
      <c r="AU403" s="15" t="s">
        <v>424</v>
      </c>
      <c r="AV403" s="15" t="s">
        <v>552</v>
      </c>
      <c r="AW403" s="15" t="s">
        <v>553</v>
      </c>
      <c r="AX403" s="14" t="str">
        <f t="shared" si="7"/>
        <v>UK&amp;IBOOKINGS</v>
      </c>
      <c r="AY403" s="17" t="s">
        <v>733</v>
      </c>
      <c r="AZ403" s="101" t="str">
        <f>IF(ISERROR(VLOOKUP($H403,Lookup!$F:$G,2,FALSE)),0,VLOOKUP($H403,Lookup!$F:$G,2,FALSE))</f>
        <v>UK&amp;I</v>
      </c>
    </row>
    <row r="404" spans="1:52">
      <c r="A404" s="12" t="str">
        <f>IF(AZ404=0,VLOOKUP(R404,Lookup!$B:$C,2,0),'1st Yr Maint'!AZ404)</f>
        <v>Benelux</v>
      </c>
      <c r="B404" s="12" t="str">
        <f>VLOOKUP(A404,Lookup!$C:$D,2,FALSE)</f>
        <v>EMEA WEST</v>
      </c>
      <c r="C404" s="15" t="s">
        <v>418</v>
      </c>
      <c r="D404" s="15" t="s">
        <v>879</v>
      </c>
      <c r="E404" s="15" t="s">
        <v>881</v>
      </c>
      <c r="F404" s="15" t="s">
        <v>551</v>
      </c>
      <c r="G404" s="15" t="s">
        <v>1601</v>
      </c>
      <c r="H404" s="15" t="s">
        <v>568</v>
      </c>
      <c r="I404" s="143" t="s">
        <v>472</v>
      </c>
      <c r="J404" s="15" t="s">
        <v>476</v>
      </c>
      <c r="K404" s="15" t="s">
        <v>473</v>
      </c>
      <c r="L404" s="15" t="s">
        <v>471</v>
      </c>
      <c r="M404" s="15" t="s">
        <v>584</v>
      </c>
      <c r="N404" s="103">
        <v>15449</v>
      </c>
      <c r="O404" s="15" t="s">
        <v>1227</v>
      </c>
      <c r="P404" s="15" t="s">
        <v>1227</v>
      </c>
      <c r="Q404" s="15" t="s">
        <v>1227</v>
      </c>
      <c r="R404" s="15" t="s">
        <v>941</v>
      </c>
      <c r="S404" s="15" t="s">
        <v>941</v>
      </c>
      <c r="T404" s="15" t="s">
        <v>467</v>
      </c>
      <c r="U404" s="15" t="s">
        <v>468</v>
      </c>
      <c r="V404" s="15">
        <v>2584555</v>
      </c>
      <c r="X404" s="15">
        <v>30298609</v>
      </c>
      <c r="Y404" s="15" t="s">
        <v>1228</v>
      </c>
      <c r="AB404" s="15" t="s">
        <v>1229</v>
      </c>
      <c r="AC404" s="15">
        <v>375328226</v>
      </c>
      <c r="AD404" s="15">
        <v>1005782762</v>
      </c>
      <c r="AE404" s="15" t="s">
        <v>461</v>
      </c>
      <c r="AF404" s="15">
        <v>1</v>
      </c>
      <c r="AG404" s="15" t="s">
        <v>513</v>
      </c>
      <c r="AH404" s="15" t="s">
        <v>510</v>
      </c>
      <c r="AI404" s="15" t="s">
        <v>514</v>
      </c>
      <c r="AL404" s="15" t="s">
        <v>391</v>
      </c>
      <c r="AM404" s="16">
        <v>41625</v>
      </c>
      <c r="AN404" s="16">
        <v>41625</v>
      </c>
      <c r="AO404" s="16">
        <v>41625</v>
      </c>
      <c r="AP404" s="201">
        <v>12</v>
      </c>
      <c r="AT404" s="102">
        <v>7434.71</v>
      </c>
      <c r="AU404" s="15" t="s">
        <v>424</v>
      </c>
      <c r="AV404" s="15" t="s">
        <v>494</v>
      </c>
      <c r="AW404" s="15" t="s">
        <v>542</v>
      </c>
      <c r="AX404" s="14" t="str">
        <f t="shared" si="7"/>
        <v>BeneluxBOOKINGS</v>
      </c>
      <c r="AY404" s="17" t="s">
        <v>733</v>
      </c>
      <c r="AZ404" s="101">
        <f>IF(ISERROR(VLOOKUP($H404,Lookup!$F:$G,2,FALSE)),0,VLOOKUP($H404,Lookup!$F:$G,2,FALSE))</f>
        <v>0</v>
      </c>
    </row>
    <row r="405" spans="1:52">
      <c r="A405" s="12" t="str">
        <f>IF(AZ405=0,VLOOKUP(R405,Lookup!$B:$C,2,0),'1st Yr Maint'!AZ405)</f>
        <v>Nordics</v>
      </c>
      <c r="B405" s="12" t="str">
        <f>VLOOKUP(A405,Lookup!$C:$D,2,FALSE)</f>
        <v>EMEA WEST</v>
      </c>
      <c r="C405" s="15" t="s">
        <v>418</v>
      </c>
      <c r="D405" s="15" t="s">
        <v>1302</v>
      </c>
      <c r="E405" s="15" t="s">
        <v>1303</v>
      </c>
      <c r="F405" s="15" t="s">
        <v>1304</v>
      </c>
      <c r="G405" s="15" t="s">
        <v>1602</v>
      </c>
      <c r="H405" s="15" t="s">
        <v>571</v>
      </c>
      <c r="I405" s="143" t="s">
        <v>1305</v>
      </c>
      <c r="J405" s="15" t="s">
        <v>476</v>
      </c>
      <c r="K405" s="15" t="s">
        <v>487</v>
      </c>
      <c r="L405" s="15" t="s">
        <v>471</v>
      </c>
      <c r="M405" s="15" t="s">
        <v>1306</v>
      </c>
      <c r="N405" s="103">
        <v>138441</v>
      </c>
      <c r="O405" s="15" t="s">
        <v>1307</v>
      </c>
      <c r="P405" s="15" t="s">
        <v>1308</v>
      </c>
      <c r="Q405" s="15" t="s">
        <v>1308</v>
      </c>
      <c r="R405" s="15" t="s">
        <v>564</v>
      </c>
      <c r="S405" s="15" t="s">
        <v>564</v>
      </c>
      <c r="T405" s="15" t="s">
        <v>467</v>
      </c>
      <c r="U405" s="15" t="s">
        <v>468</v>
      </c>
      <c r="V405" s="15">
        <v>3198258</v>
      </c>
      <c r="X405" s="15">
        <v>30299927</v>
      </c>
      <c r="Y405" s="15" t="s">
        <v>1309</v>
      </c>
      <c r="AB405" s="15" t="s">
        <v>1310</v>
      </c>
      <c r="AC405" s="15">
        <v>310046441</v>
      </c>
      <c r="AD405" s="15">
        <v>1005837354</v>
      </c>
      <c r="AE405" s="15" t="s">
        <v>461</v>
      </c>
      <c r="AF405" s="15">
        <v>3</v>
      </c>
      <c r="AG405" s="15" t="s">
        <v>513</v>
      </c>
      <c r="AH405" s="15" t="s">
        <v>510</v>
      </c>
      <c r="AI405" s="15" t="s">
        <v>511</v>
      </c>
      <c r="AJ405" s="15" t="s">
        <v>518</v>
      </c>
      <c r="AK405" s="15" t="s">
        <v>887</v>
      </c>
      <c r="AL405" s="15" t="s">
        <v>512</v>
      </c>
      <c r="AM405" s="16">
        <v>41626</v>
      </c>
      <c r="AN405" s="16">
        <v>41626</v>
      </c>
      <c r="AO405" s="16">
        <v>41626</v>
      </c>
      <c r="AP405" s="201">
        <v>12</v>
      </c>
      <c r="AT405" s="102">
        <v>35079.19</v>
      </c>
      <c r="AU405" s="15" t="s">
        <v>424</v>
      </c>
      <c r="AV405" s="15" t="s">
        <v>494</v>
      </c>
      <c r="AW405" s="15" t="s">
        <v>542</v>
      </c>
      <c r="AX405" s="14" t="str">
        <f t="shared" si="7"/>
        <v>NordicsBOOKINGS</v>
      </c>
      <c r="AY405" s="17" t="s">
        <v>733</v>
      </c>
      <c r="AZ405" s="101" t="str">
        <f>IF(ISERROR(VLOOKUP($H405,Lookup!$F:$G,2,FALSE)),0,VLOOKUP($H405,Lookup!$F:$G,2,FALSE))</f>
        <v>Nordics</v>
      </c>
    </row>
    <row r="406" spans="1:52">
      <c r="A406" s="12" t="str">
        <f>IF(AZ406=0,VLOOKUP(R406,Lookup!$B:$C,2,0),'1st Yr Maint'!AZ406)</f>
        <v>Benelux</v>
      </c>
      <c r="B406" s="12" t="str">
        <f>VLOOKUP(A406,Lookup!$C:$D,2,FALSE)</f>
        <v>EMEA WEST</v>
      </c>
      <c r="C406" s="15" t="s">
        <v>418</v>
      </c>
      <c r="D406" s="15" t="s">
        <v>821</v>
      </c>
      <c r="E406" s="15" t="s">
        <v>822</v>
      </c>
      <c r="F406" s="15" t="s">
        <v>519</v>
      </c>
      <c r="G406" s="15" t="s">
        <v>645</v>
      </c>
      <c r="H406" s="15" t="s">
        <v>568</v>
      </c>
      <c r="I406" s="143" t="s">
        <v>472</v>
      </c>
      <c r="J406" s="15" t="s">
        <v>476</v>
      </c>
      <c r="K406" s="15" t="s">
        <v>473</v>
      </c>
      <c r="L406" s="15" t="s">
        <v>471</v>
      </c>
      <c r="M406" s="15" t="s">
        <v>595</v>
      </c>
      <c r="N406" s="103">
        <v>110701</v>
      </c>
      <c r="O406" s="15" t="s">
        <v>1372</v>
      </c>
      <c r="P406" s="15" t="s">
        <v>1372</v>
      </c>
      <c r="Q406" s="15" t="s">
        <v>1372</v>
      </c>
      <c r="R406" s="15" t="s">
        <v>941</v>
      </c>
      <c r="S406" s="15" t="s">
        <v>941</v>
      </c>
      <c r="T406" s="15" t="s">
        <v>467</v>
      </c>
      <c r="U406" s="15" t="s">
        <v>468</v>
      </c>
      <c r="V406" s="15">
        <v>2682323</v>
      </c>
      <c r="X406" s="15">
        <v>30301547</v>
      </c>
      <c r="Y406" s="15" t="s">
        <v>1373</v>
      </c>
      <c r="AB406" s="15" t="s">
        <v>1372</v>
      </c>
      <c r="AC406" s="15">
        <v>236916821</v>
      </c>
      <c r="AD406" s="15">
        <v>1005741531</v>
      </c>
      <c r="AE406" s="15" t="s">
        <v>461</v>
      </c>
      <c r="AF406" s="15">
        <v>1</v>
      </c>
      <c r="AG406" s="15" t="s">
        <v>513</v>
      </c>
      <c r="AH406" s="15" t="s">
        <v>510</v>
      </c>
      <c r="AI406" s="15" t="s">
        <v>514</v>
      </c>
      <c r="AL406" s="15" t="s">
        <v>391</v>
      </c>
      <c r="AM406" s="16">
        <v>41627</v>
      </c>
      <c r="AN406" s="16">
        <v>41627</v>
      </c>
      <c r="AO406" s="16">
        <v>41627</v>
      </c>
      <c r="AP406" s="201">
        <v>12</v>
      </c>
      <c r="AT406" s="102">
        <v>137416.64000000001</v>
      </c>
      <c r="AU406" s="15" t="s">
        <v>424</v>
      </c>
      <c r="AV406" s="15" t="s">
        <v>470</v>
      </c>
      <c r="AW406" s="15" t="s">
        <v>469</v>
      </c>
      <c r="AX406" s="14" t="str">
        <f t="shared" si="7"/>
        <v>BeneluxBOOKINGS</v>
      </c>
      <c r="AY406" s="17" t="s">
        <v>733</v>
      </c>
      <c r="AZ406" s="101">
        <f>IF(ISERROR(VLOOKUP($H406,Lookup!$F:$G,2,FALSE)),0,VLOOKUP($H406,Lookup!$F:$G,2,FALSE))</f>
        <v>0</v>
      </c>
    </row>
    <row r="407" spans="1:52">
      <c r="A407" s="12" t="str">
        <f>IF(AZ407=0,VLOOKUP(R407,Lookup!$B:$C,2,0),'1st Yr Maint'!AZ407)</f>
        <v>EMED &amp; Africa</v>
      </c>
      <c r="B407" s="12" t="str">
        <f>VLOOKUP(A407,Lookup!$C:$D,2,FALSE)</f>
        <v>EMEA EAST</v>
      </c>
      <c r="C407" s="15" t="s">
        <v>418</v>
      </c>
      <c r="D407" s="15" t="s">
        <v>491</v>
      </c>
      <c r="E407" s="15" t="s">
        <v>393</v>
      </c>
      <c r="F407" s="15" t="s">
        <v>519</v>
      </c>
      <c r="G407" s="15" t="s">
        <v>645</v>
      </c>
      <c r="H407" s="15" t="s">
        <v>1074</v>
      </c>
      <c r="I407" s="143" t="s">
        <v>1075</v>
      </c>
      <c r="K407" s="15" t="s">
        <v>1076</v>
      </c>
      <c r="L407" s="15" t="s">
        <v>669</v>
      </c>
      <c r="M407" s="15" t="s">
        <v>225</v>
      </c>
      <c r="N407" s="103" t="s">
        <v>225</v>
      </c>
      <c r="O407" s="15" t="s">
        <v>1522</v>
      </c>
      <c r="P407" s="15" t="s">
        <v>1522</v>
      </c>
      <c r="Q407" s="15" t="s">
        <v>1523</v>
      </c>
      <c r="R407" s="15" t="s">
        <v>1524</v>
      </c>
      <c r="S407" s="15" t="s">
        <v>1524</v>
      </c>
      <c r="T407" s="15" t="s">
        <v>467</v>
      </c>
      <c r="U407" s="15" t="s">
        <v>468</v>
      </c>
      <c r="V407" s="15">
        <v>2686362</v>
      </c>
      <c r="X407" s="15">
        <v>30310482</v>
      </c>
      <c r="Y407" s="15" t="s">
        <v>1525</v>
      </c>
      <c r="AB407" s="15" t="s">
        <v>1523</v>
      </c>
      <c r="AC407" s="15">
        <v>850485875</v>
      </c>
      <c r="AD407" s="15">
        <v>1005506300</v>
      </c>
      <c r="AE407" s="15" t="s">
        <v>461</v>
      </c>
      <c r="AF407" s="15">
        <v>2</v>
      </c>
      <c r="AG407" s="15" t="s">
        <v>509</v>
      </c>
      <c r="AH407" s="15" t="s">
        <v>510</v>
      </c>
      <c r="AI407" s="15" t="s">
        <v>511</v>
      </c>
      <c r="AJ407" s="15" t="s">
        <v>642</v>
      </c>
      <c r="AL407" s="15" t="s">
        <v>512</v>
      </c>
      <c r="AM407" s="16">
        <v>41638</v>
      </c>
      <c r="AN407" s="16">
        <v>41638</v>
      </c>
      <c r="AO407" s="16">
        <v>41638</v>
      </c>
      <c r="AP407" s="201">
        <v>12</v>
      </c>
      <c r="AT407" s="102">
        <v>2700</v>
      </c>
      <c r="AU407" s="15" t="s">
        <v>424</v>
      </c>
      <c r="AV407" s="15" t="s">
        <v>462</v>
      </c>
      <c r="AW407" s="15" t="s">
        <v>486</v>
      </c>
      <c r="AX407" s="14" t="str">
        <f t="shared" si="7"/>
        <v>EMED &amp; AfricaBOOKINGS</v>
      </c>
      <c r="AY407" s="17" t="s">
        <v>733</v>
      </c>
      <c r="AZ407" s="101">
        <f>IF(ISERROR(VLOOKUP($H407,Lookup!$F:$G,2,FALSE)),0,VLOOKUP($H407,Lookup!$F:$G,2,FALSE))</f>
        <v>0</v>
      </c>
    </row>
    <row r="408" spans="1:52">
      <c r="A408" s="12" t="str">
        <f>IF(AZ408=0,VLOOKUP(R408,Lookup!$B:$C,2,0),'1st Yr Maint'!AZ408)</f>
        <v>EMED &amp; Africa</v>
      </c>
      <c r="B408" s="12" t="str">
        <f>VLOOKUP(A408,Lookup!$C:$D,2,FALSE)</f>
        <v>EMEA EAST</v>
      </c>
      <c r="C408" s="15" t="s">
        <v>418</v>
      </c>
      <c r="D408" s="15" t="s">
        <v>491</v>
      </c>
      <c r="E408" s="15" t="s">
        <v>393</v>
      </c>
      <c r="F408" s="15" t="s">
        <v>519</v>
      </c>
      <c r="G408" s="15" t="s">
        <v>645</v>
      </c>
      <c r="H408" s="15" t="s">
        <v>1074</v>
      </c>
      <c r="I408" s="143" t="s">
        <v>1075</v>
      </c>
      <c r="K408" s="15" t="s">
        <v>1076</v>
      </c>
      <c r="L408" s="15" t="s">
        <v>669</v>
      </c>
      <c r="M408" s="15" t="s">
        <v>225</v>
      </c>
      <c r="N408" s="103" t="s">
        <v>225</v>
      </c>
      <c r="O408" s="15" t="s">
        <v>1522</v>
      </c>
      <c r="P408" s="15" t="s">
        <v>1522</v>
      </c>
      <c r="Q408" s="15" t="s">
        <v>1523</v>
      </c>
      <c r="R408" s="15" t="s">
        <v>1524</v>
      </c>
      <c r="S408" s="15" t="s">
        <v>1524</v>
      </c>
      <c r="T408" s="15" t="s">
        <v>467</v>
      </c>
      <c r="U408" s="15" t="s">
        <v>468</v>
      </c>
      <c r="V408" s="15">
        <v>2686362</v>
      </c>
      <c r="X408" s="15">
        <v>30310482</v>
      </c>
      <c r="Y408" s="15" t="s">
        <v>1525</v>
      </c>
      <c r="AB408" s="15" t="s">
        <v>1523</v>
      </c>
      <c r="AC408" s="15">
        <v>850485875</v>
      </c>
      <c r="AD408" s="15">
        <v>1005506300</v>
      </c>
      <c r="AE408" s="15" t="s">
        <v>461</v>
      </c>
      <c r="AF408" s="15">
        <v>-2</v>
      </c>
      <c r="AG408" s="15" t="s">
        <v>509</v>
      </c>
      <c r="AH408" s="15" t="s">
        <v>510</v>
      </c>
      <c r="AI408" s="15" t="s">
        <v>511</v>
      </c>
      <c r="AJ408" s="15" t="s">
        <v>642</v>
      </c>
      <c r="AL408" s="15" t="s">
        <v>512</v>
      </c>
      <c r="AM408" s="16">
        <v>41638</v>
      </c>
      <c r="AN408" s="16">
        <v>41639</v>
      </c>
      <c r="AO408" s="16">
        <v>41638</v>
      </c>
      <c r="AP408" s="201">
        <v>12</v>
      </c>
      <c r="AT408" s="102">
        <v>-2700</v>
      </c>
      <c r="AU408" s="15" t="s">
        <v>424</v>
      </c>
      <c r="AV408" s="15" t="s">
        <v>462</v>
      </c>
      <c r="AW408" s="15" t="s">
        <v>486</v>
      </c>
      <c r="AX408" s="14" t="str">
        <f t="shared" si="7"/>
        <v>EMED &amp; AfricaBOOKINGS</v>
      </c>
      <c r="AY408" s="17" t="s">
        <v>733</v>
      </c>
      <c r="AZ408" s="101">
        <f>IF(ISERROR(VLOOKUP($H408,Lookup!$F:$G,2,FALSE)),0,VLOOKUP($H408,Lookup!$F:$G,2,FALSE))</f>
        <v>0</v>
      </c>
    </row>
    <row r="409" spans="1:52">
      <c r="A409" s="12" t="str">
        <f>IF(AZ409=0,VLOOKUP(R409,Lookup!$B:$C,2,0),'1st Yr Maint'!AZ409)</f>
        <v>EMED &amp; Africa</v>
      </c>
      <c r="B409" s="12" t="str">
        <f>VLOOKUP(A409,Lookup!$C:$D,2,FALSE)</f>
        <v>EMEA EAST</v>
      </c>
      <c r="C409" s="15" t="s">
        <v>418</v>
      </c>
      <c r="D409" s="15" t="s">
        <v>491</v>
      </c>
      <c r="E409" s="15" t="s">
        <v>393</v>
      </c>
      <c r="F409" s="15" t="s">
        <v>519</v>
      </c>
      <c r="G409" s="15" t="s">
        <v>645</v>
      </c>
      <c r="H409" s="15" t="s">
        <v>1074</v>
      </c>
      <c r="I409" s="143" t="s">
        <v>1075</v>
      </c>
      <c r="K409" s="15" t="s">
        <v>1076</v>
      </c>
      <c r="L409" s="15" t="s">
        <v>669</v>
      </c>
      <c r="M409" s="15" t="s">
        <v>225</v>
      </c>
      <c r="N409" s="103" t="s">
        <v>225</v>
      </c>
      <c r="O409" s="15" t="s">
        <v>1563</v>
      </c>
      <c r="P409" s="15" t="s">
        <v>1563</v>
      </c>
      <c r="Q409" s="15" t="s">
        <v>1564</v>
      </c>
      <c r="R409" s="15" t="s">
        <v>1565</v>
      </c>
      <c r="S409" s="15" t="s">
        <v>1565</v>
      </c>
      <c r="T409" s="15" t="s">
        <v>496</v>
      </c>
      <c r="U409" s="15" t="s">
        <v>497</v>
      </c>
      <c r="X409" s="15">
        <v>50112307</v>
      </c>
      <c r="Y409" s="15" t="s">
        <v>1566</v>
      </c>
      <c r="AB409" s="15" t="s">
        <v>1567</v>
      </c>
      <c r="AC409" s="15">
        <v>565546082</v>
      </c>
      <c r="AD409" s="15">
        <v>1004926641</v>
      </c>
      <c r="AE409" s="15" t="s">
        <v>484</v>
      </c>
      <c r="AF409" s="15">
        <v>-2</v>
      </c>
      <c r="AG409" s="15" t="s">
        <v>509</v>
      </c>
      <c r="AH409" s="15" t="s">
        <v>550</v>
      </c>
      <c r="AI409" s="15" t="s">
        <v>511</v>
      </c>
      <c r="AJ409" s="15" t="s">
        <v>517</v>
      </c>
      <c r="AK409" s="15" t="s">
        <v>1118</v>
      </c>
      <c r="AL409" s="15" t="s">
        <v>512</v>
      </c>
      <c r="AM409" s="16">
        <v>41638</v>
      </c>
      <c r="AN409" s="16">
        <v>41638</v>
      </c>
      <c r="AO409" s="16">
        <v>41638</v>
      </c>
      <c r="AP409" s="201">
        <v>12</v>
      </c>
      <c r="AT409" s="102">
        <v>-5288</v>
      </c>
      <c r="AU409" s="15" t="s">
        <v>424</v>
      </c>
      <c r="AV409" s="15" t="s">
        <v>479</v>
      </c>
      <c r="AW409" s="15" t="s">
        <v>1568</v>
      </c>
      <c r="AX409" s="14" t="str">
        <f t="shared" si="7"/>
        <v>EMED &amp; AfricaBOOKINGS</v>
      </c>
      <c r="AY409" s="17" t="s">
        <v>733</v>
      </c>
      <c r="AZ409" s="101">
        <f>IF(ISERROR(VLOOKUP($H409,Lookup!$F:$G,2,FALSE)),0,VLOOKUP($H409,Lookup!$F:$G,2,FALSE))</f>
        <v>0</v>
      </c>
    </row>
    <row r="410" spans="1:52">
      <c r="A410" s="12" t="str">
        <f>IF(AZ410=0,VLOOKUP(R410,Lookup!$B:$C,2,0),'1st Yr Maint'!AZ410)</f>
        <v>EMED &amp; Africa</v>
      </c>
      <c r="B410" s="12" t="str">
        <f>VLOOKUP(A410,Lookup!$C:$D,2,FALSE)</f>
        <v>EMEA EAST</v>
      </c>
      <c r="C410" s="15" t="s">
        <v>418</v>
      </c>
      <c r="D410" s="15" t="s">
        <v>491</v>
      </c>
      <c r="E410" s="15" t="s">
        <v>393</v>
      </c>
      <c r="F410" s="15" t="s">
        <v>519</v>
      </c>
      <c r="G410" s="15" t="s">
        <v>645</v>
      </c>
      <c r="H410" s="15" t="s">
        <v>1074</v>
      </c>
      <c r="I410" s="143" t="s">
        <v>1075</v>
      </c>
      <c r="K410" s="15" t="s">
        <v>1076</v>
      </c>
      <c r="L410" s="15" t="s">
        <v>669</v>
      </c>
      <c r="M410" s="15" t="s">
        <v>225</v>
      </c>
      <c r="N410" s="103" t="s">
        <v>225</v>
      </c>
      <c r="O410" s="15" t="s">
        <v>1563</v>
      </c>
      <c r="P410" s="15" t="s">
        <v>1563</v>
      </c>
      <c r="Q410" s="15" t="s">
        <v>1564</v>
      </c>
      <c r="R410" s="15" t="s">
        <v>1565</v>
      </c>
      <c r="S410" s="15" t="s">
        <v>1565</v>
      </c>
      <c r="T410" s="15" t="s">
        <v>496</v>
      </c>
      <c r="U410" s="15" t="s">
        <v>497</v>
      </c>
      <c r="X410" s="15">
        <v>50112307</v>
      </c>
      <c r="Y410" s="15" t="s">
        <v>1566</v>
      </c>
      <c r="AB410" s="15" t="s">
        <v>1567</v>
      </c>
      <c r="AC410" s="15">
        <v>565546082</v>
      </c>
      <c r="AD410" s="15">
        <v>1004926641</v>
      </c>
      <c r="AE410" s="15" t="s">
        <v>484</v>
      </c>
      <c r="AF410" s="15">
        <v>2</v>
      </c>
      <c r="AG410" s="15" t="s">
        <v>509</v>
      </c>
      <c r="AH410" s="15" t="s">
        <v>550</v>
      </c>
      <c r="AI410" s="15" t="s">
        <v>511</v>
      </c>
      <c r="AJ410" s="15" t="s">
        <v>517</v>
      </c>
      <c r="AK410" s="15" t="s">
        <v>1118</v>
      </c>
      <c r="AL410" s="15" t="s">
        <v>512</v>
      </c>
      <c r="AM410" s="16">
        <v>41638</v>
      </c>
      <c r="AN410" s="16">
        <v>41639</v>
      </c>
      <c r="AO410" s="16">
        <v>41639</v>
      </c>
      <c r="AP410" s="201">
        <v>12</v>
      </c>
      <c r="AT410" s="102">
        <v>5288</v>
      </c>
      <c r="AU410" s="15" t="s">
        <v>424</v>
      </c>
      <c r="AV410" s="15" t="s">
        <v>479</v>
      </c>
      <c r="AW410" s="15" t="s">
        <v>1568</v>
      </c>
      <c r="AX410" s="14" t="str">
        <f t="shared" si="7"/>
        <v>EMED &amp; AfricaBOOKINGS</v>
      </c>
      <c r="AY410" s="17" t="s">
        <v>733</v>
      </c>
      <c r="AZ410" s="101">
        <f>IF(ISERROR(VLOOKUP($H410,Lookup!$F:$G,2,FALSE)),0,VLOOKUP($H410,Lookup!$F:$G,2,FALSE))</f>
        <v>0</v>
      </c>
    </row>
    <row r="411" spans="1:52">
      <c r="A411" s="12" t="str">
        <f>IF(AZ411=0,VLOOKUP(R411,Lookup!$B:$C,2,0),'1st Yr Maint'!AZ411)</f>
        <v>Nordics</v>
      </c>
      <c r="B411" s="12" t="str">
        <f>VLOOKUP(A411,Lookup!$C:$D,2,FALSE)</f>
        <v>EMEA WEST</v>
      </c>
      <c r="C411" s="15" t="s">
        <v>418</v>
      </c>
      <c r="D411" s="15" t="s">
        <v>491</v>
      </c>
      <c r="E411" s="15" t="s">
        <v>393</v>
      </c>
      <c r="F411" s="15" t="s">
        <v>519</v>
      </c>
      <c r="G411" s="15" t="s">
        <v>645</v>
      </c>
      <c r="H411" s="15" t="s">
        <v>1040</v>
      </c>
      <c r="I411" s="143" t="s">
        <v>1041</v>
      </c>
      <c r="J411" s="15" t="s">
        <v>1042</v>
      </c>
      <c r="K411" s="15" t="s">
        <v>1043</v>
      </c>
      <c r="L411" s="15" t="s">
        <v>558</v>
      </c>
      <c r="M411" s="15" t="s">
        <v>225</v>
      </c>
      <c r="N411" s="103" t="s">
        <v>225</v>
      </c>
      <c r="O411" s="15" t="s">
        <v>1405</v>
      </c>
      <c r="P411" s="15" t="s">
        <v>1405</v>
      </c>
      <c r="Q411" s="15" t="s">
        <v>1405</v>
      </c>
      <c r="R411" s="15" t="s">
        <v>564</v>
      </c>
      <c r="S411" s="15" t="s">
        <v>564</v>
      </c>
      <c r="T411" s="15" t="s">
        <v>467</v>
      </c>
      <c r="U411" s="15" t="s">
        <v>468</v>
      </c>
      <c r="V411" s="15">
        <v>2874718</v>
      </c>
      <c r="X411" s="15">
        <v>30304850</v>
      </c>
      <c r="Y411" s="15" t="s">
        <v>1406</v>
      </c>
      <c r="AB411" s="15" t="s">
        <v>1407</v>
      </c>
      <c r="AC411" s="15">
        <v>306240136</v>
      </c>
      <c r="AD411" s="15">
        <v>1005836732</v>
      </c>
      <c r="AE411" s="15" t="s">
        <v>461</v>
      </c>
      <c r="AF411" s="15">
        <v>2</v>
      </c>
      <c r="AG411" s="15" t="s">
        <v>513</v>
      </c>
      <c r="AH411" s="15" t="s">
        <v>510</v>
      </c>
      <c r="AI411" s="15" t="s">
        <v>514</v>
      </c>
      <c r="AL411" s="15" t="s">
        <v>391</v>
      </c>
      <c r="AM411" s="16">
        <v>41631</v>
      </c>
      <c r="AN411" s="16">
        <v>41631</v>
      </c>
      <c r="AO411" s="16">
        <v>41631</v>
      </c>
      <c r="AP411" s="201">
        <v>12</v>
      </c>
      <c r="AT411" s="102">
        <v>30737.73</v>
      </c>
      <c r="AU411" s="15" t="s">
        <v>424</v>
      </c>
      <c r="AV411" s="15" t="s">
        <v>552</v>
      </c>
      <c r="AW411" s="15" t="s">
        <v>553</v>
      </c>
      <c r="AX411" s="14" t="str">
        <f t="shared" si="7"/>
        <v>NordicsBOOKINGS</v>
      </c>
      <c r="AY411" s="17" t="s">
        <v>733</v>
      </c>
      <c r="AZ411" s="101">
        <f>IF(ISERROR(VLOOKUP($H411,Lookup!$F:$G,2,FALSE)),0,VLOOKUP($H411,Lookup!$F:$G,2,FALSE))</f>
        <v>0</v>
      </c>
    </row>
    <row r="412" spans="1:52">
      <c r="A412" s="12" t="str">
        <f>IF(AZ412=0,VLOOKUP(R412,Lookup!$B:$C,2,0),'1st Yr Maint'!AZ412)</f>
        <v>Nordics</v>
      </c>
      <c r="B412" s="12" t="str">
        <f>VLOOKUP(A412,Lookup!$C:$D,2,FALSE)</f>
        <v>EMEA WEST</v>
      </c>
      <c r="C412" s="15" t="s">
        <v>418</v>
      </c>
      <c r="D412" s="15" t="s">
        <v>491</v>
      </c>
      <c r="E412" s="15" t="s">
        <v>393</v>
      </c>
      <c r="F412" s="15" t="s">
        <v>519</v>
      </c>
      <c r="G412" s="15" t="s">
        <v>645</v>
      </c>
      <c r="H412" s="15" t="s">
        <v>1040</v>
      </c>
      <c r="I412" s="143" t="s">
        <v>1041</v>
      </c>
      <c r="J412" s="15" t="s">
        <v>1042</v>
      </c>
      <c r="K412" s="15" t="s">
        <v>1043</v>
      </c>
      <c r="L412" s="15" t="s">
        <v>558</v>
      </c>
      <c r="M412" s="15" t="s">
        <v>225</v>
      </c>
      <c r="N412" s="103" t="s">
        <v>225</v>
      </c>
      <c r="O412" s="15" t="s">
        <v>1405</v>
      </c>
      <c r="P412" s="15" t="s">
        <v>1405</v>
      </c>
      <c r="Q412" s="15" t="s">
        <v>1405</v>
      </c>
      <c r="R412" s="15" t="s">
        <v>564</v>
      </c>
      <c r="S412" s="15" t="s">
        <v>564</v>
      </c>
      <c r="T412" s="15" t="s">
        <v>467</v>
      </c>
      <c r="U412" s="15" t="s">
        <v>468</v>
      </c>
      <c r="V412" s="15">
        <v>2874718</v>
      </c>
      <c r="X412" s="15">
        <v>30304850</v>
      </c>
      <c r="Y412" s="15" t="s">
        <v>1406</v>
      </c>
      <c r="AB412" s="15" t="s">
        <v>1407</v>
      </c>
      <c r="AC412" s="15">
        <v>306240136</v>
      </c>
      <c r="AD412" s="15">
        <v>1005836732</v>
      </c>
      <c r="AE412" s="15" t="s">
        <v>461</v>
      </c>
      <c r="AF412" s="15">
        <v>-2</v>
      </c>
      <c r="AG412" s="15" t="s">
        <v>513</v>
      </c>
      <c r="AH412" s="15" t="s">
        <v>510</v>
      </c>
      <c r="AI412" s="15" t="s">
        <v>514</v>
      </c>
      <c r="AL412" s="15" t="s">
        <v>391</v>
      </c>
      <c r="AM412" s="16">
        <v>41631</v>
      </c>
      <c r="AN412" s="16">
        <v>41632</v>
      </c>
      <c r="AO412" s="16">
        <v>41631</v>
      </c>
      <c r="AP412" s="201">
        <v>12</v>
      </c>
      <c r="AT412" s="102">
        <v>-30737.73</v>
      </c>
      <c r="AU412" s="15" t="s">
        <v>424</v>
      </c>
      <c r="AV412" s="15" t="s">
        <v>552</v>
      </c>
      <c r="AW412" s="15" t="s">
        <v>553</v>
      </c>
      <c r="AX412" s="14" t="str">
        <f t="shared" si="7"/>
        <v>NordicsBOOKINGS</v>
      </c>
      <c r="AY412" s="17" t="s">
        <v>733</v>
      </c>
      <c r="AZ412" s="101">
        <f>IF(ISERROR(VLOOKUP($H412,Lookup!$F:$G,2,FALSE)),0,VLOOKUP($H412,Lookup!$F:$G,2,FALSE))</f>
        <v>0</v>
      </c>
    </row>
    <row r="413" spans="1:52">
      <c r="A413" s="12" t="str">
        <f>IF(AZ413=0,VLOOKUP(R413,Lookup!$B:$C,2,0),'1st Yr Maint'!AZ413)</f>
        <v>Nordics</v>
      </c>
      <c r="B413" s="12" t="str">
        <f>VLOOKUP(A413,Lookup!$C:$D,2,FALSE)</f>
        <v>EMEA WEST</v>
      </c>
      <c r="C413" s="15" t="s">
        <v>418</v>
      </c>
      <c r="D413" s="15" t="s">
        <v>491</v>
      </c>
      <c r="E413" s="15" t="s">
        <v>393</v>
      </c>
      <c r="F413" s="15" t="s">
        <v>519</v>
      </c>
      <c r="G413" s="15" t="s">
        <v>645</v>
      </c>
      <c r="H413" s="15" t="s">
        <v>1040</v>
      </c>
      <c r="I413" s="143" t="s">
        <v>1041</v>
      </c>
      <c r="J413" s="15" t="s">
        <v>1042</v>
      </c>
      <c r="K413" s="15" t="s">
        <v>1043</v>
      </c>
      <c r="L413" s="15" t="s">
        <v>558</v>
      </c>
      <c r="M413" s="15" t="s">
        <v>225</v>
      </c>
      <c r="N413" s="103" t="s">
        <v>225</v>
      </c>
      <c r="O413" s="15" t="s">
        <v>1415</v>
      </c>
      <c r="P413" s="15" t="s">
        <v>1415</v>
      </c>
      <c r="Q413" s="15" t="s">
        <v>1416</v>
      </c>
      <c r="R413" s="15" t="s">
        <v>564</v>
      </c>
      <c r="S413" s="15" t="s">
        <v>564</v>
      </c>
      <c r="T413" s="15" t="s">
        <v>467</v>
      </c>
      <c r="U413" s="15" t="s">
        <v>468</v>
      </c>
      <c r="V413" s="15">
        <v>3197042</v>
      </c>
      <c r="X413" s="15">
        <v>30304849</v>
      </c>
      <c r="Y413" s="15" t="s">
        <v>1417</v>
      </c>
      <c r="AB413" s="15" t="s">
        <v>1418</v>
      </c>
      <c r="AC413" s="15">
        <v>306282476</v>
      </c>
      <c r="AD413" s="15">
        <v>1005847158</v>
      </c>
      <c r="AE413" s="15" t="s">
        <v>461</v>
      </c>
      <c r="AF413" s="15">
        <v>2</v>
      </c>
      <c r="AG413" s="15" t="s">
        <v>513</v>
      </c>
      <c r="AH413" s="15" t="s">
        <v>510</v>
      </c>
      <c r="AI413" s="15" t="s">
        <v>511</v>
      </c>
      <c r="AJ413" s="15" t="s">
        <v>541</v>
      </c>
      <c r="AK413" s="15" t="s">
        <v>1419</v>
      </c>
      <c r="AL413" s="15" t="s">
        <v>512</v>
      </c>
      <c r="AM413" s="16">
        <v>41631</v>
      </c>
      <c r="AN413" s="16">
        <v>41631</v>
      </c>
      <c r="AO413" s="16">
        <v>41631</v>
      </c>
      <c r="AP413" s="201">
        <v>12</v>
      </c>
      <c r="AT413" s="102">
        <v>80.53</v>
      </c>
      <c r="AU413" s="15" t="s">
        <v>424</v>
      </c>
      <c r="AV413" s="15" t="s">
        <v>494</v>
      </c>
      <c r="AW413" s="15" t="s">
        <v>1093</v>
      </c>
      <c r="AX413" s="14" t="str">
        <f t="shared" si="7"/>
        <v>NordicsBOOKINGS</v>
      </c>
      <c r="AY413" s="17" t="s">
        <v>733</v>
      </c>
      <c r="AZ413" s="101">
        <f>IF(ISERROR(VLOOKUP($H413,Lookup!$F:$G,2,FALSE)),0,VLOOKUP($H413,Lookup!$F:$G,2,FALSE))</f>
        <v>0</v>
      </c>
    </row>
    <row r="414" spans="1:52">
      <c r="A414" s="12" t="str">
        <f>IF(AZ414=0,VLOOKUP(R414,Lookup!$B:$C,2,0),'1st Yr Maint'!AZ414)</f>
        <v>Nordics</v>
      </c>
      <c r="B414" s="12" t="str">
        <f>VLOOKUP(A414,Lookup!$C:$D,2,FALSE)</f>
        <v>EMEA WEST</v>
      </c>
      <c r="C414" s="15" t="s">
        <v>418</v>
      </c>
      <c r="D414" s="15" t="s">
        <v>491</v>
      </c>
      <c r="E414" s="15" t="s">
        <v>393</v>
      </c>
      <c r="F414" s="15" t="s">
        <v>519</v>
      </c>
      <c r="G414" s="15" t="s">
        <v>645</v>
      </c>
      <c r="H414" s="15" t="s">
        <v>1040</v>
      </c>
      <c r="I414" s="143" t="s">
        <v>1041</v>
      </c>
      <c r="J414" s="15" t="s">
        <v>1042</v>
      </c>
      <c r="K414" s="15" t="s">
        <v>1043</v>
      </c>
      <c r="L414" s="15" t="s">
        <v>558</v>
      </c>
      <c r="M414" s="15" t="s">
        <v>225</v>
      </c>
      <c r="N414" s="103" t="s">
        <v>225</v>
      </c>
      <c r="O414" s="15" t="s">
        <v>1415</v>
      </c>
      <c r="P414" s="15" t="s">
        <v>1415</v>
      </c>
      <c r="Q414" s="15" t="s">
        <v>1416</v>
      </c>
      <c r="R414" s="15" t="s">
        <v>564</v>
      </c>
      <c r="S414" s="15" t="s">
        <v>564</v>
      </c>
      <c r="T414" s="15" t="s">
        <v>467</v>
      </c>
      <c r="U414" s="15" t="s">
        <v>468</v>
      </c>
      <c r="V414" s="15">
        <v>3197042</v>
      </c>
      <c r="X414" s="15">
        <v>30304849</v>
      </c>
      <c r="Y414" s="15" t="s">
        <v>1417</v>
      </c>
      <c r="AB414" s="15" t="s">
        <v>1418</v>
      </c>
      <c r="AC414" s="15">
        <v>306282476</v>
      </c>
      <c r="AD414" s="15">
        <v>1005847158</v>
      </c>
      <c r="AE414" s="15" t="s">
        <v>461</v>
      </c>
      <c r="AF414" s="15">
        <v>-2</v>
      </c>
      <c r="AG414" s="15" t="s">
        <v>513</v>
      </c>
      <c r="AH414" s="15" t="s">
        <v>510</v>
      </c>
      <c r="AI414" s="15" t="s">
        <v>511</v>
      </c>
      <c r="AJ414" s="15" t="s">
        <v>541</v>
      </c>
      <c r="AK414" s="15" t="s">
        <v>1419</v>
      </c>
      <c r="AL414" s="15" t="s">
        <v>512</v>
      </c>
      <c r="AM414" s="16">
        <v>41631</v>
      </c>
      <c r="AN414" s="16">
        <v>41635</v>
      </c>
      <c r="AO414" s="16">
        <v>41631</v>
      </c>
      <c r="AP414" s="201">
        <v>12</v>
      </c>
      <c r="AT414" s="102">
        <v>-80.53</v>
      </c>
      <c r="AU414" s="15" t="s">
        <v>424</v>
      </c>
      <c r="AV414" s="15" t="s">
        <v>494</v>
      </c>
      <c r="AW414" s="15" t="s">
        <v>1093</v>
      </c>
      <c r="AX414" s="14" t="str">
        <f t="shared" si="7"/>
        <v>NordicsBOOKINGS</v>
      </c>
      <c r="AY414" s="17" t="s">
        <v>733</v>
      </c>
      <c r="AZ414" s="101">
        <f>IF(ISERROR(VLOOKUP($H414,Lookup!$F:$G,2,FALSE)),0,VLOOKUP($H414,Lookup!$F:$G,2,FALSE))</f>
        <v>0</v>
      </c>
    </row>
    <row r="415" spans="1:52">
      <c r="A415" s="12" t="str">
        <f>IF(AZ415=0,VLOOKUP(R415,Lookup!$B:$C,2,0),'1st Yr Maint'!AZ415)</f>
        <v>Other</v>
      </c>
      <c r="B415" s="12" t="str">
        <f>VLOOKUP(A415,Lookup!$C:$D,2,FALSE)</f>
        <v>OTHER</v>
      </c>
      <c r="C415" s="15" t="s">
        <v>418</v>
      </c>
      <c r="D415" s="15" t="s">
        <v>491</v>
      </c>
      <c r="E415" s="15" t="s">
        <v>393</v>
      </c>
      <c r="F415" s="15" t="s">
        <v>519</v>
      </c>
      <c r="G415" s="15" t="s">
        <v>645</v>
      </c>
      <c r="H415" s="15" t="s">
        <v>628</v>
      </c>
      <c r="I415" s="143" t="s">
        <v>629</v>
      </c>
      <c r="J415" s="15" t="s">
        <v>630</v>
      </c>
      <c r="K415" s="15" t="s">
        <v>631</v>
      </c>
      <c r="L415" s="15" t="s">
        <v>632</v>
      </c>
      <c r="M415" s="15" t="s">
        <v>225</v>
      </c>
      <c r="N415" s="103" t="s">
        <v>225</v>
      </c>
      <c r="O415" s="15" t="s">
        <v>1469</v>
      </c>
      <c r="P415" s="15" t="s">
        <v>1469</v>
      </c>
      <c r="Q415" s="15" t="s">
        <v>1469</v>
      </c>
      <c r="R415" s="15" t="s">
        <v>589</v>
      </c>
      <c r="S415" s="15" t="s">
        <v>589</v>
      </c>
      <c r="T415" s="15" t="s">
        <v>467</v>
      </c>
      <c r="U415" s="15" t="s">
        <v>468</v>
      </c>
      <c r="V415" s="15">
        <v>3094144</v>
      </c>
      <c r="X415" s="15">
        <v>30308215</v>
      </c>
      <c r="Y415" s="15" t="s">
        <v>1470</v>
      </c>
      <c r="AB415" s="15" t="s">
        <v>1469</v>
      </c>
      <c r="AC415" s="15">
        <v>650069115</v>
      </c>
      <c r="AD415" s="15">
        <v>1005860806</v>
      </c>
      <c r="AE415" s="15" t="s">
        <v>461</v>
      </c>
      <c r="AF415" s="15">
        <v>2</v>
      </c>
      <c r="AG415" s="15" t="s">
        <v>513</v>
      </c>
      <c r="AH415" s="15" t="s">
        <v>510</v>
      </c>
      <c r="AI415" s="15" t="s">
        <v>514</v>
      </c>
      <c r="AL415" s="15" t="s">
        <v>391</v>
      </c>
      <c r="AM415" s="16">
        <v>41635</v>
      </c>
      <c r="AN415" s="16">
        <v>41635</v>
      </c>
      <c r="AO415" s="16">
        <v>41635</v>
      </c>
      <c r="AP415" s="201">
        <v>12</v>
      </c>
      <c r="AT415" s="102">
        <v>7910</v>
      </c>
      <c r="AU415" s="15" t="s">
        <v>424</v>
      </c>
      <c r="AV415" s="15" t="s">
        <v>552</v>
      </c>
      <c r="AW415" s="15" t="s">
        <v>553</v>
      </c>
      <c r="AX415" s="14" t="str">
        <f t="shared" si="7"/>
        <v>OtherBOOKINGS</v>
      </c>
      <c r="AY415" s="17" t="s">
        <v>733</v>
      </c>
      <c r="AZ415" s="101" t="str">
        <f>IF(ISERROR(VLOOKUP($H415,Lookup!$F:$G,2,FALSE)),0,VLOOKUP($H415,Lookup!$F:$G,2,FALSE))</f>
        <v>Other</v>
      </c>
    </row>
    <row r="416" spans="1:52">
      <c r="A416" s="12" t="str">
        <f>IF(AZ416=0,VLOOKUP(R416,Lookup!$B:$C,2,0),'1st Yr Maint'!AZ416)</f>
        <v>Other</v>
      </c>
      <c r="B416" s="12" t="str">
        <f>VLOOKUP(A416,Lookup!$C:$D,2,FALSE)</f>
        <v>OTHER</v>
      </c>
      <c r="C416" s="15" t="s">
        <v>418</v>
      </c>
      <c r="D416" s="15" t="s">
        <v>491</v>
      </c>
      <c r="E416" s="15" t="s">
        <v>393</v>
      </c>
      <c r="F416" s="15" t="s">
        <v>519</v>
      </c>
      <c r="G416" s="15" t="s">
        <v>645</v>
      </c>
      <c r="H416" s="15" t="s">
        <v>628</v>
      </c>
      <c r="I416" s="143" t="s">
        <v>629</v>
      </c>
      <c r="J416" s="15" t="s">
        <v>630</v>
      </c>
      <c r="K416" s="15" t="s">
        <v>631</v>
      </c>
      <c r="L416" s="15" t="s">
        <v>632</v>
      </c>
      <c r="M416" s="15" t="s">
        <v>225</v>
      </c>
      <c r="N416" s="103" t="s">
        <v>225</v>
      </c>
      <c r="O416" s="15" t="s">
        <v>1469</v>
      </c>
      <c r="P416" s="15" t="s">
        <v>1469</v>
      </c>
      <c r="Q416" s="15" t="s">
        <v>1469</v>
      </c>
      <c r="R416" s="15" t="s">
        <v>589</v>
      </c>
      <c r="S416" s="15" t="s">
        <v>589</v>
      </c>
      <c r="T416" s="15" t="s">
        <v>467</v>
      </c>
      <c r="U416" s="15" t="s">
        <v>468</v>
      </c>
      <c r="V416" s="15">
        <v>3094144</v>
      </c>
      <c r="X416" s="15">
        <v>30308215</v>
      </c>
      <c r="Y416" s="15" t="s">
        <v>1470</v>
      </c>
      <c r="AB416" s="15" t="s">
        <v>1469</v>
      </c>
      <c r="AC416" s="15">
        <v>650069115</v>
      </c>
      <c r="AD416" s="15">
        <v>1005860806</v>
      </c>
      <c r="AE416" s="15" t="s">
        <v>461</v>
      </c>
      <c r="AF416" s="15">
        <v>-2</v>
      </c>
      <c r="AG416" s="15" t="s">
        <v>513</v>
      </c>
      <c r="AH416" s="15" t="s">
        <v>510</v>
      </c>
      <c r="AI416" s="15" t="s">
        <v>514</v>
      </c>
      <c r="AL416" s="15" t="s">
        <v>391</v>
      </c>
      <c r="AM416" s="16">
        <v>41635</v>
      </c>
      <c r="AN416" s="16">
        <v>41636</v>
      </c>
      <c r="AO416" s="16">
        <v>41635</v>
      </c>
      <c r="AP416" s="201">
        <v>12</v>
      </c>
      <c r="AT416" s="102">
        <v>-7910</v>
      </c>
      <c r="AU416" s="15" t="s">
        <v>424</v>
      </c>
      <c r="AV416" s="15" t="s">
        <v>552</v>
      </c>
      <c r="AW416" s="15" t="s">
        <v>553</v>
      </c>
      <c r="AX416" s="14" t="str">
        <f t="shared" si="7"/>
        <v>OtherBOOKINGS</v>
      </c>
      <c r="AY416" s="17" t="s">
        <v>733</v>
      </c>
      <c r="AZ416" s="101" t="str">
        <f>IF(ISERROR(VLOOKUP($H416,Lookup!$F:$G,2,FALSE)),0,VLOOKUP($H416,Lookup!$F:$G,2,FALSE))</f>
        <v>Other</v>
      </c>
    </row>
    <row r="417" spans="1:52">
      <c r="A417" s="12" t="str">
        <f>IF(AZ417=0,VLOOKUP(R417,Lookup!$B:$C,2,0),'1st Yr Maint'!AZ417)</f>
        <v>Other</v>
      </c>
      <c r="B417" s="12" t="str">
        <f>VLOOKUP(A417,Lookup!$C:$D,2,FALSE)</f>
        <v>OTHER</v>
      </c>
      <c r="C417" s="15" t="s">
        <v>418</v>
      </c>
      <c r="D417" s="15" t="s">
        <v>491</v>
      </c>
      <c r="E417" s="15" t="s">
        <v>393</v>
      </c>
      <c r="F417" s="15" t="s">
        <v>519</v>
      </c>
      <c r="G417" s="15" t="s">
        <v>645</v>
      </c>
      <c r="H417" s="15" t="s">
        <v>628</v>
      </c>
      <c r="I417" s="143" t="s">
        <v>629</v>
      </c>
      <c r="J417" s="15" t="s">
        <v>630</v>
      </c>
      <c r="K417" s="15" t="s">
        <v>631</v>
      </c>
      <c r="L417" s="15" t="s">
        <v>632</v>
      </c>
      <c r="M417" s="15" t="s">
        <v>633</v>
      </c>
      <c r="N417" s="103" t="s">
        <v>634</v>
      </c>
      <c r="O417" s="15" t="s">
        <v>843</v>
      </c>
      <c r="P417" s="15" t="s">
        <v>844</v>
      </c>
      <c r="Q417" s="15" t="s">
        <v>844</v>
      </c>
      <c r="R417" s="15" t="s">
        <v>498</v>
      </c>
      <c r="S417" s="15" t="s">
        <v>498</v>
      </c>
      <c r="T417" s="15" t="s">
        <v>467</v>
      </c>
      <c r="U417" s="15" t="s">
        <v>468</v>
      </c>
      <c r="V417" s="15">
        <v>1955359</v>
      </c>
      <c r="X417" s="15">
        <v>30276031</v>
      </c>
      <c r="Y417" s="15" t="s">
        <v>845</v>
      </c>
      <c r="AB417" s="15" t="s">
        <v>846</v>
      </c>
      <c r="AC417" s="15">
        <v>408098429</v>
      </c>
      <c r="AD417" s="15">
        <v>1005491455</v>
      </c>
      <c r="AE417" s="15" t="s">
        <v>484</v>
      </c>
      <c r="AF417" s="15">
        <v>2</v>
      </c>
      <c r="AG417" s="15" t="s">
        <v>509</v>
      </c>
      <c r="AH417" s="15" t="s">
        <v>510</v>
      </c>
      <c r="AI417" s="15" t="s">
        <v>511</v>
      </c>
      <c r="AJ417" s="15" t="s">
        <v>517</v>
      </c>
      <c r="AK417" s="15" t="s">
        <v>516</v>
      </c>
      <c r="AL417" s="15" t="s">
        <v>512</v>
      </c>
      <c r="AM417" s="16">
        <v>41584</v>
      </c>
      <c r="AN417" s="16">
        <v>41584</v>
      </c>
      <c r="AO417" s="16">
        <v>41584</v>
      </c>
      <c r="AP417" s="201">
        <v>11</v>
      </c>
      <c r="AT417" s="102">
        <v>117873.72</v>
      </c>
      <c r="AU417" s="15" t="s">
        <v>424</v>
      </c>
      <c r="AV417" s="15" t="s">
        <v>466</v>
      </c>
      <c r="AW417" s="15" t="s">
        <v>531</v>
      </c>
      <c r="AX417" s="14" t="str">
        <f t="shared" si="7"/>
        <v>OtherBOOKINGS</v>
      </c>
      <c r="AY417" s="17" t="s">
        <v>733</v>
      </c>
      <c r="AZ417" s="101" t="str">
        <f>IF(ISERROR(VLOOKUP($H417,Lookup!$F:$G,2,FALSE)),0,VLOOKUP($H417,Lookup!$F:$G,2,FALSE))</f>
        <v>Other</v>
      </c>
    </row>
    <row r="418" spans="1:52">
      <c r="A418" s="12" t="str">
        <f>IF(AZ418=0,VLOOKUP(R418,Lookup!$B:$C,2,0),'1st Yr Maint'!AZ418)</f>
        <v>Other</v>
      </c>
      <c r="B418" s="12" t="str">
        <f>VLOOKUP(A418,Lookup!$C:$D,2,FALSE)</f>
        <v>OTHER</v>
      </c>
      <c r="C418" s="15" t="s">
        <v>418</v>
      </c>
      <c r="D418" s="15" t="s">
        <v>491</v>
      </c>
      <c r="E418" s="15" t="s">
        <v>393</v>
      </c>
      <c r="F418" s="15" t="s">
        <v>519</v>
      </c>
      <c r="G418" s="15" t="s">
        <v>645</v>
      </c>
      <c r="H418" s="15" t="s">
        <v>628</v>
      </c>
      <c r="I418" s="143" t="s">
        <v>629</v>
      </c>
      <c r="J418" s="15" t="s">
        <v>630</v>
      </c>
      <c r="K418" s="15" t="s">
        <v>631</v>
      </c>
      <c r="L418" s="15" t="s">
        <v>632</v>
      </c>
      <c r="M418" s="15" t="s">
        <v>633</v>
      </c>
      <c r="N418" s="103" t="s">
        <v>634</v>
      </c>
      <c r="O418" s="15" t="s">
        <v>843</v>
      </c>
      <c r="P418" s="15" t="s">
        <v>844</v>
      </c>
      <c r="Q418" s="15" t="s">
        <v>844</v>
      </c>
      <c r="R418" s="15" t="s">
        <v>498</v>
      </c>
      <c r="S418" s="15" t="s">
        <v>498</v>
      </c>
      <c r="T418" s="15" t="s">
        <v>467</v>
      </c>
      <c r="U418" s="15" t="s">
        <v>468</v>
      </c>
      <c r="V418" s="15">
        <v>1955359</v>
      </c>
      <c r="X418" s="15">
        <v>30276031</v>
      </c>
      <c r="Y418" s="15" t="s">
        <v>845</v>
      </c>
      <c r="AB418" s="15" t="s">
        <v>846</v>
      </c>
      <c r="AC418" s="15">
        <v>408098429</v>
      </c>
      <c r="AD418" s="15">
        <v>1005491455</v>
      </c>
      <c r="AE418" s="15" t="s">
        <v>484</v>
      </c>
      <c r="AF418" s="15">
        <v>-2</v>
      </c>
      <c r="AG418" s="15" t="s">
        <v>509</v>
      </c>
      <c r="AH418" s="15" t="s">
        <v>510</v>
      </c>
      <c r="AI418" s="15" t="s">
        <v>511</v>
      </c>
      <c r="AJ418" s="15" t="s">
        <v>517</v>
      </c>
      <c r="AK418" s="15" t="s">
        <v>516</v>
      </c>
      <c r="AL418" s="15" t="s">
        <v>512</v>
      </c>
      <c r="AM418" s="16">
        <v>41584</v>
      </c>
      <c r="AN418" s="16">
        <v>41585</v>
      </c>
      <c r="AO418" s="16">
        <v>41585</v>
      </c>
      <c r="AP418" s="201">
        <v>11</v>
      </c>
      <c r="AT418" s="102">
        <v>-117873.72</v>
      </c>
      <c r="AU418" s="15" t="s">
        <v>424</v>
      </c>
      <c r="AV418" s="15" t="s">
        <v>466</v>
      </c>
      <c r="AW418" s="15" t="s">
        <v>531</v>
      </c>
      <c r="AX418" s="14" t="str">
        <f t="shared" si="7"/>
        <v>OtherBOOKINGS</v>
      </c>
      <c r="AY418" s="17" t="s">
        <v>733</v>
      </c>
      <c r="AZ418" s="101" t="str">
        <f>IF(ISERROR(VLOOKUP($H418,Lookup!$F:$G,2,FALSE)),0,VLOOKUP($H418,Lookup!$F:$G,2,FALSE))</f>
        <v>Other</v>
      </c>
    </row>
    <row r="419" spans="1:52">
      <c r="A419" s="12" t="str">
        <f>IF(AZ419=0,VLOOKUP(R419,Lookup!$B:$C,2,0),'1st Yr Maint'!AZ419)</f>
        <v>France</v>
      </c>
      <c r="B419" s="12" t="str">
        <f>VLOOKUP(A419,Lookup!$C:$D,2,FALSE)</f>
        <v>EMEA WEST</v>
      </c>
      <c r="C419" s="15" t="s">
        <v>418</v>
      </c>
      <c r="D419" s="15" t="s">
        <v>491</v>
      </c>
      <c r="E419" s="15" t="s">
        <v>393</v>
      </c>
      <c r="F419" s="15" t="s">
        <v>519</v>
      </c>
      <c r="G419" s="15" t="s">
        <v>645</v>
      </c>
      <c r="H419" s="15" t="s">
        <v>1045</v>
      </c>
      <c r="I419" s="143" t="s">
        <v>1046</v>
      </c>
      <c r="J419" s="15" t="s">
        <v>1047</v>
      </c>
      <c r="K419" s="15" t="s">
        <v>1048</v>
      </c>
      <c r="L419" s="15" t="s">
        <v>970</v>
      </c>
      <c r="M419" s="15" t="s">
        <v>225</v>
      </c>
      <c r="N419" s="103" t="s">
        <v>225</v>
      </c>
      <c r="O419" s="15" t="s">
        <v>1395</v>
      </c>
      <c r="P419" s="15" t="s">
        <v>1395</v>
      </c>
      <c r="Q419" s="15" t="s">
        <v>1395</v>
      </c>
      <c r="R419" s="15" t="s">
        <v>267</v>
      </c>
      <c r="S419" s="15" t="s">
        <v>267</v>
      </c>
      <c r="T419" s="15" t="s">
        <v>467</v>
      </c>
      <c r="U419" s="15" t="s">
        <v>468</v>
      </c>
      <c r="V419" s="15">
        <v>3203724</v>
      </c>
      <c r="X419" s="15">
        <v>30304884</v>
      </c>
      <c r="Y419" s="15" t="s">
        <v>1396</v>
      </c>
      <c r="AB419" s="15" t="s">
        <v>1397</v>
      </c>
      <c r="AC419" s="15">
        <v>3250685</v>
      </c>
      <c r="AD419" s="15">
        <v>1005401479</v>
      </c>
      <c r="AE419" s="15" t="s">
        <v>461</v>
      </c>
      <c r="AF419" s="15">
        <v>2</v>
      </c>
      <c r="AG419" s="15" t="s">
        <v>513</v>
      </c>
      <c r="AH419" s="15" t="s">
        <v>510</v>
      </c>
      <c r="AI419" s="15" t="s">
        <v>514</v>
      </c>
      <c r="AL419" s="15" t="s">
        <v>391</v>
      </c>
      <c r="AM419" s="16">
        <v>41631</v>
      </c>
      <c r="AN419" s="16">
        <v>41631</v>
      </c>
      <c r="AO419" s="16">
        <v>41631</v>
      </c>
      <c r="AP419" s="201">
        <v>12</v>
      </c>
      <c r="AT419" s="102">
        <v>66968.27</v>
      </c>
      <c r="AU419" s="15" t="s">
        <v>424</v>
      </c>
      <c r="AV419" s="15" t="s">
        <v>653</v>
      </c>
      <c r="AW419" s="15" t="s">
        <v>1398</v>
      </c>
      <c r="AX419" s="14" t="str">
        <f t="shared" si="7"/>
        <v>FranceBOOKINGS</v>
      </c>
      <c r="AY419" s="17" t="s">
        <v>733</v>
      </c>
      <c r="AZ419" s="101" t="str">
        <f>IF(ISERROR(VLOOKUP($H419,Lookup!$F:$G,2,FALSE)),0,VLOOKUP($H419,Lookup!$F:$G,2,FALSE))</f>
        <v>France</v>
      </c>
    </row>
    <row r="420" spans="1:52">
      <c r="A420" s="12" t="str">
        <f>IF(AZ420=0,VLOOKUP(R420,Lookup!$B:$C,2,0),'1st Yr Maint'!AZ420)</f>
        <v>France</v>
      </c>
      <c r="B420" s="12" t="str">
        <f>VLOOKUP(A420,Lookup!$C:$D,2,FALSE)</f>
        <v>EMEA WEST</v>
      </c>
      <c r="C420" s="15" t="s">
        <v>418</v>
      </c>
      <c r="D420" s="15" t="s">
        <v>491</v>
      </c>
      <c r="E420" s="15" t="s">
        <v>393</v>
      </c>
      <c r="F420" s="15" t="s">
        <v>519</v>
      </c>
      <c r="G420" s="15" t="s">
        <v>645</v>
      </c>
      <c r="H420" s="15" t="s">
        <v>1045</v>
      </c>
      <c r="I420" s="143" t="s">
        <v>1046</v>
      </c>
      <c r="J420" s="15" t="s">
        <v>1047</v>
      </c>
      <c r="K420" s="15" t="s">
        <v>1048</v>
      </c>
      <c r="L420" s="15" t="s">
        <v>970</v>
      </c>
      <c r="M420" s="15" t="s">
        <v>225</v>
      </c>
      <c r="N420" s="103" t="s">
        <v>225</v>
      </c>
      <c r="O420" s="15" t="s">
        <v>1395</v>
      </c>
      <c r="P420" s="15" t="s">
        <v>1395</v>
      </c>
      <c r="Q420" s="15" t="s">
        <v>1395</v>
      </c>
      <c r="R420" s="15" t="s">
        <v>267</v>
      </c>
      <c r="S420" s="15" t="s">
        <v>267</v>
      </c>
      <c r="T420" s="15" t="s">
        <v>467</v>
      </c>
      <c r="U420" s="15" t="s">
        <v>468</v>
      </c>
      <c r="V420" s="15">
        <v>3203724</v>
      </c>
      <c r="X420" s="15">
        <v>30304884</v>
      </c>
      <c r="Y420" s="15" t="s">
        <v>1396</v>
      </c>
      <c r="AB420" s="15" t="s">
        <v>1397</v>
      </c>
      <c r="AC420" s="15">
        <v>3250685</v>
      </c>
      <c r="AD420" s="15">
        <v>1005401479</v>
      </c>
      <c r="AE420" s="15" t="s">
        <v>461</v>
      </c>
      <c r="AF420" s="15">
        <v>-2</v>
      </c>
      <c r="AG420" s="15" t="s">
        <v>513</v>
      </c>
      <c r="AH420" s="15" t="s">
        <v>510</v>
      </c>
      <c r="AI420" s="15" t="s">
        <v>514</v>
      </c>
      <c r="AL420" s="15" t="s">
        <v>391</v>
      </c>
      <c r="AM420" s="16">
        <v>41631</v>
      </c>
      <c r="AN420" s="16">
        <v>41635</v>
      </c>
      <c r="AO420" s="16">
        <v>41631</v>
      </c>
      <c r="AP420" s="201">
        <v>12</v>
      </c>
      <c r="AT420" s="102">
        <v>-66968.27</v>
      </c>
      <c r="AU420" s="15" t="s">
        <v>424</v>
      </c>
      <c r="AV420" s="15" t="s">
        <v>653</v>
      </c>
      <c r="AW420" s="15" t="s">
        <v>1398</v>
      </c>
      <c r="AX420" s="14" t="str">
        <f t="shared" si="7"/>
        <v>FranceBOOKINGS</v>
      </c>
      <c r="AY420" s="17" t="s">
        <v>733</v>
      </c>
      <c r="AZ420" s="101" t="str">
        <f>IF(ISERROR(VLOOKUP($H420,Lookup!$F:$G,2,FALSE)),0,VLOOKUP($H420,Lookup!$F:$G,2,FALSE))</f>
        <v>France</v>
      </c>
    </row>
    <row r="421" spans="1:52">
      <c r="A421" s="12" t="str">
        <f>IF(AZ421=0,VLOOKUP(R421,Lookup!$B:$C,2,0),'1st Yr Maint'!AZ421)</f>
        <v>Austria/EE</v>
      </c>
      <c r="B421" s="12" t="str">
        <f>VLOOKUP(A421,Lookup!$C:$D,2,FALSE)</f>
        <v>EMEA EAST</v>
      </c>
      <c r="C421" s="15" t="s">
        <v>418</v>
      </c>
      <c r="D421" s="15" t="s">
        <v>491</v>
      </c>
      <c r="E421" s="15" t="s">
        <v>393</v>
      </c>
      <c r="F421" s="15" t="s">
        <v>519</v>
      </c>
      <c r="G421" s="15" t="s">
        <v>645</v>
      </c>
      <c r="H421" s="15" t="s">
        <v>1258</v>
      </c>
      <c r="I421" s="143" t="s">
        <v>1259</v>
      </c>
      <c r="J421" s="15" t="s">
        <v>1260</v>
      </c>
      <c r="K421" s="15" t="s">
        <v>1261</v>
      </c>
      <c r="L421" s="15" t="s">
        <v>669</v>
      </c>
      <c r="M421" s="15" t="s">
        <v>1262</v>
      </c>
      <c r="N421" s="103">
        <v>122970</v>
      </c>
      <c r="O421" s="15" t="s">
        <v>432</v>
      </c>
      <c r="P421" s="15" t="s">
        <v>1263</v>
      </c>
      <c r="Q421" s="15" t="s">
        <v>1263</v>
      </c>
      <c r="R421" s="15" t="s">
        <v>841</v>
      </c>
      <c r="S421" s="15" t="s">
        <v>841</v>
      </c>
      <c r="T421" s="15" t="s">
        <v>467</v>
      </c>
      <c r="U421" s="15" t="s">
        <v>468</v>
      </c>
      <c r="V421" s="15">
        <v>3188106</v>
      </c>
      <c r="X421" s="15">
        <v>30299922</v>
      </c>
      <c r="Y421" s="15" t="s">
        <v>1264</v>
      </c>
      <c r="AB421" s="15" t="s">
        <v>1003</v>
      </c>
      <c r="AC421" s="15">
        <v>644781932</v>
      </c>
      <c r="AD421" s="15">
        <v>1005849869</v>
      </c>
      <c r="AE421" s="15" t="s">
        <v>484</v>
      </c>
      <c r="AF421" s="15">
        <v>1</v>
      </c>
      <c r="AG421" s="15" t="s">
        <v>509</v>
      </c>
      <c r="AH421" s="15" t="s">
        <v>510</v>
      </c>
      <c r="AI421" s="15" t="s">
        <v>514</v>
      </c>
      <c r="AJ421" s="15" t="s">
        <v>517</v>
      </c>
      <c r="AK421" s="15" t="s">
        <v>515</v>
      </c>
      <c r="AL421" s="15" t="s">
        <v>512</v>
      </c>
      <c r="AM421" s="16">
        <v>41626</v>
      </c>
      <c r="AN421" s="16">
        <v>41626</v>
      </c>
      <c r="AO421" s="16">
        <v>41626</v>
      </c>
      <c r="AP421" s="201">
        <v>12</v>
      </c>
      <c r="AT421" s="102">
        <v>2155.4</v>
      </c>
      <c r="AU421" s="15" t="s">
        <v>424</v>
      </c>
      <c r="AV421" s="15" t="s">
        <v>552</v>
      </c>
      <c r="AW421" s="15" t="s">
        <v>553</v>
      </c>
      <c r="AX421" s="14" t="str">
        <f t="shared" si="7"/>
        <v>Austria/EEBOOKINGS</v>
      </c>
      <c r="AY421" s="17" t="s">
        <v>733</v>
      </c>
      <c r="AZ421" s="101">
        <f>IF(ISERROR(VLOOKUP($H421,Lookup!$F:$G,2,FALSE)),0,VLOOKUP($H421,Lookup!$F:$G,2,FALSE))</f>
        <v>0</v>
      </c>
    </row>
    <row r="422" spans="1:52">
      <c r="A422" s="12" t="str">
        <f>IF(AZ422=0,VLOOKUP(R422,Lookup!$B:$C,2,0),'1st Yr Maint'!AZ422)</f>
        <v>Austria/EE</v>
      </c>
      <c r="B422" s="12" t="str">
        <f>VLOOKUP(A422,Lookup!$C:$D,2,FALSE)</f>
        <v>EMEA EAST</v>
      </c>
      <c r="C422" s="15" t="s">
        <v>418</v>
      </c>
      <c r="D422" s="15" t="s">
        <v>491</v>
      </c>
      <c r="E422" s="15" t="s">
        <v>393</v>
      </c>
      <c r="F422" s="15" t="s">
        <v>519</v>
      </c>
      <c r="G422" s="15" t="s">
        <v>645</v>
      </c>
      <c r="H422" s="15" t="s">
        <v>1457</v>
      </c>
      <c r="I422" s="143" t="s">
        <v>1458</v>
      </c>
      <c r="K422" s="15" t="s">
        <v>532</v>
      </c>
      <c r="L422" s="15" t="s">
        <v>464</v>
      </c>
      <c r="M422" s="15" t="s">
        <v>650</v>
      </c>
      <c r="N422" s="103">
        <v>138246</v>
      </c>
      <c r="O422" s="15" t="s">
        <v>825</v>
      </c>
      <c r="P422" s="15" t="s">
        <v>825</v>
      </c>
      <c r="Q422" s="15" t="s">
        <v>1575</v>
      </c>
      <c r="R422" s="15" t="s">
        <v>561</v>
      </c>
      <c r="S422" s="15" t="s">
        <v>561</v>
      </c>
      <c r="T422" s="15" t="s">
        <v>467</v>
      </c>
      <c r="U422" s="15" t="s">
        <v>468</v>
      </c>
      <c r="V422" s="15">
        <v>2676629</v>
      </c>
      <c r="X422" s="15">
        <v>30312883</v>
      </c>
      <c r="Y422" s="15" t="s">
        <v>1576</v>
      </c>
      <c r="AB422" s="15" t="s">
        <v>1577</v>
      </c>
      <c r="AC422" s="15">
        <v>426919651</v>
      </c>
      <c r="AD422" s="15">
        <v>1005811669</v>
      </c>
      <c r="AE422" s="15" t="s">
        <v>461</v>
      </c>
      <c r="AF422" s="15">
        <v>2</v>
      </c>
      <c r="AG422" s="15" t="s">
        <v>509</v>
      </c>
      <c r="AH422" s="15" t="s">
        <v>510</v>
      </c>
      <c r="AI422" s="15" t="s">
        <v>514</v>
      </c>
      <c r="AJ422" s="15" t="s">
        <v>541</v>
      </c>
      <c r="AK422" s="15" t="s">
        <v>700</v>
      </c>
      <c r="AL422" s="15" t="s">
        <v>512</v>
      </c>
      <c r="AM422" s="16">
        <v>41639</v>
      </c>
      <c r="AN422" s="16">
        <v>41639</v>
      </c>
      <c r="AO422" s="16">
        <v>41639</v>
      </c>
      <c r="AP422" s="201">
        <v>12</v>
      </c>
      <c r="AT422" s="102">
        <v>9560.2099999999991</v>
      </c>
      <c r="AU422" s="15" t="s">
        <v>424</v>
      </c>
      <c r="AV422" s="15" t="s">
        <v>488</v>
      </c>
      <c r="AW422" s="15" t="s">
        <v>1033</v>
      </c>
      <c r="AX422" s="14" t="str">
        <f t="shared" si="7"/>
        <v>Austria/EEBOOKINGS</v>
      </c>
      <c r="AY422" s="17" t="s">
        <v>733</v>
      </c>
      <c r="AZ422" s="101" t="str">
        <f>IF(ISERROR(VLOOKUP($H422,Lookup!$F:$G,2,FALSE)),0,VLOOKUP($H422,Lookup!$F:$G,2,FALSE))</f>
        <v>Austria/EE</v>
      </c>
    </row>
    <row r="423" spans="1:52">
      <c r="A423" s="12" t="str">
        <f>IF(AZ423=0,VLOOKUP(R423,Lookup!$B:$C,2,0),'1st Yr Maint'!AZ423)</f>
        <v>Benelux</v>
      </c>
      <c r="B423" s="12" t="str">
        <f>VLOOKUP(A423,Lookup!$C:$D,2,FALSE)</f>
        <v>EMEA WEST</v>
      </c>
      <c r="C423" s="15" t="s">
        <v>418</v>
      </c>
      <c r="D423" s="15" t="s">
        <v>491</v>
      </c>
      <c r="E423" s="15" t="s">
        <v>393</v>
      </c>
      <c r="F423" s="15" t="s">
        <v>519</v>
      </c>
      <c r="G423" s="15" t="s">
        <v>645</v>
      </c>
      <c r="H423" s="15" t="s">
        <v>568</v>
      </c>
      <c r="I423" s="143" t="s">
        <v>472</v>
      </c>
      <c r="J423" s="15" t="s">
        <v>476</v>
      </c>
      <c r="K423" s="15" t="s">
        <v>473</v>
      </c>
      <c r="L423" s="15" t="s">
        <v>471</v>
      </c>
      <c r="M423" s="15" t="s">
        <v>584</v>
      </c>
      <c r="N423" s="103">
        <v>15449</v>
      </c>
      <c r="O423" s="15" t="s">
        <v>913</v>
      </c>
      <c r="P423" s="15" t="s">
        <v>913</v>
      </c>
      <c r="Q423" s="15" t="s">
        <v>913</v>
      </c>
      <c r="R423" s="15" t="s">
        <v>562</v>
      </c>
      <c r="S423" s="15" t="s">
        <v>562</v>
      </c>
      <c r="T423" s="15" t="s">
        <v>467</v>
      </c>
      <c r="U423" s="15" t="s">
        <v>468</v>
      </c>
      <c r="V423" s="15">
        <v>3106343</v>
      </c>
      <c r="X423" s="15">
        <v>30277940</v>
      </c>
      <c r="Y423" s="15" t="s">
        <v>914</v>
      </c>
      <c r="AB423" s="15" t="s">
        <v>1119</v>
      </c>
      <c r="AC423" s="15">
        <v>400465340</v>
      </c>
      <c r="AD423" s="15">
        <v>1005644481</v>
      </c>
      <c r="AE423" s="15" t="s">
        <v>461</v>
      </c>
      <c r="AF423" s="15">
        <v>2</v>
      </c>
      <c r="AG423" s="15" t="s">
        <v>513</v>
      </c>
      <c r="AH423" s="15" t="s">
        <v>510</v>
      </c>
      <c r="AI423" s="15" t="s">
        <v>514</v>
      </c>
      <c r="AL423" s="15" t="s">
        <v>391</v>
      </c>
      <c r="AM423" s="16">
        <v>41589</v>
      </c>
      <c r="AN423" s="16">
        <v>41589</v>
      </c>
      <c r="AO423" s="16">
        <v>41589</v>
      </c>
      <c r="AP423" s="201">
        <v>11</v>
      </c>
      <c r="AT423" s="102">
        <v>9984.01</v>
      </c>
      <c r="AU423" s="15" t="s">
        <v>424</v>
      </c>
      <c r="AV423" s="15" t="s">
        <v>462</v>
      </c>
      <c r="AW423" s="15" t="s">
        <v>652</v>
      </c>
      <c r="AX423" s="14" t="str">
        <f t="shared" si="7"/>
        <v>BeneluxBOOKINGS</v>
      </c>
      <c r="AY423" s="17" t="s">
        <v>733</v>
      </c>
      <c r="AZ423" s="101">
        <f>IF(ISERROR(VLOOKUP($H423,Lookup!$F:$G,2,FALSE)),0,VLOOKUP($H423,Lookup!$F:$G,2,FALSE))</f>
        <v>0</v>
      </c>
    </row>
    <row r="424" spans="1:52">
      <c r="A424" s="12" t="str">
        <f>IF(AZ424=0,VLOOKUP(R424,Lookup!$B:$C,2,0),'1st Yr Maint'!AZ424)</f>
        <v>Benelux</v>
      </c>
      <c r="B424" s="12" t="str">
        <f>VLOOKUP(A424,Lookup!$C:$D,2,FALSE)</f>
        <v>EMEA WEST</v>
      </c>
      <c r="C424" s="15" t="s">
        <v>418</v>
      </c>
      <c r="D424" s="15" t="s">
        <v>491</v>
      </c>
      <c r="E424" s="15" t="s">
        <v>393</v>
      </c>
      <c r="F424" s="15" t="s">
        <v>519</v>
      </c>
      <c r="G424" s="15" t="s">
        <v>645</v>
      </c>
      <c r="H424" s="15" t="s">
        <v>568</v>
      </c>
      <c r="I424" s="143" t="s">
        <v>472</v>
      </c>
      <c r="J424" s="15" t="s">
        <v>476</v>
      </c>
      <c r="K424" s="15" t="s">
        <v>473</v>
      </c>
      <c r="L424" s="15" t="s">
        <v>471</v>
      </c>
      <c r="M424" s="15" t="s">
        <v>584</v>
      </c>
      <c r="N424" s="103">
        <v>15449</v>
      </c>
      <c r="O424" s="15" t="s">
        <v>1286</v>
      </c>
      <c r="P424" s="15" t="s">
        <v>1286</v>
      </c>
      <c r="Q424" s="15" t="s">
        <v>1287</v>
      </c>
      <c r="R424" s="15" t="s">
        <v>941</v>
      </c>
      <c r="S424" s="15" t="s">
        <v>941</v>
      </c>
      <c r="T424" s="15" t="s">
        <v>467</v>
      </c>
      <c r="U424" s="15" t="s">
        <v>468</v>
      </c>
      <c r="V424" s="15">
        <v>942595</v>
      </c>
      <c r="X424" s="15">
        <v>30300102</v>
      </c>
      <c r="Y424" s="15" t="s">
        <v>1288</v>
      </c>
      <c r="AB424" s="15" t="s">
        <v>1289</v>
      </c>
      <c r="AC424" s="15">
        <v>763823197</v>
      </c>
      <c r="AD424" s="15">
        <v>1005191552</v>
      </c>
      <c r="AE424" s="15" t="s">
        <v>461</v>
      </c>
      <c r="AF424" s="15">
        <v>2</v>
      </c>
      <c r="AG424" s="15" t="s">
        <v>513</v>
      </c>
      <c r="AH424" s="15" t="s">
        <v>510</v>
      </c>
      <c r="AI424" s="15" t="s">
        <v>511</v>
      </c>
      <c r="AJ424" s="15" t="s">
        <v>642</v>
      </c>
      <c r="AK424" s="15" t="s">
        <v>658</v>
      </c>
      <c r="AL424" s="15" t="s">
        <v>512</v>
      </c>
      <c r="AM424" s="16">
        <v>41626</v>
      </c>
      <c r="AN424" s="16">
        <v>41626</v>
      </c>
      <c r="AO424" s="16">
        <v>41626</v>
      </c>
      <c r="AP424" s="201">
        <v>12</v>
      </c>
      <c r="AT424" s="102">
        <v>14874.61</v>
      </c>
      <c r="AU424" s="15" t="s">
        <v>424</v>
      </c>
      <c r="AV424" s="15" t="s">
        <v>494</v>
      </c>
      <c r="AW424" s="15" t="s">
        <v>542</v>
      </c>
      <c r="AX424" s="14" t="str">
        <f t="shared" si="7"/>
        <v>BeneluxBOOKINGS</v>
      </c>
      <c r="AY424" s="17" t="s">
        <v>733</v>
      </c>
      <c r="AZ424" s="101">
        <f>IF(ISERROR(VLOOKUP($H424,Lookup!$F:$G,2,FALSE)),0,VLOOKUP($H424,Lookup!$F:$G,2,FALSE))</f>
        <v>0</v>
      </c>
    </row>
    <row r="425" spans="1:52">
      <c r="A425" s="12" t="str">
        <f>IF(AZ425=0,VLOOKUP(R425,Lookup!$B:$C,2,0),'1st Yr Maint'!AZ425)</f>
        <v>Benelux</v>
      </c>
      <c r="B425" s="12" t="str">
        <f>VLOOKUP(A425,Lookup!$C:$D,2,FALSE)</f>
        <v>EMEA WEST</v>
      </c>
      <c r="C425" s="15" t="s">
        <v>418</v>
      </c>
      <c r="D425" s="15" t="s">
        <v>491</v>
      </c>
      <c r="E425" s="15" t="s">
        <v>393</v>
      </c>
      <c r="F425" s="15" t="s">
        <v>519</v>
      </c>
      <c r="G425" s="15" t="s">
        <v>645</v>
      </c>
      <c r="H425" s="15" t="s">
        <v>568</v>
      </c>
      <c r="I425" s="143" t="s">
        <v>472</v>
      </c>
      <c r="J425" s="15" t="s">
        <v>476</v>
      </c>
      <c r="K425" s="15" t="s">
        <v>473</v>
      </c>
      <c r="L425" s="15" t="s">
        <v>471</v>
      </c>
      <c r="M425" s="15" t="s">
        <v>584</v>
      </c>
      <c r="N425" s="103">
        <v>15449</v>
      </c>
      <c r="O425" s="15" t="s">
        <v>1376</v>
      </c>
      <c r="P425" s="15" t="s">
        <v>1377</v>
      </c>
      <c r="Q425" s="15" t="s">
        <v>1377</v>
      </c>
      <c r="R425" s="15" t="s">
        <v>941</v>
      </c>
      <c r="S425" s="15" t="s">
        <v>941</v>
      </c>
      <c r="T425" s="15" t="s">
        <v>467</v>
      </c>
      <c r="U425" s="15" t="s">
        <v>468</v>
      </c>
      <c r="V425" s="15">
        <v>2914096</v>
      </c>
      <c r="X425" s="15">
        <v>30306644</v>
      </c>
      <c r="Y425" s="15" t="s">
        <v>1378</v>
      </c>
      <c r="AB425" s="15" t="s">
        <v>1379</v>
      </c>
      <c r="AC425" s="15">
        <v>372944426</v>
      </c>
      <c r="AD425" s="15">
        <v>1005236657</v>
      </c>
      <c r="AE425" s="15" t="s">
        <v>461</v>
      </c>
      <c r="AF425" s="15">
        <v>8</v>
      </c>
      <c r="AG425" s="15" t="s">
        <v>513</v>
      </c>
      <c r="AH425" s="15" t="s">
        <v>510</v>
      </c>
      <c r="AI425" s="15" t="s">
        <v>511</v>
      </c>
      <c r="AJ425" s="15" t="s">
        <v>642</v>
      </c>
      <c r="AK425" s="15" t="s">
        <v>515</v>
      </c>
      <c r="AL425" s="15" t="s">
        <v>512</v>
      </c>
      <c r="AM425" s="16">
        <v>41634</v>
      </c>
      <c r="AN425" s="16">
        <v>41634</v>
      </c>
      <c r="AO425" s="16">
        <v>41634</v>
      </c>
      <c r="AP425" s="201">
        <v>12</v>
      </c>
      <c r="AT425" s="102">
        <v>2392.0016000000001</v>
      </c>
      <c r="AU425" s="15" t="s">
        <v>424</v>
      </c>
      <c r="AV425" s="15" t="s">
        <v>537</v>
      </c>
      <c r="AW425" s="15" t="s">
        <v>538</v>
      </c>
      <c r="AX425" s="14" t="str">
        <f t="shared" si="7"/>
        <v>BeneluxBOOKINGS</v>
      </c>
      <c r="AY425" s="17" t="s">
        <v>733</v>
      </c>
      <c r="AZ425" s="101">
        <f>IF(ISERROR(VLOOKUP($H425,Lookup!$F:$G,2,FALSE)),0,VLOOKUP($H425,Lookup!$F:$G,2,FALSE))</f>
        <v>0</v>
      </c>
    </row>
    <row r="426" spans="1:52">
      <c r="A426" s="12" t="str">
        <f>IF(AZ426=0,VLOOKUP(R426,Lookup!$B:$C,2,0),'1st Yr Maint'!AZ426)</f>
        <v>Benelux</v>
      </c>
      <c r="B426" s="12" t="str">
        <f>VLOOKUP(A426,Lookup!$C:$D,2,FALSE)</f>
        <v>EMEA WEST</v>
      </c>
      <c r="C426" s="15" t="s">
        <v>418</v>
      </c>
      <c r="D426" s="15" t="s">
        <v>491</v>
      </c>
      <c r="E426" s="15" t="s">
        <v>393</v>
      </c>
      <c r="F426" s="15" t="s">
        <v>519</v>
      </c>
      <c r="G426" s="15" t="s">
        <v>645</v>
      </c>
      <c r="H426" s="15" t="s">
        <v>568</v>
      </c>
      <c r="I426" s="143" t="s">
        <v>472</v>
      </c>
      <c r="J426" s="15" t="s">
        <v>476</v>
      </c>
      <c r="K426" s="15" t="s">
        <v>473</v>
      </c>
      <c r="L426" s="15" t="s">
        <v>471</v>
      </c>
      <c r="M426" s="15" t="s">
        <v>584</v>
      </c>
      <c r="N426" s="103">
        <v>15449</v>
      </c>
      <c r="O426" s="15" t="s">
        <v>939</v>
      </c>
      <c r="P426" s="15" t="s">
        <v>965</v>
      </c>
      <c r="Q426" s="15" t="s">
        <v>965</v>
      </c>
      <c r="R426" s="15" t="s">
        <v>941</v>
      </c>
      <c r="S426" s="15" t="s">
        <v>941</v>
      </c>
      <c r="T426" s="15" t="s">
        <v>467</v>
      </c>
      <c r="U426" s="15" t="s">
        <v>468</v>
      </c>
      <c r="V426" s="15">
        <v>3113742</v>
      </c>
      <c r="X426" s="15">
        <v>30281776</v>
      </c>
      <c r="Y426" s="15" t="s">
        <v>966</v>
      </c>
      <c r="AB426" s="15" t="s">
        <v>967</v>
      </c>
      <c r="AC426" s="15">
        <v>376313214</v>
      </c>
      <c r="AD426" s="15">
        <v>1005668815</v>
      </c>
      <c r="AE426" s="15" t="s">
        <v>461</v>
      </c>
      <c r="AF426" s="15">
        <v>2</v>
      </c>
      <c r="AG426" s="15" t="s">
        <v>509</v>
      </c>
      <c r="AH426" s="15" t="s">
        <v>510</v>
      </c>
      <c r="AI426" s="15" t="s">
        <v>514</v>
      </c>
      <c r="AL426" s="15" t="s">
        <v>391</v>
      </c>
      <c r="AM426" s="16">
        <v>41597</v>
      </c>
      <c r="AN426" s="16">
        <v>41597</v>
      </c>
      <c r="AO426" s="16">
        <v>41597</v>
      </c>
      <c r="AP426" s="201">
        <v>11</v>
      </c>
      <c r="AT426" s="102">
        <v>379.6</v>
      </c>
      <c r="AU426" s="15" t="s">
        <v>424</v>
      </c>
      <c r="AV426" s="15" t="s">
        <v>537</v>
      </c>
      <c r="AW426" s="15" t="s">
        <v>538</v>
      </c>
      <c r="AX426" s="14" t="str">
        <f t="shared" si="7"/>
        <v>BeneluxBOOKINGS</v>
      </c>
      <c r="AY426" s="17" t="s">
        <v>733</v>
      </c>
      <c r="AZ426" s="101">
        <f>IF(ISERROR(VLOOKUP($H426,Lookup!$F:$G,2,FALSE)),0,VLOOKUP($H426,Lookup!$F:$G,2,FALSE))</f>
        <v>0</v>
      </c>
    </row>
    <row r="427" spans="1:52">
      <c r="A427" s="12" t="str">
        <f>IF(AZ427=0,VLOOKUP(R427,Lookup!$B:$C,2,0),'1st Yr Maint'!AZ427)</f>
        <v>Benelux</v>
      </c>
      <c r="B427" s="12" t="str">
        <f>VLOOKUP(A427,Lookup!$C:$D,2,FALSE)</f>
        <v>EMEA WEST</v>
      </c>
      <c r="C427" s="15" t="s">
        <v>418</v>
      </c>
      <c r="D427" s="15" t="s">
        <v>491</v>
      </c>
      <c r="E427" s="15" t="s">
        <v>393</v>
      </c>
      <c r="F427" s="15" t="s">
        <v>519</v>
      </c>
      <c r="G427" s="15" t="s">
        <v>645</v>
      </c>
      <c r="H427" s="15" t="s">
        <v>568</v>
      </c>
      <c r="I427" s="143" t="s">
        <v>544</v>
      </c>
      <c r="J427" s="15" t="s">
        <v>476</v>
      </c>
      <c r="K427" s="15" t="s">
        <v>473</v>
      </c>
      <c r="L427" s="15" t="s">
        <v>471</v>
      </c>
      <c r="M427" s="15" t="s">
        <v>659</v>
      </c>
      <c r="N427" s="103">
        <v>86817</v>
      </c>
      <c r="O427" s="15" t="s">
        <v>843</v>
      </c>
      <c r="P427" s="15" t="s">
        <v>844</v>
      </c>
      <c r="Q427" s="15" t="s">
        <v>844</v>
      </c>
      <c r="R427" s="15" t="s">
        <v>498</v>
      </c>
      <c r="S427" s="15" t="s">
        <v>498</v>
      </c>
      <c r="T427" s="15" t="s">
        <v>467</v>
      </c>
      <c r="U427" s="15" t="s">
        <v>468</v>
      </c>
      <c r="V427" s="15">
        <v>1955359</v>
      </c>
      <c r="X427" s="15">
        <v>30276031</v>
      </c>
      <c r="Y427" s="15" t="s">
        <v>845</v>
      </c>
      <c r="AB427" s="15" t="s">
        <v>846</v>
      </c>
      <c r="AC427" s="15">
        <v>408098429</v>
      </c>
      <c r="AD427" s="15">
        <v>1005491455</v>
      </c>
      <c r="AE427" s="15" t="s">
        <v>484</v>
      </c>
      <c r="AF427" s="15">
        <v>2</v>
      </c>
      <c r="AG427" s="15" t="s">
        <v>509</v>
      </c>
      <c r="AH427" s="15" t="s">
        <v>510</v>
      </c>
      <c r="AI427" s="15" t="s">
        <v>511</v>
      </c>
      <c r="AJ427" s="15" t="s">
        <v>517</v>
      </c>
      <c r="AK427" s="15" t="s">
        <v>516</v>
      </c>
      <c r="AL427" s="15" t="s">
        <v>512</v>
      </c>
      <c r="AM427" s="16">
        <v>41584</v>
      </c>
      <c r="AN427" s="16">
        <v>41585</v>
      </c>
      <c r="AO427" s="16">
        <v>41585</v>
      </c>
      <c r="AP427" s="201">
        <v>11</v>
      </c>
      <c r="AT427" s="102">
        <v>117873.72</v>
      </c>
      <c r="AU427" s="15" t="s">
        <v>424</v>
      </c>
      <c r="AV427" s="15" t="s">
        <v>466</v>
      </c>
      <c r="AW427" s="15" t="s">
        <v>531</v>
      </c>
      <c r="AX427" s="14" t="str">
        <f t="shared" si="7"/>
        <v>BeneluxBOOKINGS</v>
      </c>
      <c r="AY427" s="17" t="s">
        <v>733</v>
      </c>
      <c r="AZ427" s="101">
        <f>IF(ISERROR(VLOOKUP($H427,Lookup!$F:$G,2,FALSE)),0,VLOOKUP($H427,Lookup!$F:$G,2,FALSE))</f>
        <v>0</v>
      </c>
    </row>
    <row r="428" spans="1:52">
      <c r="A428" s="12" t="str">
        <f>IF(AZ428=0,VLOOKUP(R428,Lookup!$B:$C,2,0),'1st Yr Maint'!AZ428)</f>
        <v>Benelux</v>
      </c>
      <c r="B428" s="12" t="str">
        <f>VLOOKUP(A428,Lookup!$C:$D,2,FALSE)</f>
        <v>EMEA WEST</v>
      </c>
      <c r="C428" s="15" t="s">
        <v>418</v>
      </c>
      <c r="D428" s="15" t="s">
        <v>491</v>
      </c>
      <c r="E428" s="15" t="s">
        <v>393</v>
      </c>
      <c r="F428" s="15" t="s">
        <v>519</v>
      </c>
      <c r="G428" s="15" t="s">
        <v>645</v>
      </c>
      <c r="H428" s="15" t="s">
        <v>568</v>
      </c>
      <c r="I428" s="143" t="s">
        <v>544</v>
      </c>
      <c r="J428" s="15" t="s">
        <v>476</v>
      </c>
      <c r="K428" s="15" t="s">
        <v>473</v>
      </c>
      <c r="L428" s="15" t="s">
        <v>471</v>
      </c>
      <c r="M428" s="15" t="s">
        <v>659</v>
      </c>
      <c r="N428" s="103">
        <v>86817</v>
      </c>
      <c r="O428" s="15" t="s">
        <v>1512</v>
      </c>
      <c r="P428" s="15" t="s">
        <v>1512</v>
      </c>
      <c r="Q428" s="15" t="s">
        <v>1512</v>
      </c>
      <c r="R428" s="15" t="s">
        <v>498</v>
      </c>
      <c r="S428" s="15" t="s">
        <v>498</v>
      </c>
      <c r="T428" s="15" t="s">
        <v>467</v>
      </c>
      <c r="U428" s="15" t="s">
        <v>468</v>
      </c>
      <c r="V428" s="15">
        <v>3100787</v>
      </c>
      <c r="X428" s="15">
        <v>30309947</v>
      </c>
      <c r="Y428" s="15" t="s">
        <v>1513</v>
      </c>
      <c r="AB428" s="15" t="s">
        <v>1514</v>
      </c>
      <c r="AC428" s="15">
        <v>489487045</v>
      </c>
      <c r="AD428" s="15">
        <v>1005638712</v>
      </c>
      <c r="AE428" s="15" t="s">
        <v>461</v>
      </c>
      <c r="AF428" s="15">
        <v>2</v>
      </c>
      <c r="AG428" s="15" t="s">
        <v>513</v>
      </c>
      <c r="AH428" s="15" t="s">
        <v>510</v>
      </c>
      <c r="AI428" s="15" t="s">
        <v>514</v>
      </c>
      <c r="AL428" s="15" t="s">
        <v>391</v>
      </c>
      <c r="AM428" s="16">
        <v>41638</v>
      </c>
      <c r="AN428" s="16">
        <v>41638</v>
      </c>
      <c r="AO428" s="16">
        <v>41638</v>
      </c>
      <c r="AP428" s="201">
        <v>12</v>
      </c>
      <c r="AT428" s="102">
        <v>3194.1</v>
      </c>
      <c r="AU428" s="15" t="s">
        <v>424</v>
      </c>
      <c r="AV428" s="15" t="s">
        <v>494</v>
      </c>
      <c r="AW428" s="15" t="s">
        <v>992</v>
      </c>
      <c r="AX428" s="14" t="str">
        <f t="shared" si="7"/>
        <v>BeneluxBOOKINGS</v>
      </c>
      <c r="AY428" s="17" t="s">
        <v>733</v>
      </c>
      <c r="AZ428" s="101">
        <f>IF(ISERROR(VLOOKUP($H428,Lookup!$F:$G,2,FALSE)),0,VLOOKUP($H428,Lookup!$F:$G,2,FALSE))</f>
        <v>0</v>
      </c>
    </row>
    <row r="429" spans="1:52">
      <c r="A429" s="12" t="str">
        <f>IF(AZ429=0,VLOOKUP(R429,Lookup!$B:$C,2,0),'1st Yr Maint'!AZ429)</f>
        <v>Benelux</v>
      </c>
      <c r="B429" s="12" t="str">
        <f>VLOOKUP(A429,Lookup!$C:$D,2,FALSE)</f>
        <v>EMEA WEST</v>
      </c>
      <c r="C429" s="15" t="s">
        <v>418</v>
      </c>
      <c r="D429" s="15" t="s">
        <v>491</v>
      </c>
      <c r="E429" s="15" t="s">
        <v>393</v>
      </c>
      <c r="F429" s="15" t="s">
        <v>519</v>
      </c>
      <c r="G429" s="15" t="s">
        <v>645</v>
      </c>
      <c r="H429" s="15" t="s">
        <v>568</v>
      </c>
      <c r="I429" s="143" t="s">
        <v>544</v>
      </c>
      <c r="J429" s="15" t="s">
        <v>476</v>
      </c>
      <c r="K429" s="15" t="s">
        <v>473</v>
      </c>
      <c r="L429" s="15" t="s">
        <v>471</v>
      </c>
      <c r="M429" s="15" t="s">
        <v>595</v>
      </c>
      <c r="N429" s="103">
        <v>110701</v>
      </c>
      <c r="O429" s="15" t="s">
        <v>1421</v>
      </c>
      <c r="P429" s="15" t="s">
        <v>1422</v>
      </c>
      <c r="Q429" s="15" t="s">
        <v>1422</v>
      </c>
      <c r="R429" s="15" t="s">
        <v>498</v>
      </c>
      <c r="S429" s="15" t="s">
        <v>498</v>
      </c>
      <c r="T429" s="15" t="s">
        <v>1423</v>
      </c>
      <c r="U429" s="15" t="s">
        <v>1424</v>
      </c>
      <c r="V429" s="15">
        <v>1674891</v>
      </c>
      <c r="X429" s="15">
        <v>30308135</v>
      </c>
      <c r="Y429" s="15" t="s">
        <v>1425</v>
      </c>
      <c r="AB429" s="15" t="s">
        <v>1526</v>
      </c>
      <c r="AC429" s="15">
        <v>8030137</v>
      </c>
      <c r="AD429" s="15">
        <v>1005852695</v>
      </c>
      <c r="AE429" s="15" t="s">
        <v>461</v>
      </c>
      <c r="AF429" s="15">
        <v>2</v>
      </c>
      <c r="AG429" s="15" t="s">
        <v>513</v>
      </c>
      <c r="AI429" s="15" t="s">
        <v>514</v>
      </c>
      <c r="AL429" s="15" t="s">
        <v>391</v>
      </c>
      <c r="AM429" s="16">
        <v>41635</v>
      </c>
      <c r="AN429" s="16">
        <v>41635</v>
      </c>
      <c r="AO429" s="16">
        <v>41635</v>
      </c>
      <c r="AP429" s="201">
        <v>12</v>
      </c>
      <c r="AT429" s="102">
        <v>2507.6999999999998</v>
      </c>
      <c r="AU429" s="15" t="s">
        <v>424</v>
      </c>
      <c r="AV429" s="15" t="s">
        <v>462</v>
      </c>
      <c r="AW429" s="15" t="s">
        <v>652</v>
      </c>
      <c r="AX429" s="14" t="str">
        <f t="shared" si="7"/>
        <v>BeneluxBOOKINGS</v>
      </c>
      <c r="AY429" s="17" t="s">
        <v>733</v>
      </c>
      <c r="AZ429" s="101">
        <f>IF(ISERROR(VLOOKUP($H429,Lookup!$F:$G,2,FALSE)),0,VLOOKUP($H429,Lookup!$F:$G,2,FALSE))</f>
        <v>0</v>
      </c>
    </row>
    <row r="430" spans="1:52">
      <c r="A430" s="12" t="str">
        <f>IF(AZ430=0,VLOOKUP(R430,Lookup!$B:$C,2,0),'1st Yr Maint'!AZ430)</f>
        <v>Austria/EE</v>
      </c>
      <c r="B430" s="12" t="str">
        <f>VLOOKUP(A430,Lookup!$C:$D,2,FALSE)</f>
        <v>EMEA EAST</v>
      </c>
      <c r="C430" s="15" t="s">
        <v>418</v>
      </c>
      <c r="D430" s="15" t="s">
        <v>491</v>
      </c>
      <c r="E430" s="15" t="s">
        <v>393</v>
      </c>
      <c r="F430" s="15" t="s">
        <v>519</v>
      </c>
      <c r="G430" s="15" t="s">
        <v>645</v>
      </c>
      <c r="H430" s="15" t="s">
        <v>593</v>
      </c>
      <c r="I430" s="143" t="s">
        <v>560</v>
      </c>
      <c r="J430" s="15" t="s">
        <v>567</v>
      </c>
      <c r="K430" s="15" t="s">
        <v>532</v>
      </c>
      <c r="L430" s="15" t="s">
        <v>464</v>
      </c>
      <c r="M430" s="15" t="s">
        <v>563</v>
      </c>
      <c r="N430" s="103">
        <v>72795</v>
      </c>
      <c r="O430" s="15" t="s">
        <v>655</v>
      </c>
      <c r="P430" s="15" t="s">
        <v>819</v>
      </c>
      <c r="Q430" s="15" t="s">
        <v>819</v>
      </c>
      <c r="R430" s="15" t="s">
        <v>656</v>
      </c>
      <c r="S430" s="15" t="s">
        <v>656</v>
      </c>
      <c r="T430" s="15" t="s">
        <v>467</v>
      </c>
      <c r="U430" s="15" t="s">
        <v>468</v>
      </c>
      <c r="V430" s="15">
        <v>3120113</v>
      </c>
      <c r="X430" s="15">
        <v>30273281</v>
      </c>
      <c r="Y430" s="15" t="s">
        <v>820</v>
      </c>
      <c r="AB430" s="15" t="s">
        <v>1360</v>
      </c>
      <c r="AC430" s="15">
        <v>363189245</v>
      </c>
      <c r="AD430" s="15">
        <v>1005685003</v>
      </c>
      <c r="AE430" s="15" t="s">
        <v>461</v>
      </c>
      <c r="AF430" s="15">
        <v>2</v>
      </c>
      <c r="AG430" s="15" t="s">
        <v>509</v>
      </c>
      <c r="AH430" s="15" t="s">
        <v>510</v>
      </c>
      <c r="AI430" s="15" t="s">
        <v>511</v>
      </c>
      <c r="AJ430" s="15" t="s">
        <v>642</v>
      </c>
      <c r="AK430" s="15" t="s">
        <v>657</v>
      </c>
      <c r="AL430" s="15" t="s">
        <v>512</v>
      </c>
      <c r="AM430" s="16">
        <v>41578</v>
      </c>
      <c r="AN430" s="16">
        <v>41578</v>
      </c>
      <c r="AO430" s="16">
        <v>41578</v>
      </c>
      <c r="AP430" s="201">
        <v>10</v>
      </c>
      <c r="AT430" s="102">
        <v>2395.9</v>
      </c>
      <c r="AU430" s="15" t="s">
        <v>424</v>
      </c>
      <c r="AV430" s="15" t="s">
        <v>462</v>
      </c>
      <c r="AW430" s="15" t="s">
        <v>652</v>
      </c>
      <c r="AX430" s="14" t="str">
        <f t="shared" si="7"/>
        <v>Austria/EEBOOKINGS</v>
      </c>
      <c r="AY430" s="17" t="s">
        <v>733</v>
      </c>
      <c r="AZ430" s="101">
        <f>IF(ISERROR(VLOOKUP($H430,Lookup!$F:$G,2,FALSE)),0,VLOOKUP($H430,Lookup!$F:$G,2,FALSE))</f>
        <v>0</v>
      </c>
    </row>
    <row r="431" spans="1:52">
      <c r="A431" s="12" t="str">
        <f>IF(AZ431=0,VLOOKUP(R431,Lookup!$B:$C,2,0),'1st Yr Maint'!AZ431)</f>
        <v>Austria/EE</v>
      </c>
      <c r="B431" s="12" t="str">
        <f>VLOOKUP(A431,Lookup!$C:$D,2,FALSE)</f>
        <v>EMEA EAST</v>
      </c>
      <c r="C431" s="15" t="s">
        <v>418</v>
      </c>
      <c r="D431" s="15" t="s">
        <v>491</v>
      </c>
      <c r="E431" s="15" t="s">
        <v>393</v>
      </c>
      <c r="F431" s="15" t="s">
        <v>519</v>
      </c>
      <c r="G431" s="15" t="s">
        <v>645</v>
      </c>
      <c r="H431" s="15" t="s">
        <v>593</v>
      </c>
      <c r="I431" s="143" t="s">
        <v>889</v>
      </c>
      <c r="J431" s="15" t="s">
        <v>567</v>
      </c>
      <c r="K431" s="15" t="s">
        <v>532</v>
      </c>
      <c r="L431" s="15" t="s">
        <v>464</v>
      </c>
      <c r="M431" s="15" t="s">
        <v>890</v>
      </c>
      <c r="N431" s="103">
        <v>83938</v>
      </c>
      <c r="O431" s="15" t="s">
        <v>1147</v>
      </c>
      <c r="P431" s="15" t="s">
        <v>1147</v>
      </c>
      <c r="Q431" s="15" t="s">
        <v>1148</v>
      </c>
      <c r="R431" s="15" t="s">
        <v>565</v>
      </c>
      <c r="S431" s="15" t="s">
        <v>565</v>
      </c>
      <c r="T431" s="15" t="s">
        <v>467</v>
      </c>
      <c r="U431" s="15" t="s">
        <v>468</v>
      </c>
      <c r="V431" s="15">
        <v>3179533</v>
      </c>
      <c r="X431" s="15">
        <v>30295388</v>
      </c>
      <c r="Y431" s="15" t="s">
        <v>1149</v>
      </c>
      <c r="AB431" s="15" t="s">
        <v>1150</v>
      </c>
      <c r="AC431" s="15">
        <v>856359526</v>
      </c>
      <c r="AD431" s="15">
        <v>1005811761</v>
      </c>
      <c r="AE431" s="15" t="s">
        <v>461</v>
      </c>
      <c r="AF431" s="15">
        <v>2</v>
      </c>
      <c r="AG431" s="15" t="s">
        <v>509</v>
      </c>
      <c r="AH431" s="15" t="s">
        <v>510</v>
      </c>
      <c r="AI431" s="15" t="s">
        <v>511</v>
      </c>
      <c r="AJ431" s="15" t="s">
        <v>541</v>
      </c>
      <c r="AK431" s="15" t="s">
        <v>1008</v>
      </c>
      <c r="AL431" s="15" t="s">
        <v>512</v>
      </c>
      <c r="AM431" s="16">
        <v>41620</v>
      </c>
      <c r="AN431" s="16">
        <v>41620</v>
      </c>
      <c r="AO431" s="16">
        <v>41620</v>
      </c>
      <c r="AP431" s="201">
        <v>12</v>
      </c>
      <c r="AT431" s="102">
        <v>599.29999999999995</v>
      </c>
      <c r="AU431" s="15" t="s">
        <v>424</v>
      </c>
      <c r="AV431" s="15" t="s">
        <v>470</v>
      </c>
      <c r="AW431" s="15" t="s">
        <v>469</v>
      </c>
      <c r="AX431" s="14" t="str">
        <f t="shared" si="7"/>
        <v>Austria/EEBOOKINGS</v>
      </c>
      <c r="AY431" s="17" t="s">
        <v>733</v>
      </c>
      <c r="AZ431" s="101">
        <f>IF(ISERROR(VLOOKUP($H431,Lookup!$F:$G,2,FALSE)),0,VLOOKUP($H431,Lookup!$F:$G,2,FALSE))</f>
        <v>0</v>
      </c>
    </row>
    <row r="432" spans="1:52">
      <c r="A432" s="12" t="str">
        <f>IF(AZ432=0,VLOOKUP(R432,Lookup!$B:$C,2,0),'1st Yr Maint'!AZ432)</f>
        <v>Austria/EE</v>
      </c>
      <c r="B432" s="12" t="str">
        <f>VLOOKUP(A432,Lookup!$C:$D,2,FALSE)</f>
        <v>EMEA EAST</v>
      </c>
      <c r="C432" s="15" t="s">
        <v>418</v>
      </c>
      <c r="D432" s="15" t="s">
        <v>491</v>
      </c>
      <c r="E432" s="15" t="s">
        <v>393</v>
      </c>
      <c r="F432" s="15" t="s">
        <v>519</v>
      </c>
      <c r="G432" s="15" t="s">
        <v>645</v>
      </c>
      <c r="H432" s="15" t="s">
        <v>593</v>
      </c>
      <c r="I432" s="143" t="s">
        <v>889</v>
      </c>
      <c r="J432" s="15" t="s">
        <v>567</v>
      </c>
      <c r="K432" s="15" t="s">
        <v>532</v>
      </c>
      <c r="L432" s="15" t="s">
        <v>464</v>
      </c>
      <c r="M432" s="15" t="s">
        <v>890</v>
      </c>
      <c r="N432" s="103">
        <v>83938</v>
      </c>
      <c r="O432" s="15" t="s">
        <v>1004</v>
      </c>
      <c r="P432" s="15" t="s">
        <v>1004</v>
      </c>
      <c r="Q432" s="15" t="s">
        <v>1005</v>
      </c>
      <c r="R432" s="15" t="s">
        <v>565</v>
      </c>
      <c r="S432" s="15" t="s">
        <v>565</v>
      </c>
      <c r="T432" s="15" t="s">
        <v>467</v>
      </c>
      <c r="U432" s="15" t="s">
        <v>468</v>
      </c>
      <c r="V432" s="15">
        <v>2914340</v>
      </c>
      <c r="X432" s="15">
        <v>30287838</v>
      </c>
      <c r="Y432" s="15" t="s">
        <v>1006</v>
      </c>
      <c r="AB432" s="15" t="s">
        <v>1007</v>
      </c>
      <c r="AC432" s="15">
        <v>499449942</v>
      </c>
      <c r="AD432" s="15">
        <v>1005645871</v>
      </c>
      <c r="AE432" s="15" t="s">
        <v>461</v>
      </c>
      <c r="AF432" s="15">
        <v>2</v>
      </c>
      <c r="AG432" s="15" t="s">
        <v>509</v>
      </c>
      <c r="AH432" s="15" t="s">
        <v>510</v>
      </c>
      <c r="AI432" s="15" t="s">
        <v>511</v>
      </c>
      <c r="AJ432" s="15" t="s">
        <v>541</v>
      </c>
      <c r="AK432" s="15" t="s">
        <v>1008</v>
      </c>
      <c r="AL432" s="15" t="s">
        <v>512</v>
      </c>
      <c r="AM432" s="16">
        <v>41606</v>
      </c>
      <c r="AN432" s="16">
        <v>41606</v>
      </c>
      <c r="AO432" s="16">
        <v>41606</v>
      </c>
      <c r="AP432" s="201">
        <v>11</v>
      </c>
      <c r="AT432" s="102">
        <v>8201.7099999999991</v>
      </c>
      <c r="AU432" s="15" t="s">
        <v>424</v>
      </c>
      <c r="AV432" s="15" t="s">
        <v>663</v>
      </c>
      <c r="AW432" s="15" t="s">
        <v>678</v>
      </c>
      <c r="AX432" s="14" t="str">
        <f t="shared" si="7"/>
        <v>Austria/EEBOOKINGS</v>
      </c>
      <c r="AY432" s="17" t="s">
        <v>733</v>
      </c>
      <c r="AZ432" s="101">
        <f>IF(ISERROR(VLOOKUP($H432,Lookup!$F:$G,2,FALSE)),0,VLOOKUP($H432,Lookup!$F:$G,2,FALSE))</f>
        <v>0</v>
      </c>
    </row>
    <row r="433" spans="1:52">
      <c r="A433" s="12" t="str">
        <f>IF(AZ433=0,VLOOKUP(R433,Lookup!$B:$C,2,0),'1st Yr Maint'!AZ433)</f>
        <v>Austria/EE</v>
      </c>
      <c r="B433" s="12" t="str">
        <f>VLOOKUP(A433,Lookup!$C:$D,2,FALSE)</f>
        <v>EMEA EAST</v>
      </c>
      <c r="C433" s="15" t="s">
        <v>418</v>
      </c>
      <c r="D433" s="15" t="s">
        <v>491</v>
      </c>
      <c r="E433" s="15" t="s">
        <v>393</v>
      </c>
      <c r="F433" s="15" t="s">
        <v>519</v>
      </c>
      <c r="G433" s="15" t="s">
        <v>645</v>
      </c>
      <c r="H433" s="15" t="s">
        <v>593</v>
      </c>
      <c r="I433" s="143" t="s">
        <v>889</v>
      </c>
      <c r="J433" s="15" t="s">
        <v>567</v>
      </c>
      <c r="K433" s="15" t="s">
        <v>532</v>
      </c>
      <c r="L433" s="15" t="s">
        <v>464</v>
      </c>
      <c r="M433" s="15" t="s">
        <v>890</v>
      </c>
      <c r="N433" s="103">
        <v>83938</v>
      </c>
      <c r="O433" s="15" t="s">
        <v>891</v>
      </c>
      <c r="P433" s="15" t="s">
        <v>891</v>
      </c>
      <c r="Q433" s="15" t="s">
        <v>892</v>
      </c>
      <c r="R433" s="15" t="s">
        <v>893</v>
      </c>
      <c r="S433" s="15" t="s">
        <v>893</v>
      </c>
      <c r="T433" s="15" t="s">
        <v>467</v>
      </c>
      <c r="U433" s="15" t="s">
        <v>468</v>
      </c>
      <c r="V433" s="15">
        <v>3126232</v>
      </c>
      <c r="X433" s="15">
        <v>30279096</v>
      </c>
      <c r="Y433" s="15" t="s">
        <v>894</v>
      </c>
      <c r="AB433" s="15" t="s">
        <v>1321</v>
      </c>
      <c r="AC433" s="15">
        <v>499638559</v>
      </c>
      <c r="AD433" s="15">
        <v>1005705422</v>
      </c>
      <c r="AE433" s="15" t="s">
        <v>461</v>
      </c>
      <c r="AF433" s="15">
        <v>2</v>
      </c>
      <c r="AG433" s="15" t="s">
        <v>509</v>
      </c>
      <c r="AH433" s="15" t="s">
        <v>510</v>
      </c>
      <c r="AI433" s="15" t="s">
        <v>511</v>
      </c>
      <c r="AJ433" s="15" t="s">
        <v>642</v>
      </c>
      <c r="AK433" s="15" t="s">
        <v>895</v>
      </c>
      <c r="AL433" s="15" t="s">
        <v>512</v>
      </c>
      <c r="AM433" s="16">
        <v>41591</v>
      </c>
      <c r="AN433" s="16">
        <v>41591</v>
      </c>
      <c r="AO433" s="16">
        <v>41591</v>
      </c>
      <c r="AP433" s="201">
        <v>11</v>
      </c>
      <c r="AT433" s="102">
        <v>74.099999999999994</v>
      </c>
      <c r="AU433" s="15" t="s">
        <v>424</v>
      </c>
      <c r="AV433" s="15" t="s">
        <v>896</v>
      </c>
      <c r="AW433" s="15" t="s">
        <v>897</v>
      </c>
      <c r="AX433" s="14" t="str">
        <f t="shared" si="7"/>
        <v>Austria/EEBOOKINGS</v>
      </c>
      <c r="AY433" s="17" t="s">
        <v>733</v>
      </c>
      <c r="AZ433" s="101">
        <f>IF(ISERROR(VLOOKUP($H433,Lookup!$F:$G,2,FALSE)),0,VLOOKUP($H433,Lookup!$F:$G,2,FALSE))</f>
        <v>0</v>
      </c>
    </row>
    <row r="434" spans="1:52">
      <c r="A434" s="12" t="str">
        <f>IF(AZ434=0,VLOOKUP(R434,Lookup!$B:$C,2,0),'1st Yr Maint'!AZ434)</f>
        <v>Austria/EE</v>
      </c>
      <c r="B434" s="12" t="str">
        <f>VLOOKUP(A434,Lookup!$C:$D,2,FALSE)</f>
        <v>EMEA EAST</v>
      </c>
      <c r="C434" s="15" t="s">
        <v>418</v>
      </c>
      <c r="D434" s="15" t="s">
        <v>491</v>
      </c>
      <c r="E434" s="15" t="s">
        <v>393</v>
      </c>
      <c r="F434" s="15" t="s">
        <v>519</v>
      </c>
      <c r="G434" s="15" t="s">
        <v>645</v>
      </c>
      <c r="H434" s="15" t="s">
        <v>593</v>
      </c>
      <c r="I434" s="143" t="s">
        <v>889</v>
      </c>
      <c r="J434" s="15" t="s">
        <v>567</v>
      </c>
      <c r="K434" s="15" t="s">
        <v>532</v>
      </c>
      <c r="L434" s="15" t="s">
        <v>464</v>
      </c>
      <c r="M434" s="15" t="s">
        <v>890</v>
      </c>
      <c r="N434" s="103">
        <v>83938</v>
      </c>
      <c r="O434" s="15" t="s">
        <v>1597</v>
      </c>
      <c r="P434" s="15" t="s">
        <v>1597</v>
      </c>
      <c r="Q434" s="15" t="s">
        <v>1598</v>
      </c>
      <c r="R434" s="15" t="s">
        <v>1571</v>
      </c>
      <c r="S434" s="15" t="s">
        <v>1571</v>
      </c>
      <c r="T434" s="15" t="s">
        <v>467</v>
      </c>
      <c r="U434" s="15" t="s">
        <v>468</v>
      </c>
      <c r="V434" s="15">
        <v>2922118</v>
      </c>
      <c r="X434" s="15">
        <v>30313260</v>
      </c>
      <c r="Y434" s="15" t="s">
        <v>1599</v>
      </c>
      <c r="AB434" s="15" t="s">
        <v>1598</v>
      </c>
      <c r="AC434" s="15">
        <v>5391653</v>
      </c>
      <c r="AD434" s="15">
        <v>1005264359</v>
      </c>
      <c r="AE434" s="15" t="s">
        <v>461</v>
      </c>
      <c r="AF434" s="15">
        <v>4</v>
      </c>
      <c r="AG434" s="15" t="s">
        <v>509</v>
      </c>
      <c r="AH434" s="15" t="s">
        <v>510</v>
      </c>
      <c r="AI434" s="15" t="s">
        <v>511</v>
      </c>
      <c r="AJ434" s="15" t="s">
        <v>642</v>
      </c>
      <c r="AK434" s="15" t="s">
        <v>1241</v>
      </c>
      <c r="AL434" s="15" t="s">
        <v>512</v>
      </c>
      <c r="AM434" s="16">
        <v>41639</v>
      </c>
      <c r="AN434" s="16">
        <v>41639</v>
      </c>
      <c r="AO434" s="16">
        <v>41639</v>
      </c>
      <c r="AP434" s="201">
        <v>12</v>
      </c>
      <c r="AT434" s="102">
        <v>7187.71</v>
      </c>
      <c r="AU434" s="15" t="s">
        <v>424</v>
      </c>
      <c r="AV434" s="15" t="s">
        <v>474</v>
      </c>
      <c r="AW434" s="15" t="s">
        <v>474</v>
      </c>
      <c r="AX434" s="14" t="str">
        <f t="shared" si="7"/>
        <v>Austria/EEBOOKINGS</v>
      </c>
      <c r="AY434" s="17" t="s">
        <v>733</v>
      </c>
      <c r="AZ434" s="101">
        <f>IF(ISERROR(VLOOKUP($H434,Lookup!$F:$G,2,FALSE)),0,VLOOKUP($H434,Lookup!$F:$G,2,FALSE))</f>
        <v>0</v>
      </c>
    </row>
    <row r="435" spans="1:52">
      <c r="A435" s="12" t="str">
        <f>IF(AZ435=0,VLOOKUP(R435,Lookup!$B:$C,2,0),'1st Yr Maint'!AZ435)</f>
        <v>Austria/EE</v>
      </c>
      <c r="B435" s="12" t="str">
        <f>VLOOKUP(A435,Lookup!$C:$D,2,FALSE)</f>
        <v>EMEA EAST</v>
      </c>
      <c r="C435" s="15" t="s">
        <v>418</v>
      </c>
      <c r="D435" s="15" t="s">
        <v>491</v>
      </c>
      <c r="E435" s="15" t="s">
        <v>393</v>
      </c>
      <c r="F435" s="15" t="s">
        <v>519</v>
      </c>
      <c r="G435" s="15" t="s">
        <v>645</v>
      </c>
      <c r="H435" s="15" t="s">
        <v>593</v>
      </c>
      <c r="I435" s="143" t="s">
        <v>889</v>
      </c>
      <c r="J435" s="15" t="s">
        <v>567</v>
      </c>
      <c r="K435" s="15" t="s">
        <v>532</v>
      </c>
      <c r="L435" s="15" t="s">
        <v>464</v>
      </c>
      <c r="M435" s="15" t="s">
        <v>890</v>
      </c>
      <c r="N435" s="103">
        <v>83938</v>
      </c>
      <c r="O435" s="15" t="s">
        <v>993</v>
      </c>
      <c r="P435" s="15" t="s">
        <v>993</v>
      </c>
      <c r="Q435" s="15" t="s">
        <v>994</v>
      </c>
      <c r="R435" s="15" t="s">
        <v>995</v>
      </c>
      <c r="S435" s="15" t="s">
        <v>995</v>
      </c>
      <c r="T435" s="15" t="s">
        <v>467</v>
      </c>
      <c r="U435" s="15" t="s">
        <v>468</v>
      </c>
      <c r="V435" s="15">
        <v>3165074</v>
      </c>
      <c r="X435" s="15">
        <v>30285743</v>
      </c>
      <c r="Y435" s="15" t="s">
        <v>996</v>
      </c>
      <c r="AB435" s="15" t="s">
        <v>994</v>
      </c>
      <c r="AC435" s="15">
        <v>27792405</v>
      </c>
      <c r="AD435" s="15">
        <v>1005780691</v>
      </c>
      <c r="AE435" s="15" t="s">
        <v>461</v>
      </c>
      <c r="AF435" s="15">
        <v>4</v>
      </c>
      <c r="AG435" s="15" t="s">
        <v>509</v>
      </c>
      <c r="AH435" s="15" t="s">
        <v>510</v>
      </c>
      <c r="AI435" s="15" t="s">
        <v>511</v>
      </c>
      <c r="AJ435" s="15" t="s">
        <v>518</v>
      </c>
      <c r="AK435" s="15" t="s">
        <v>611</v>
      </c>
      <c r="AL435" s="15" t="s">
        <v>512</v>
      </c>
      <c r="AM435" s="16">
        <v>41604</v>
      </c>
      <c r="AN435" s="16">
        <v>41604</v>
      </c>
      <c r="AO435" s="16">
        <v>41604</v>
      </c>
      <c r="AP435" s="201">
        <v>11</v>
      </c>
      <c r="AT435" s="102">
        <v>8989.51</v>
      </c>
      <c r="AU435" s="15" t="s">
        <v>424</v>
      </c>
      <c r="AV435" s="15" t="s">
        <v>462</v>
      </c>
      <c r="AW435" s="15" t="s">
        <v>486</v>
      </c>
      <c r="AX435" s="14" t="str">
        <f t="shared" si="7"/>
        <v>Austria/EEBOOKINGS</v>
      </c>
      <c r="AY435" s="17" t="s">
        <v>733</v>
      </c>
      <c r="AZ435" s="101">
        <f>IF(ISERROR(VLOOKUP($H435,Lookup!$F:$G,2,FALSE)),0,VLOOKUP($H435,Lookup!$F:$G,2,FALSE))</f>
        <v>0</v>
      </c>
    </row>
    <row r="436" spans="1:52">
      <c r="A436" s="12" t="str">
        <f>IF(AZ436=0,VLOOKUP(R436,Lookup!$B:$C,2,0),'1st Yr Maint'!AZ436)</f>
        <v>Austria/EE</v>
      </c>
      <c r="B436" s="12" t="str">
        <f>VLOOKUP(A436,Lookup!$C:$D,2,FALSE)</f>
        <v>EMEA EAST</v>
      </c>
      <c r="C436" s="15" t="s">
        <v>418</v>
      </c>
      <c r="D436" s="15" t="s">
        <v>491</v>
      </c>
      <c r="E436" s="15" t="s">
        <v>393</v>
      </c>
      <c r="F436" s="15" t="s">
        <v>519</v>
      </c>
      <c r="G436" s="15" t="s">
        <v>645</v>
      </c>
      <c r="H436" s="15" t="s">
        <v>593</v>
      </c>
      <c r="I436" s="143" t="s">
        <v>889</v>
      </c>
      <c r="J436" s="15" t="s">
        <v>567</v>
      </c>
      <c r="K436" s="15" t="s">
        <v>532</v>
      </c>
      <c r="L436" s="15" t="s">
        <v>464</v>
      </c>
      <c r="M436" s="15" t="s">
        <v>890</v>
      </c>
      <c r="N436" s="103">
        <v>83938</v>
      </c>
      <c r="O436" s="15" t="s">
        <v>1569</v>
      </c>
      <c r="P436" s="15" t="s">
        <v>1569</v>
      </c>
      <c r="Q436" s="15" t="s">
        <v>1570</v>
      </c>
      <c r="R436" s="15" t="s">
        <v>1571</v>
      </c>
      <c r="S436" s="15" t="s">
        <v>1571</v>
      </c>
      <c r="T436" s="15" t="s">
        <v>467</v>
      </c>
      <c r="U436" s="15" t="s">
        <v>468</v>
      </c>
      <c r="V436" s="15">
        <v>2960227</v>
      </c>
      <c r="X436" s="15">
        <v>30310392</v>
      </c>
      <c r="Y436" s="15" t="s">
        <v>1572</v>
      </c>
      <c r="AB436" s="15" t="s">
        <v>1573</v>
      </c>
      <c r="AC436" s="15">
        <v>643389955</v>
      </c>
      <c r="AD436" s="15">
        <v>1005487444</v>
      </c>
      <c r="AE436" s="15" t="s">
        <v>461</v>
      </c>
      <c r="AF436" s="15">
        <v>4</v>
      </c>
      <c r="AG436" s="15" t="s">
        <v>509</v>
      </c>
      <c r="AH436" s="15" t="s">
        <v>510</v>
      </c>
      <c r="AI436" s="15" t="s">
        <v>511</v>
      </c>
      <c r="AJ436" s="15" t="s">
        <v>1365</v>
      </c>
      <c r="AK436" s="15" t="s">
        <v>1574</v>
      </c>
      <c r="AL436" s="15" t="s">
        <v>512</v>
      </c>
      <c r="AM436" s="16">
        <v>41638</v>
      </c>
      <c r="AN436" s="16">
        <v>41638</v>
      </c>
      <c r="AO436" s="16">
        <v>41638</v>
      </c>
      <c r="AP436" s="201">
        <v>12</v>
      </c>
      <c r="AT436" s="102">
        <v>5950.1</v>
      </c>
      <c r="AU436" s="15" t="s">
        <v>424</v>
      </c>
      <c r="AV436" s="15" t="s">
        <v>488</v>
      </c>
      <c r="AW436" s="15" t="s">
        <v>621</v>
      </c>
      <c r="AX436" s="14" t="str">
        <f t="shared" si="7"/>
        <v>Austria/EEBOOKINGS</v>
      </c>
      <c r="AY436" s="17" t="s">
        <v>733</v>
      </c>
      <c r="AZ436" s="101">
        <f>IF(ISERROR(VLOOKUP($H436,Lookup!$F:$G,2,FALSE)),0,VLOOKUP($H436,Lookup!$F:$G,2,FALSE))</f>
        <v>0</v>
      </c>
    </row>
    <row r="437" spans="1:52">
      <c r="A437" s="12" t="str">
        <f>IF(AZ437=0,VLOOKUP(R437,Lookup!$B:$C,2,0),'1st Yr Maint'!AZ437)</f>
        <v>Austria/EE</v>
      </c>
      <c r="B437" s="12" t="str">
        <f>VLOOKUP(A437,Lookup!$C:$D,2,FALSE)</f>
        <v>EMEA EAST</v>
      </c>
      <c r="C437" s="15" t="s">
        <v>418</v>
      </c>
      <c r="D437" s="15" t="s">
        <v>491</v>
      </c>
      <c r="E437" s="15" t="s">
        <v>393</v>
      </c>
      <c r="F437" s="15" t="s">
        <v>519</v>
      </c>
      <c r="G437" s="15" t="s">
        <v>645</v>
      </c>
      <c r="H437" s="15" t="s">
        <v>593</v>
      </c>
      <c r="I437" s="143" t="s">
        <v>1295</v>
      </c>
      <c r="J437" s="15" t="s">
        <v>567</v>
      </c>
      <c r="K437" s="15" t="s">
        <v>532</v>
      </c>
      <c r="L437" s="15" t="s">
        <v>464</v>
      </c>
      <c r="M437" s="15" t="s">
        <v>1296</v>
      </c>
      <c r="N437" s="103">
        <v>111531</v>
      </c>
      <c r="O437" s="15" t="s">
        <v>1297</v>
      </c>
      <c r="P437" s="15" t="s">
        <v>1297</v>
      </c>
      <c r="Q437" s="15" t="s">
        <v>1298</v>
      </c>
      <c r="R437" s="15" t="s">
        <v>1299</v>
      </c>
      <c r="S437" s="15" t="s">
        <v>1299</v>
      </c>
      <c r="T437" s="15" t="s">
        <v>467</v>
      </c>
      <c r="U437" s="15" t="s">
        <v>468</v>
      </c>
      <c r="V437" s="15">
        <v>3024459</v>
      </c>
      <c r="X437" s="15">
        <v>30300725</v>
      </c>
      <c r="Y437" s="15" t="s">
        <v>1300</v>
      </c>
      <c r="AB437" s="15" t="s">
        <v>1301</v>
      </c>
      <c r="AC437" s="15">
        <v>645063264</v>
      </c>
      <c r="AD437" s="15">
        <v>1005616703</v>
      </c>
      <c r="AE437" s="15" t="s">
        <v>461</v>
      </c>
      <c r="AF437" s="15">
        <v>2</v>
      </c>
      <c r="AG437" s="15" t="s">
        <v>509</v>
      </c>
      <c r="AH437" s="15" t="s">
        <v>510</v>
      </c>
      <c r="AI437" s="15" t="s">
        <v>511</v>
      </c>
      <c r="AJ437" s="15" t="s">
        <v>642</v>
      </c>
      <c r="AK437" s="15" t="s">
        <v>611</v>
      </c>
      <c r="AL437" s="15" t="s">
        <v>512</v>
      </c>
      <c r="AM437" s="16">
        <v>41627</v>
      </c>
      <c r="AN437" s="16">
        <v>41627</v>
      </c>
      <c r="AO437" s="16">
        <v>41627</v>
      </c>
      <c r="AP437" s="201">
        <v>12</v>
      </c>
      <c r="AT437" s="102">
        <v>13347.11</v>
      </c>
      <c r="AU437" s="15" t="s">
        <v>424</v>
      </c>
      <c r="AV437" s="15" t="s">
        <v>462</v>
      </c>
      <c r="AW437" s="15" t="s">
        <v>652</v>
      </c>
      <c r="AX437" s="14" t="str">
        <f t="shared" si="7"/>
        <v>Austria/EEBOOKINGS</v>
      </c>
      <c r="AY437" s="17" t="s">
        <v>733</v>
      </c>
      <c r="AZ437" s="101">
        <f>IF(ISERROR(VLOOKUP($H437,Lookup!$F:$G,2,FALSE)),0,VLOOKUP($H437,Lookup!$F:$G,2,FALSE))</f>
        <v>0</v>
      </c>
    </row>
    <row r="438" spans="1:52">
      <c r="A438" s="12" t="str">
        <f>IF(AZ438=0,VLOOKUP(R438,Lookup!$B:$C,2,0),'1st Yr Maint'!AZ438)</f>
        <v>Austria/EE</v>
      </c>
      <c r="B438" s="12" t="str">
        <f>VLOOKUP(A438,Lookup!$C:$D,2,FALSE)</f>
        <v>EMEA EAST</v>
      </c>
      <c r="C438" s="15" t="s">
        <v>418</v>
      </c>
      <c r="D438" s="15" t="s">
        <v>491</v>
      </c>
      <c r="E438" s="15" t="s">
        <v>393</v>
      </c>
      <c r="F438" s="15" t="s">
        <v>519</v>
      </c>
      <c r="G438" s="15" t="s">
        <v>645</v>
      </c>
      <c r="H438" s="15" t="s">
        <v>593</v>
      </c>
      <c r="I438" s="143" t="s">
        <v>1430</v>
      </c>
      <c r="J438" s="15" t="s">
        <v>567</v>
      </c>
      <c r="K438" s="15" t="s">
        <v>532</v>
      </c>
      <c r="L438" s="15" t="s">
        <v>464</v>
      </c>
      <c r="M438" s="15" t="s">
        <v>1431</v>
      </c>
      <c r="N438" s="103">
        <v>118929</v>
      </c>
      <c r="O438" s="15" t="s">
        <v>1432</v>
      </c>
      <c r="P438" s="15" t="s">
        <v>1432</v>
      </c>
      <c r="Q438" s="15" t="s">
        <v>1433</v>
      </c>
      <c r="R438" s="15" t="s">
        <v>699</v>
      </c>
      <c r="S438" s="15" t="s">
        <v>699</v>
      </c>
      <c r="T438" s="15" t="s">
        <v>467</v>
      </c>
      <c r="U438" s="15" t="s">
        <v>468</v>
      </c>
      <c r="V438" s="15">
        <v>3087281</v>
      </c>
      <c r="X438" s="15">
        <v>30308129</v>
      </c>
      <c r="Y438" s="15" t="s">
        <v>1434</v>
      </c>
      <c r="AB438" s="15" t="s">
        <v>1435</v>
      </c>
      <c r="AC438" s="15">
        <v>856349373</v>
      </c>
      <c r="AD438" s="15">
        <v>1005611694</v>
      </c>
      <c r="AE438" s="15" t="s">
        <v>461</v>
      </c>
      <c r="AF438" s="15">
        <v>2</v>
      </c>
      <c r="AG438" s="15" t="s">
        <v>513</v>
      </c>
      <c r="AH438" s="15" t="s">
        <v>510</v>
      </c>
      <c r="AI438" s="15" t="s">
        <v>514</v>
      </c>
      <c r="AL438" s="15" t="s">
        <v>391</v>
      </c>
      <c r="AM438" s="16">
        <v>41635</v>
      </c>
      <c r="AN438" s="16">
        <v>41635</v>
      </c>
      <c r="AO438" s="16">
        <v>41635</v>
      </c>
      <c r="AP438" s="201">
        <v>12</v>
      </c>
      <c r="AT438" s="102">
        <v>990.6</v>
      </c>
      <c r="AU438" s="15" t="s">
        <v>424</v>
      </c>
      <c r="AV438" s="15" t="s">
        <v>653</v>
      </c>
      <c r="AW438" s="15" t="s">
        <v>1398</v>
      </c>
      <c r="AX438" s="14" t="str">
        <f t="shared" si="7"/>
        <v>Austria/EEBOOKINGS</v>
      </c>
      <c r="AY438" s="17" t="s">
        <v>733</v>
      </c>
      <c r="AZ438" s="101">
        <f>IF(ISERROR(VLOOKUP($H438,Lookup!$F:$G,2,FALSE)),0,VLOOKUP($H438,Lookup!$F:$G,2,FALSE))</f>
        <v>0</v>
      </c>
    </row>
    <row r="439" spans="1:52">
      <c r="A439" s="12" t="str">
        <f>IF(AZ439=0,VLOOKUP(R439,Lookup!$B:$C,2,0),'1st Yr Maint'!AZ439)</f>
        <v>France</v>
      </c>
      <c r="B439" s="12" t="str">
        <f>VLOOKUP(A439,Lookup!$C:$D,2,FALSE)</f>
        <v>EMEA WEST</v>
      </c>
      <c r="C439" s="15" t="s">
        <v>418</v>
      </c>
      <c r="D439" s="15" t="s">
        <v>491</v>
      </c>
      <c r="E439" s="15" t="s">
        <v>393</v>
      </c>
      <c r="F439" s="15" t="s">
        <v>519</v>
      </c>
      <c r="G439" s="15" t="s">
        <v>645</v>
      </c>
      <c r="H439" s="15" t="s">
        <v>477</v>
      </c>
      <c r="I439" s="143" t="s">
        <v>614</v>
      </c>
      <c r="J439" s="15" t="s">
        <v>566</v>
      </c>
      <c r="K439" s="15" t="s">
        <v>478</v>
      </c>
      <c r="L439" s="15" t="s">
        <v>460</v>
      </c>
      <c r="M439" s="15" t="s">
        <v>694</v>
      </c>
      <c r="N439" s="103">
        <v>44066</v>
      </c>
      <c r="O439" s="15" t="s">
        <v>728</v>
      </c>
      <c r="P439" s="15" t="s">
        <v>728</v>
      </c>
      <c r="Q439" s="15" t="s">
        <v>728</v>
      </c>
      <c r="R439" s="15" t="s">
        <v>267</v>
      </c>
      <c r="S439" s="15" t="s">
        <v>267</v>
      </c>
      <c r="T439" s="15" t="s">
        <v>467</v>
      </c>
      <c r="U439" s="15" t="s">
        <v>468</v>
      </c>
      <c r="V439" s="15">
        <v>3063917</v>
      </c>
      <c r="X439" s="15">
        <v>30263305</v>
      </c>
      <c r="Y439" s="15" t="s">
        <v>729</v>
      </c>
      <c r="AB439" s="15" t="s">
        <v>730</v>
      </c>
      <c r="AC439" s="15">
        <v>501827877</v>
      </c>
      <c r="AD439" s="15">
        <v>1005564167</v>
      </c>
      <c r="AE439" s="15" t="s">
        <v>461</v>
      </c>
      <c r="AF439" s="15">
        <v>2</v>
      </c>
      <c r="AG439" s="15" t="s">
        <v>513</v>
      </c>
      <c r="AH439" s="15" t="s">
        <v>510</v>
      </c>
      <c r="AI439" s="15" t="s">
        <v>511</v>
      </c>
      <c r="AJ439" s="15" t="s">
        <v>676</v>
      </c>
      <c r="AK439" s="15" t="s">
        <v>731</v>
      </c>
      <c r="AL439" s="15" t="s">
        <v>512</v>
      </c>
      <c r="AM439" s="16">
        <v>41555</v>
      </c>
      <c r="AN439" s="16">
        <v>41555</v>
      </c>
      <c r="AO439" s="16">
        <v>41555</v>
      </c>
      <c r="AP439" s="201">
        <v>10</v>
      </c>
      <c r="AT439" s="102">
        <v>2072.1999999999998</v>
      </c>
      <c r="AU439" s="15" t="s">
        <v>424</v>
      </c>
      <c r="AV439" s="15" t="s">
        <v>466</v>
      </c>
      <c r="AW439" s="15" t="s">
        <v>465</v>
      </c>
      <c r="AX439" s="14" t="str">
        <f t="shared" ref="AX439:AX502" si="8">A439&amp;AU439</f>
        <v>FranceBOOKINGS</v>
      </c>
      <c r="AY439" s="17" t="s">
        <v>733</v>
      </c>
      <c r="AZ439" s="101" t="str">
        <f>IF(ISERROR(VLOOKUP($H439,Lookup!$F:$G,2,FALSE)),0,VLOOKUP($H439,Lookup!$F:$G,2,FALSE))</f>
        <v>France</v>
      </c>
    </row>
    <row r="440" spans="1:52">
      <c r="A440" s="12" t="str">
        <f>IF(AZ440=0,VLOOKUP(R440,Lookup!$B:$C,2,0),'1st Yr Maint'!AZ440)</f>
        <v>France</v>
      </c>
      <c r="B440" s="12" t="str">
        <f>VLOOKUP(A440,Lookup!$C:$D,2,FALSE)</f>
        <v>EMEA WEST</v>
      </c>
      <c r="C440" s="15" t="s">
        <v>418</v>
      </c>
      <c r="D440" s="15" t="s">
        <v>491</v>
      </c>
      <c r="E440" s="15" t="s">
        <v>393</v>
      </c>
      <c r="F440" s="15" t="s">
        <v>519</v>
      </c>
      <c r="G440" s="15" t="s">
        <v>645</v>
      </c>
      <c r="H440" s="15" t="s">
        <v>477</v>
      </c>
      <c r="I440" s="143" t="s">
        <v>614</v>
      </c>
      <c r="J440" s="15" t="s">
        <v>566</v>
      </c>
      <c r="K440" s="15" t="s">
        <v>478</v>
      </c>
      <c r="L440" s="15" t="s">
        <v>460</v>
      </c>
      <c r="M440" s="15" t="s">
        <v>694</v>
      </c>
      <c r="N440" s="103">
        <v>44066</v>
      </c>
      <c r="O440" s="15" t="s">
        <v>728</v>
      </c>
      <c r="P440" s="15" t="s">
        <v>728</v>
      </c>
      <c r="Q440" s="15" t="s">
        <v>696</v>
      </c>
      <c r="R440" s="15" t="s">
        <v>267</v>
      </c>
      <c r="S440" s="15" t="s">
        <v>267</v>
      </c>
      <c r="T440" s="15" t="s">
        <v>467</v>
      </c>
      <c r="U440" s="15" t="s">
        <v>468</v>
      </c>
      <c r="V440" s="15">
        <v>2700097</v>
      </c>
      <c r="X440" s="15">
        <v>30263323</v>
      </c>
      <c r="Y440" s="15" t="s">
        <v>732</v>
      </c>
      <c r="AB440" s="15" t="s">
        <v>695</v>
      </c>
      <c r="AC440" s="15">
        <v>275137164</v>
      </c>
      <c r="AD440" s="15">
        <v>1004992043</v>
      </c>
      <c r="AE440" s="15" t="s">
        <v>461</v>
      </c>
      <c r="AF440" s="15">
        <v>2</v>
      </c>
      <c r="AG440" s="15" t="s">
        <v>513</v>
      </c>
      <c r="AH440" s="15" t="s">
        <v>510</v>
      </c>
      <c r="AI440" s="15" t="s">
        <v>511</v>
      </c>
      <c r="AJ440" s="15" t="s">
        <v>676</v>
      </c>
      <c r="AK440" s="15" t="s">
        <v>731</v>
      </c>
      <c r="AL440" s="15" t="s">
        <v>512</v>
      </c>
      <c r="AM440" s="16">
        <v>41555</v>
      </c>
      <c r="AN440" s="16">
        <v>41555</v>
      </c>
      <c r="AO440" s="16">
        <v>41555</v>
      </c>
      <c r="AP440" s="201">
        <v>10</v>
      </c>
      <c r="AT440" s="102">
        <v>1151.8</v>
      </c>
      <c r="AU440" s="15" t="s">
        <v>424</v>
      </c>
      <c r="AV440" s="15" t="s">
        <v>466</v>
      </c>
      <c r="AW440" s="15" t="s">
        <v>465</v>
      </c>
      <c r="AX440" s="14" t="str">
        <f t="shared" si="8"/>
        <v>FranceBOOKINGS</v>
      </c>
      <c r="AY440" s="17" t="s">
        <v>733</v>
      </c>
      <c r="AZ440" s="101" t="str">
        <f>IF(ISERROR(VLOOKUP($H440,Lookup!$F:$G,2,FALSE)),0,VLOOKUP($H440,Lookup!$F:$G,2,FALSE))</f>
        <v>France</v>
      </c>
    </row>
    <row r="441" spans="1:52">
      <c r="A441" s="12" t="str">
        <f>IF(AZ441=0,VLOOKUP(R441,Lookup!$B:$C,2,0),'1st Yr Maint'!AZ441)</f>
        <v>France</v>
      </c>
      <c r="B441" s="12" t="str">
        <f>VLOOKUP(A441,Lookup!$C:$D,2,FALSE)</f>
        <v>EMEA WEST</v>
      </c>
      <c r="C441" s="15" t="s">
        <v>418</v>
      </c>
      <c r="D441" s="15" t="s">
        <v>491</v>
      </c>
      <c r="E441" s="15" t="s">
        <v>393</v>
      </c>
      <c r="F441" s="15" t="s">
        <v>519</v>
      </c>
      <c r="G441" s="15" t="s">
        <v>645</v>
      </c>
      <c r="H441" s="15" t="s">
        <v>477</v>
      </c>
      <c r="I441" s="143" t="s">
        <v>614</v>
      </c>
      <c r="J441" s="15" t="s">
        <v>566</v>
      </c>
      <c r="K441" s="15" t="s">
        <v>478</v>
      </c>
      <c r="L441" s="15" t="s">
        <v>460</v>
      </c>
      <c r="M441" s="15" t="s">
        <v>635</v>
      </c>
      <c r="N441" s="103">
        <v>52449</v>
      </c>
      <c r="O441" s="15" t="s">
        <v>636</v>
      </c>
      <c r="P441" s="15" t="s">
        <v>636</v>
      </c>
      <c r="Q441" s="15" t="s">
        <v>636</v>
      </c>
      <c r="R441" s="15" t="s">
        <v>96</v>
      </c>
      <c r="S441" s="15" t="s">
        <v>96</v>
      </c>
      <c r="T441" s="15" t="s">
        <v>496</v>
      </c>
      <c r="U441" s="15" t="s">
        <v>497</v>
      </c>
      <c r="V441" s="15">
        <v>2890440</v>
      </c>
      <c r="X441" s="15">
        <v>50102977</v>
      </c>
      <c r="Y441" s="15" t="s">
        <v>637</v>
      </c>
      <c r="AB441" s="15" t="s">
        <v>1034</v>
      </c>
      <c r="AC441" s="15">
        <v>411189202</v>
      </c>
      <c r="AD441" s="15">
        <v>1005405455</v>
      </c>
      <c r="AE441" s="15" t="s">
        <v>461</v>
      </c>
      <c r="AF441" s="15">
        <v>-1</v>
      </c>
      <c r="AG441" s="15" t="s">
        <v>513</v>
      </c>
      <c r="AH441" s="15" t="s">
        <v>554</v>
      </c>
      <c r="AI441" s="15" t="s">
        <v>514</v>
      </c>
      <c r="AL441" s="15" t="s">
        <v>391</v>
      </c>
      <c r="AM441" s="16">
        <v>41576</v>
      </c>
      <c r="AN441" s="16">
        <v>41576</v>
      </c>
      <c r="AO441" s="16">
        <v>41576</v>
      </c>
      <c r="AP441" s="201">
        <v>10</v>
      </c>
      <c r="AT441" s="102">
        <v>-13800</v>
      </c>
      <c r="AU441" s="15" t="s">
        <v>424</v>
      </c>
      <c r="AV441" s="15" t="s">
        <v>470</v>
      </c>
      <c r="AW441" s="15" t="s">
        <v>469</v>
      </c>
      <c r="AX441" s="14" t="str">
        <f t="shared" si="8"/>
        <v>FranceBOOKINGS</v>
      </c>
      <c r="AY441" s="17" t="s">
        <v>733</v>
      </c>
      <c r="AZ441" s="101" t="str">
        <f>IF(ISERROR(VLOOKUP($H441,Lookup!$F:$G,2,FALSE)),0,VLOOKUP($H441,Lookup!$F:$G,2,FALSE))</f>
        <v>France</v>
      </c>
    </row>
    <row r="442" spans="1:52">
      <c r="A442" s="12" t="str">
        <f>IF(AZ442=0,VLOOKUP(R442,Lookup!$B:$C,2,0),'1st Yr Maint'!AZ442)</f>
        <v>France</v>
      </c>
      <c r="B442" s="12" t="str">
        <f>VLOOKUP(A442,Lookup!$C:$D,2,FALSE)</f>
        <v>EMEA WEST</v>
      </c>
      <c r="C442" s="15" t="s">
        <v>418</v>
      </c>
      <c r="D442" s="15" t="s">
        <v>491</v>
      </c>
      <c r="E442" s="15" t="s">
        <v>393</v>
      </c>
      <c r="F442" s="15" t="s">
        <v>519</v>
      </c>
      <c r="G442" s="15" t="s">
        <v>645</v>
      </c>
      <c r="H442" s="15" t="s">
        <v>477</v>
      </c>
      <c r="I442" s="143" t="s">
        <v>614</v>
      </c>
      <c r="J442" s="15" t="s">
        <v>566</v>
      </c>
      <c r="K442" s="15" t="s">
        <v>478</v>
      </c>
      <c r="L442" s="15" t="s">
        <v>460</v>
      </c>
      <c r="M442" s="15" t="s">
        <v>490</v>
      </c>
      <c r="N442" s="103">
        <v>110504</v>
      </c>
      <c r="O442" s="15" t="s">
        <v>1395</v>
      </c>
      <c r="P442" s="15" t="s">
        <v>1395</v>
      </c>
      <c r="Q442" s="15" t="s">
        <v>1395</v>
      </c>
      <c r="R442" s="15" t="s">
        <v>267</v>
      </c>
      <c r="S442" s="15" t="s">
        <v>267</v>
      </c>
      <c r="T442" s="15" t="s">
        <v>467</v>
      </c>
      <c r="U442" s="15" t="s">
        <v>468</v>
      </c>
      <c r="V442" s="15">
        <v>3203724</v>
      </c>
      <c r="X442" s="15">
        <v>30304884</v>
      </c>
      <c r="Y442" s="15" t="s">
        <v>1396</v>
      </c>
      <c r="AB442" s="15" t="s">
        <v>1397</v>
      </c>
      <c r="AC442" s="15">
        <v>3250685</v>
      </c>
      <c r="AD442" s="15">
        <v>1005401479</v>
      </c>
      <c r="AE442" s="15" t="s">
        <v>461</v>
      </c>
      <c r="AF442" s="15">
        <v>2</v>
      </c>
      <c r="AG442" s="15" t="s">
        <v>513</v>
      </c>
      <c r="AH442" s="15" t="s">
        <v>510</v>
      </c>
      <c r="AI442" s="15" t="s">
        <v>514</v>
      </c>
      <c r="AL442" s="15" t="s">
        <v>391</v>
      </c>
      <c r="AM442" s="16">
        <v>41631</v>
      </c>
      <c r="AN442" s="16">
        <v>41635</v>
      </c>
      <c r="AO442" s="16">
        <v>41631</v>
      </c>
      <c r="AP442" s="201">
        <v>12</v>
      </c>
      <c r="AT442" s="102">
        <v>66968.27</v>
      </c>
      <c r="AU442" s="15" t="s">
        <v>424</v>
      </c>
      <c r="AV442" s="15" t="s">
        <v>653</v>
      </c>
      <c r="AW442" s="15" t="s">
        <v>1398</v>
      </c>
      <c r="AX442" s="14" t="str">
        <f t="shared" si="8"/>
        <v>FranceBOOKINGS</v>
      </c>
      <c r="AY442" s="17" t="s">
        <v>733</v>
      </c>
      <c r="AZ442" s="101" t="str">
        <f>IF(ISERROR(VLOOKUP($H442,Lookup!$F:$G,2,FALSE)),0,VLOOKUP($H442,Lookup!$F:$G,2,FALSE))</f>
        <v>France</v>
      </c>
    </row>
    <row r="443" spans="1:52">
      <c r="A443" s="12" t="str">
        <f>IF(AZ443=0,VLOOKUP(R443,Lookup!$B:$C,2,0),'1st Yr Maint'!AZ443)</f>
        <v>France</v>
      </c>
      <c r="B443" s="12" t="str">
        <f>VLOOKUP(A443,Lookup!$C:$D,2,FALSE)</f>
        <v>EMEA WEST</v>
      </c>
      <c r="C443" s="15" t="s">
        <v>418</v>
      </c>
      <c r="D443" s="15" t="s">
        <v>491</v>
      </c>
      <c r="E443" s="15" t="s">
        <v>393</v>
      </c>
      <c r="F443" s="15" t="s">
        <v>519</v>
      </c>
      <c r="G443" s="15" t="s">
        <v>645</v>
      </c>
      <c r="H443" s="15" t="s">
        <v>477</v>
      </c>
      <c r="I443" s="143" t="s">
        <v>614</v>
      </c>
      <c r="J443" s="15" t="s">
        <v>566</v>
      </c>
      <c r="K443" s="15" t="s">
        <v>478</v>
      </c>
      <c r="L443" s="15" t="s">
        <v>460</v>
      </c>
      <c r="M443" s="15" t="s">
        <v>490</v>
      </c>
      <c r="N443" s="103">
        <v>110504</v>
      </c>
      <c r="O443" s="15" t="s">
        <v>1587</v>
      </c>
      <c r="P443" s="15" t="s">
        <v>1587</v>
      </c>
      <c r="Q443" s="15" t="s">
        <v>1588</v>
      </c>
      <c r="R443" s="15" t="s">
        <v>95</v>
      </c>
      <c r="S443" s="15" t="s">
        <v>95</v>
      </c>
      <c r="T443" s="15" t="s">
        <v>467</v>
      </c>
      <c r="U443" s="15" t="s">
        <v>468</v>
      </c>
      <c r="V443" s="15">
        <v>3204297</v>
      </c>
      <c r="X443" s="15">
        <v>30313256</v>
      </c>
      <c r="Y443" s="15" t="s">
        <v>1589</v>
      </c>
      <c r="AB443" s="15" t="s">
        <v>1590</v>
      </c>
      <c r="AC443" s="15">
        <v>275274462</v>
      </c>
      <c r="AD443" s="15">
        <v>1005858658</v>
      </c>
      <c r="AE443" s="15" t="s">
        <v>461</v>
      </c>
      <c r="AF443" s="15">
        <v>2</v>
      </c>
      <c r="AG443" s="15" t="s">
        <v>513</v>
      </c>
      <c r="AH443" s="15" t="s">
        <v>510</v>
      </c>
      <c r="AI443" s="15" t="s">
        <v>514</v>
      </c>
      <c r="AL443" s="15" t="s">
        <v>391</v>
      </c>
      <c r="AM443" s="16">
        <v>41641</v>
      </c>
      <c r="AN443" s="16">
        <v>41639</v>
      </c>
      <c r="AO443" s="16">
        <v>41639</v>
      </c>
      <c r="AP443" s="201">
        <v>12</v>
      </c>
      <c r="AT443" s="102">
        <v>4657.8999999999996</v>
      </c>
      <c r="AU443" s="15" t="s">
        <v>424</v>
      </c>
      <c r="AV443" s="15" t="s">
        <v>488</v>
      </c>
      <c r="AW443" s="15" t="s">
        <v>1591</v>
      </c>
      <c r="AX443" s="14" t="str">
        <f t="shared" si="8"/>
        <v>FranceBOOKINGS</v>
      </c>
      <c r="AY443" s="17" t="s">
        <v>733</v>
      </c>
      <c r="AZ443" s="101" t="str">
        <f>IF(ISERROR(VLOOKUP($H443,Lookup!$F:$G,2,FALSE)),0,VLOOKUP($H443,Lookup!$F:$G,2,FALSE))</f>
        <v>France</v>
      </c>
    </row>
    <row r="444" spans="1:52">
      <c r="A444" s="12" t="str">
        <f>IF(AZ444=0,VLOOKUP(R444,Lookup!$B:$C,2,0),'1st Yr Maint'!AZ444)</f>
        <v>France</v>
      </c>
      <c r="B444" s="12" t="str">
        <f>VLOOKUP(A444,Lookup!$C:$D,2,FALSE)</f>
        <v>EMEA WEST</v>
      </c>
      <c r="C444" s="15" t="s">
        <v>418</v>
      </c>
      <c r="D444" s="15" t="s">
        <v>491</v>
      </c>
      <c r="E444" s="15" t="s">
        <v>393</v>
      </c>
      <c r="F444" s="15" t="s">
        <v>519</v>
      </c>
      <c r="G444" s="15" t="s">
        <v>645</v>
      </c>
      <c r="H444" s="15" t="s">
        <v>477</v>
      </c>
      <c r="I444" s="143" t="s">
        <v>489</v>
      </c>
      <c r="J444" s="15" t="s">
        <v>566</v>
      </c>
      <c r="L444" s="15" t="s">
        <v>460</v>
      </c>
      <c r="M444" s="15" t="s">
        <v>490</v>
      </c>
      <c r="N444" s="103">
        <v>110504</v>
      </c>
      <c r="O444" s="15" t="s">
        <v>979</v>
      </c>
      <c r="P444" s="15" t="s">
        <v>979</v>
      </c>
      <c r="Q444" s="15" t="s">
        <v>979</v>
      </c>
      <c r="R444" s="15" t="s">
        <v>267</v>
      </c>
      <c r="S444" s="15" t="s">
        <v>267</v>
      </c>
      <c r="T444" s="15" t="s">
        <v>467</v>
      </c>
      <c r="U444" s="15" t="s">
        <v>468</v>
      </c>
      <c r="V444" s="15">
        <v>3143766</v>
      </c>
      <c r="X444" s="15">
        <v>30284300</v>
      </c>
      <c r="Y444" s="15" t="s">
        <v>980</v>
      </c>
      <c r="AB444" s="15" t="s">
        <v>981</v>
      </c>
      <c r="AC444" s="15">
        <v>279534754</v>
      </c>
      <c r="AD444" s="15">
        <v>1005732200</v>
      </c>
      <c r="AE444" s="15" t="s">
        <v>461</v>
      </c>
      <c r="AF444" s="15">
        <v>2</v>
      </c>
      <c r="AG444" s="15" t="s">
        <v>513</v>
      </c>
      <c r="AH444" s="15" t="s">
        <v>510</v>
      </c>
      <c r="AI444" s="15" t="s">
        <v>514</v>
      </c>
      <c r="AL444" s="15" t="s">
        <v>391</v>
      </c>
      <c r="AM444" s="16">
        <v>41600</v>
      </c>
      <c r="AN444" s="16">
        <v>41600</v>
      </c>
      <c r="AO444" s="16">
        <v>41600</v>
      </c>
      <c r="AP444" s="201">
        <v>11</v>
      </c>
      <c r="AT444" s="102">
        <v>6458.41</v>
      </c>
      <c r="AU444" s="15" t="s">
        <v>424</v>
      </c>
      <c r="AV444" s="15" t="s">
        <v>462</v>
      </c>
      <c r="AW444" s="15" t="s">
        <v>839</v>
      </c>
      <c r="AX444" s="14" t="str">
        <f t="shared" si="8"/>
        <v>FranceBOOKINGS</v>
      </c>
      <c r="AY444" s="17" t="s">
        <v>733</v>
      </c>
      <c r="AZ444" s="101" t="str">
        <f>IF(ISERROR(VLOOKUP($H444,Lookup!$F:$G,2,FALSE)),0,VLOOKUP($H444,Lookup!$F:$G,2,FALSE))</f>
        <v>France</v>
      </c>
    </row>
    <row r="445" spans="1:52">
      <c r="A445" s="12" t="str">
        <f>IF(AZ445=0,VLOOKUP(R445,Lookup!$B:$C,2,0),'1st Yr Maint'!AZ445)</f>
        <v>Germany</v>
      </c>
      <c r="B445" s="12" t="str">
        <f>VLOOKUP(A445,Lookup!$C:$D,2,FALSE)</f>
        <v>Germany</v>
      </c>
      <c r="C445" s="15" t="s">
        <v>418</v>
      </c>
      <c r="D445" s="15" t="s">
        <v>491</v>
      </c>
      <c r="E445" s="15" t="s">
        <v>393</v>
      </c>
      <c r="F445" s="15" t="s">
        <v>519</v>
      </c>
      <c r="G445" s="15" t="s">
        <v>645</v>
      </c>
      <c r="H445" s="15" t="s">
        <v>533</v>
      </c>
      <c r="I445" s="143" t="s">
        <v>534</v>
      </c>
      <c r="J445" s="15" t="s">
        <v>566</v>
      </c>
      <c r="K445" s="15" t="s">
        <v>545</v>
      </c>
      <c r="L445" s="15" t="s">
        <v>460</v>
      </c>
      <c r="M445" s="15" t="s">
        <v>1282</v>
      </c>
      <c r="N445" s="103">
        <v>138882</v>
      </c>
      <c r="O445" s="15" t="s">
        <v>1283</v>
      </c>
      <c r="P445" s="15" t="s">
        <v>1283</v>
      </c>
      <c r="Q445" s="15" t="s">
        <v>1283</v>
      </c>
      <c r="R445" s="15" t="s">
        <v>95</v>
      </c>
      <c r="S445" s="15" t="s">
        <v>95</v>
      </c>
      <c r="T445" s="15" t="s">
        <v>467</v>
      </c>
      <c r="U445" s="15" t="s">
        <v>468</v>
      </c>
      <c r="V445" s="15">
        <v>2843351</v>
      </c>
      <c r="X445" s="15">
        <v>30300120</v>
      </c>
      <c r="Y445" s="15" t="s">
        <v>1284</v>
      </c>
      <c r="AB445" s="15" t="s">
        <v>1285</v>
      </c>
      <c r="AC445" s="15">
        <v>219225105</v>
      </c>
      <c r="AD445" s="15">
        <v>1005650319</v>
      </c>
      <c r="AE445" s="15" t="s">
        <v>461</v>
      </c>
      <c r="AF445" s="15">
        <v>2</v>
      </c>
      <c r="AG445" s="15" t="s">
        <v>513</v>
      </c>
      <c r="AH445" s="15" t="s">
        <v>510</v>
      </c>
      <c r="AI445" s="15" t="s">
        <v>514</v>
      </c>
      <c r="AL445" s="15" t="s">
        <v>391</v>
      </c>
      <c r="AM445" s="16">
        <v>41626</v>
      </c>
      <c r="AN445" s="16">
        <v>41626</v>
      </c>
      <c r="AO445" s="16">
        <v>41626</v>
      </c>
      <c r="AP445" s="201">
        <v>12</v>
      </c>
      <c r="AT445" s="102">
        <v>100426.4</v>
      </c>
      <c r="AU445" s="15" t="s">
        <v>424</v>
      </c>
      <c r="AV445" s="15" t="s">
        <v>663</v>
      </c>
      <c r="AW445" s="15" t="s">
        <v>677</v>
      </c>
      <c r="AX445" s="14" t="str">
        <f t="shared" si="8"/>
        <v>GermanyBOOKINGS</v>
      </c>
      <c r="AY445" s="17" t="s">
        <v>733</v>
      </c>
      <c r="AZ445" s="101" t="str">
        <f>IF(ISERROR(VLOOKUP($H445,Lookup!$F:$G,2,FALSE)),0,VLOOKUP($H445,Lookup!$F:$G,2,FALSE))</f>
        <v>Germany</v>
      </c>
    </row>
    <row r="446" spans="1:52">
      <c r="A446" s="12" t="str">
        <f>IF(AZ446=0,VLOOKUP(R446,Lookup!$B:$C,2,0),'1st Yr Maint'!AZ446)</f>
        <v>Germany</v>
      </c>
      <c r="B446" s="12" t="str">
        <f>VLOOKUP(A446,Lookup!$C:$D,2,FALSE)</f>
        <v>Germany</v>
      </c>
      <c r="C446" s="15" t="s">
        <v>418</v>
      </c>
      <c r="D446" s="15" t="s">
        <v>491</v>
      </c>
      <c r="E446" s="15" t="s">
        <v>393</v>
      </c>
      <c r="F446" s="15" t="s">
        <v>519</v>
      </c>
      <c r="G446" s="15" t="s">
        <v>645</v>
      </c>
      <c r="H446" s="15" t="s">
        <v>533</v>
      </c>
      <c r="I446" s="143" t="s">
        <v>534</v>
      </c>
      <c r="J446" s="15" t="s">
        <v>566</v>
      </c>
      <c r="K446" s="15" t="s">
        <v>545</v>
      </c>
      <c r="L446" s="15" t="s">
        <v>460</v>
      </c>
      <c r="M446" s="15" t="s">
        <v>1081</v>
      </c>
      <c r="N446" s="103">
        <v>95730</v>
      </c>
      <c r="O446" s="15" t="s">
        <v>1082</v>
      </c>
      <c r="P446" s="15" t="s">
        <v>1082</v>
      </c>
      <c r="Q446" s="15" t="s">
        <v>1082</v>
      </c>
      <c r="R446" s="15" t="s">
        <v>95</v>
      </c>
      <c r="S446" s="15" t="s">
        <v>95</v>
      </c>
      <c r="T446" s="15" t="s">
        <v>467</v>
      </c>
      <c r="U446" s="15" t="s">
        <v>468</v>
      </c>
      <c r="V446" s="15">
        <v>3131439</v>
      </c>
      <c r="X446" s="15">
        <v>30289533</v>
      </c>
      <c r="Y446" s="15" t="s">
        <v>1083</v>
      </c>
      <c r="AB446" s="15" t="s">
        <v>1084</v>
      </c>
      <c r="AC446" s="15">
        <v>342579092</v>
      </c>
      <c r="AE446" s="15" t="s">
        <v>461</v>
      </c>
      <c r="AF446" s="15">
        <v>2</v>
      </c>
      <c r="AG446" s="15" t="s">
        <v>513</v>
      </c>
      <c r="AH446" s="15" t="s">
        <v>510</v>
      </c>
      <c r="AI446" s="15" t="s">
        <v>514</v>
      </c>
      <c r="AL446" s="15" t="s">
        <v>391</v>
      </c>
      <c r="AM446" s="16">
        <v>41611</v>
      </c>
      <c r="AN446" s="16">
        <v>41610</v>
      </c>
      <c r="AO446" s="16">
        <v>41611</v>
      </c>
      <c r="AP446" s="201">
        <v>12</v>
      </c>
      <c r="AT446" s="102">
        <v>46174.75</v>
      </c>
      <c r="AU446" s="15" t="s">
        <v>424</v>
      </c>
      <c r="AV446" s="15" t="s">
        <v>466</v>
      </c>
      <c r="AW446" s="15" t="s">
        <v>465</v>
      </c>
      <c r="AX446" s="14" t="str">
        <f t="shared" si="8"/>
        <v>GermanyBOOKINGS</v>
      </c>
      <c r="AY446" s="17" t="s">
        <v>733</v>
      </c>
      <c r="AZ446" s="101" t="str">
        <f>IF(ISERROR(VLOOKUP($H446,Lookup!$F:$G,2,FALSE)),0,VLOOKUP($H446,Lookup!$F:$G,2,FALSE))</f>
        <v>Germany</v>
      </c>
    </row>
    <row r="447" spans="1:52">
      <c r="A447" s="12" t="str">
        <f>IF(AZ447=0,VLOOKUP(R447,Lookup!$B:$C,2,0),'1st Yr Maint'!AZ447)</f>
        <v>Germany</v>
      </c>
      <c r="B447" s="12" t="str">
        <f>VLOOKUP(A447,Lookup!$C:$D,2,FALSE)</f>
        <v>Germany</v>
      </c>
      <c r="C447" s="15" t="s">
        <v>418</v>
      </c>
      <c r="D447" s="15" t="s">
        <v>491</v>
      </c>
      <c r="E447" s="15" t="s">
        <v>393</v>
      </c>
      <c r="F447" s="15" t="s">
        <v>519</v>
      </c>
      <c r="G447" s="15" t="s">
        <v>645</v>
      </c>
      <c r="H447" s="15" t="s">
        <v>533</v>
      </c>
      <c r="I447" s="143" t="s">
        <v>534</v>
      </c>
      <c r="J447" s="15" t="s">
        <v>566</v>
      </c>
      <c r="K447" s="15" t="s">
        <v>545</v>
      </c>
      <c r="L447" s="15" t="s">
        <v>460</v>
      </c>
      <c r="M447" s="15" t="s">
        <v>535</v>
      </c>
      <c r="N447" s="103">
        <v>130240</v>
      </c>
      <c r="O447" s="15" t="s">
        <v>1265</v>
      </c>
      <c r="P447" s="15" t="s">
        <v>1265</v>
      </c>
      <c r="Q447" s="15" t="s">
        <v>1265</v>
      </c>
      <c r="R447" s="15" t="s">
        <v>95</v>
      </c>
      <c r="S447" s="15" t="s">
        <v>95</v>
      </c>
      <c r="T447" s="15" t="s">
        <v>467</v>
      </c>
      <c r="U447" s="15" t="s">
        <v>468</v>
      </c>
      <c r="V447" s="15">
        <v>3181057</v>
      </c>
      <c r="X447" s="15">
        <v>30299658</v>
      </c>
      <c r="Y447" s="15" t="s">
        <v>1266</v>
      </c>
      <c r="AB447" s="15" t="s">
        <v>1267</v>
      </c>
      <c r="AC447" s="15">
        <v>315584557</v>
      </c>
      <c r="AD447" s="15">
        <v>1005805461</v>
      </c>
      <c r="AE447" s="15" t="s">
        <v>461</v>
      </c>
      <c r="AF447" s="15">
        <v>2</v>
      </c>
      <c r="AG447" s="15" t="s">
        <v>513</v>
      </c>
      <c r="AH447" s="15" t="s">
        <v>510</v>
      </c>
      <c r="AI447" s="15" t="s">
        <v>514</v>
      </c>
      <c r="AL447" s="15" t="s">
        <v>391</v>
      </c>
      <c r="AM447" s="16">
        <v>41626</v>
      </c>
      <c r="AN447" s="16">
        <v>41626</v>
      </c>
      <c r="AO447" s="16">
        <v>41626</v>
      </c>
      <c r="AP447" s="201">
        <v>12</v>
      </c>
      <c r="AT447" s="102">
        <v>4695.6000000000004</v>
      </c>
      <c r="AU447" s="15" t="s">
        <v>424</v>
      </c>
      <c r="AV447" s="15" t="s">
        <v>466</v>
      </c>
      <c r="AW447" s="15" t="s">
        <v>465</v>
      </c>
      <c r="AX447" s="14" t="str">
        <f t="shared" si="8"/>
        <v>GermanyBOOKINGS</v>
      </c>
      <c r="AY447" s="17" t="s">
        <v>733</v>
      </c>
      <c r="AZ447" s="101" t="str">
        <f>IF(ISERROR(VLOOKUP($H447,Lookup!$F:$G,2,FALSE)),0,VLOOKUP($H447,Lookup!$F:$G,2,FALSE))</f>
        <v>Germany</v>
      </c>
    </row>
    <row r="448" spans="1:52">
      <c r="A448" s="12" t="str">
        <f>IF(AZ448=0,VLOOKUP(R448,Lookup!$B:$C,2,0),'1st Yr Maint'!AZ448)</f>
        <v>Germany</v>
      </c>
      <c r="B448" s="12" t="str">
        <f>VLOOKUP(A448,Lookup!$C:$D,2,FALSE)</f>
        <v>Germany</v>
      </c>
      <c r="C448" s="15" t="s">
        <v>418</v>
      </c>
      <c r="D448" s="15" t="s">
        <v>491</v>
      </c>
      <c r="E448" s="15" t="s">
        <v>393</v>
      </c>
      <c r="F448" s="15" t="s">
        <v>519</v>
      </c>
      <c r="G448" s="15" t="s">
        <v>645</v>
      </c>
      <c r="H448" s="15" t="s">
        <v>533</v>
      </c>
      <c r="I448" s="143" t="s">
        <v>534</v>
      </c>
      <c r="J448" s="15" t="s">
        <v>566</v>
      </c>
      <c r="K448" s="15" t="s">
        <v>545</v>
      </c>
      <c r="L448" s="15" t="s">
        <v>460</v>
      </c>
      <c r="M448" s="15" t="s">
        <v>1151</v>
      </c>
      <c r="N448" s="103">
        <v>46260</v>
      </c>
      <c r="O448" s="15" t="s">
        <v>1329</v>
      </c>
      <c r="P448" s="15" t="s">
        <v>1329</v>
      </c>
      <c r="Q448" s="15" t="s">
        <v>1329</v>
      </c>
      <c r="R448" s="15" t="s">
        <v>95</v>
      </c>
      <c r="S448" s="15" t="s">
        <v>95</v>
      </c>
      <c r="T448" s="15" t="s">
        <v>467</v>
      </c>
      <c r="U448" s="15" t="s">
        <v>468</v>
      </c>
      <c r="V448" s="15">
        <v>3052541</v>
      </c>
      <c r="X448" s="15">
        <v>30302161</v>
      </c>
      <c r="Y448" s="15" t="s">
        <v>1330</v>
      </c>
      <c r="AB448" s="15" t="s">
        <v>1154</v>
      </c>
      <c r="AC448" s="15">
        <v>315016295</v>
      </c>
      <c r="AD448" s="15">
        <v>1005664855</v>
      </c>
      <c r="AE448" s="15" t="s">
        <v>461</v>
      </c>
      <c r="AF448" s="15">
        <v>2</v>
      </c>
      <c r="AG448" s="15" t="s">
        <v>513</v>
      </c>
      <c r="AH448" s="15" t="s">
        <v>510</v>
      </c>
      <c r="AI448" s="15" t="s">
        <v>514</v>
      </c>
      <c r="AL448" s="15" t="s">
        <v>391</v>
      </c>
      <c r="AM448" s="16">
        <v>41628</v>
      </c>
      <c r="AN448" s="16">
        <v>41628</v>
      </c>
      <c r="AO448" s="16">
        <v>41628</v>
      </c>
      <c r="AP448" s="201">
        <v>12</v>
      </c>
      <c r="AT448" s="102">
        <v>33538.730000000003</v>
      </c>
      <c r="AU448" s="15" t="s">
        <v>424</v>
      </c>
      <c r="AV448" s="15" t="s">
        <v>1140</v>
      </c>
      <c r="AW448" s="15" t="s">
        <v>1155</v>
      </c>
      <c r="AX448" s="14" t="str">
        <f t="shared" si="8"/>
        <v>GermanyBOOKINGS</v>
      </c>
      <c r="AY448" s="17" t="s">
        <v>733</v>
      </c>
      <c r="AZ448" s="101" t="str">
        <f>IF(ISERROR(VLOOKUP($H448,Lookup!$F:$G,2,FALSE)),0,VLOOKUP($H448,Lookup!$F:$G,2,FALSE))</f>
        <v>Germany</v>
      </c>
    </row>
    <row r="449" spans="1:52">
      <c r="A449" s="12" t="str">
        <f>IF(AZ449=0,VLOOKUP(R449,Lookup!$B:$C,2,0),'1st Yr Maint'!AZ449)</f>
        <v>Germany</v>
      </c>
      <c r="B449" s="12" t="str">
        <f>VLOOKUP(A449,Lookup!$C:$D,2,FALSE)</f>
        <v>Germany</v>
      </c>
      <c r="C449" s="15" t="s">
        <v>418</v>
      </c>
      <c r="D449" s="15" t="s">
        <v>491</v>
      </c>
      <c r="E449" s="15" t="s">
        <v>393</v>
      </c>
      <c r="F449" s="15" t="s">
        <v>519</v>
      </c>
      <c r="G449" s="15" t="s">
        <v>645</v>
      </c>
      <c r="H449" s="15" t="s">
        <v>533</v>
      </c>
      <c r="I449" s="143" t="s">
        <v>534</v>
      </c>
      <c r="J449" s="15" t="s">
        <v>566</v>
      </c>
      <c r="K449" s="15" t="s">
        <v>545</v>
      </c>
      <c r="L449" s="15" t="s">
        <v>460</v>
      </c>
      <c r="M449" s="15" t="s">
        <v>1151</v>
      </c>
      <c r="N449" s="103">
        <v>46260</v>
      </c>
      <c r="O449" s="15" t="s">
        <v>1152</v>
      </c>
      <c r="P449" s="15" t="s">
        <v>1152</v>
      </c>
      <c r="Q449" s="15" t="s">
        <v>1152</v>
      </c>
      <c r="R449" s="15" t="s">
        <v>95</v>
      </c>
      <c r="S449" s="15" t="s">
        <v>95</v>
      </c>
      <c r="T449" s="15" t="s">
        <v>467</v>
      </c>
      <c r="U449" s="15" t="s">
        <v>468</v>
      </c>
      <c r="V449" s="15">
        <v>2694201</v>
      </c>
      <c r="X449" s="15">
        <v>30296704</v>
      </c>
      <c r="Y449" s="15" t="s">
        <v>1153</v>
      </c>
      <c r="AB449" s="15" t="s">
        <v>1154</v>
      </c>
      <c r="AC449" s="15">
        <v>315016295</v>
      </c>
      <c r="AD449" s="15">
        <v>1005664850</v>
      </c>
      <c r="AE449" s="15" t="s">
        <v>461</v>
      </c>
      <c r="AF449" s="15">
        <v>2</v>
      </c>
      <c r="AG449" s="15" t="s">
        <v>513</v>
      </c>
      <c r="AH449" s="15" t="s">
        <v>510</v>
      </c>
      <c r="AI449" s="15" t="s">
        <v>514</v>
      </c>
      <c r="AL449" s="15" t="s">
        <v>391</v>
      </c>
      <c r="AM449" s="16">
        <v>41621</v>
      </c>
      <c r="AN449" s="16">
        <v>41621</v>
      </c>
      <c r="AO449" s="16">
        <v>41621</v>
      </c>
      <c r="AP449" s="201">
        <v>12</v>
      </c>
      <c r="AT449" s="102">
        <v>113934.71</v>
      </c>
      <c r="AU449" s="15" t="s">
        <v>424</v>
      </c>
      <c r="AV449" s="15" t="s">
        <v>1140</v>
      </c>
      <c r="AW449" s="15" t="s">
        <v>1155</v>
      </c>
      <c r="AX449" s="14" t="str">
        <f t="shared" si="8"/>
        <v>GermanyBOOKINGS</v>
      </c>
      <c r="AY449" s="17" t="s">
        <v>733</v>
      </c>
      <c r="AZ449" s="101" t="str">
        <f>IF(ISERROR(VLOOKUP($H449,Lookup!$F:$G,2,FALSE)),0,VLOOKUP($H449,Lookup!$F:$G,2,FALSE))</f>
        <v>Germany</v>
      </c>
    </row>
    <row r="450" spans="1:52">
      <c r="A450" s="12" t="str">
        <f>IF(AZ450=0,VLOOKUP(R450,Lookup!$B:$C,2,0),'1st Yr Maint'!AZ450)</f>
        <v>Germany</v>
      </c>
      <c r="B450" s="12" t="str">
        <f>VLOOKUP(A450,Lookup!$C:$D,2,FALSE)</f>
        <v>Germany</v>
      </c>
      <c r="C450" s="15" t="s">
        <v>418</v>
      </c>
      <c r="D450" s="15" t="s">
        <v>491</v>
      </c>
      <c r="E450" s="15" t="s">
        <v>393</v>
      </c>
      <c r="F450" s="15" t="s">
        <v>519</v>
      </c>
      <c r="G450" s="15" t="s">
        <v>645</v>
      </c>
      <c r="H450" s="15" t="s">
        <v>533</v>
      </c>
      <c r="I450" s="143" t="s">
        <v>534</v>
      </c>
      <c r="J450" s="15" t="s">
        <v>566</v>
      </c>
      <c r="K450" s="15" t="s">
        <v>545</v>
      </c>
      <c r="L450" s="15" t="s">
        <v>460</v>
      </c>
      <c r="M450" s="15" t="s">
        <v>869</v>
      </c>
      <c r="N450" s="103">
        <v>123674</v>
      </c>
      <c r="O450" s="15" t="s">
        <v>870</v>
      </c>
      <c r="P450" s="15" t="s">
        <v>870</v>
      </c>
      <c r="Q450" s="15" t="s">
        <v>870</v>
      </c>
      <c r="R450" s="15" t="s">
        <v>95</v>
      </c>
      <c r="S450" s="15" t="s">
        <v>95</v>
      </c>
      <c r="T450" s="15" t="s">
        <v>467</v>
      </c>
      <c r="U450" s="15" t="s">
        <v>468</v>
      </c>
      <c r="V450" s="15">
        <v>3115550</v>
      </c>
      <c r="X450" s="15">
        <v>30274867</v>
      </c>
      <c r="Y450" s="15" t="s">
        <v>871</v>
      </c>
      <c r="AB450" s="15" t="s">
        <v>872</v>
      </c>
      <c r="AC450" s="15">
        <v>315034264</v>
      </c>
      <c r="AD450" s="15">
        <v>1005667881</v>
      </c>
      <c r="AE450" s="15" t="s">
        <v>461</v>
      </c>
      <c r="AF450" s="15">
        <v>2</v>
      </c>
      <c r="AG450" s="15" t="s">
        <v>513</v>
      </c>
      <c r="AH450" s="15" t="s">
        <v>510</v>
      </c>
      <c r="AI450" s="15" t="s">
        <v>514</v>
      </c>
      <c r="AL450" s="15" t="s">
        <v>391</v>
      </c>
      <c r="AM450" s="16">
        <v>41582</v>
      </c>
      <c r="AN450" s="16">
        <v>41582</v>
      </c>
      <c r="AO450" s="16">
        <v>41582</v>
      </c>
      <c r="AP450" s="201">
        <v>11</v>
      </c>
      <c r="AT450" s="102">
        <v>30414.83</v>
      </c>
      <c r="AU450" s="15" t="s">
        <v>424</v>
      </c>
      <c r="AV450" s="15" t="s">
        <v>462</v>
      </c>
      <c r="AW450" s="15" t="s">
        <v>486</v>
      </c>
      <c r="AX450" s="14" t="str">
        <f t="shared" si="8"/>
        <v>GermanyBOOKINGS</v>
      </c>
      <c r="AY450" s="17" t="s">
        <v>733</v>
      </c>
      <c r="AZ450" s="101" t="str">
        <f>IF(ISERROR(VLOOKUP($H450,Lookup!$F:$G,2,FALSE)),0,VLOOKUP($H450,Lookup!$F:$G,2,FALSE))</f>
        <v>Germany</v>
      </c>
    </row>
    <row r="451" spans="1:52">
      <c r="A451" s="12" t="str">
        <f>IF(AZ451=0,VLOOKUP(R451,Lookup!$B:$C,2,0),'1st Yr Maint'!AZ451)</f>
        <v>Switzerland</v>
      </c>
      <c r="B451" s="12" t="str">
        <f>VLOOKUP(A451,Lookup!$C:$D,2,FALSE)</f>
        <v>EMEA WEST</v>
      </c>
      <c r="C451" s="15" t="s">
        <v>418</v>
      </c>
      <c r="D451" s="15" t="s">
        <v>491</v>
      </c>
      <c r="E451" s="15" t="s">
        <v>393</v>
      </c>
      <c r="F451" s="15" t="s">
        <v>519</v>
      </c>
      <c r="G451" s="15" t="s">
        <v>645</v>
      </c>
      <c r="H451" s="15" t="s">
        <v>777</v>
      </c>
      <c r="I451" s="143" t="s">
        <v>778</v>
      </c>
      <c r="J451" s="15" t="s">
        <v>779</v>
      </c>
      <c r="K451" s="15" t="s">
        <v>780</v>
      </c>
      <c r="L451" s="15" t="s">
        <v>781</v>
      </c>
      <c r="M451" s="15" t="s">
        <v>782</v>
      </c>
      <c r="N451" s="103" t="s">
        <v>783</v>
      </c>
      <c r="O451" s="15" t="s">
        <v>713</v>
      </c>
      <c r="P451" s="15" t="s">
        <v>714</v>
      </c>
      <c r="Q451" s="15" t="s">
        <v>714</v>
      </c>
      <c r="R451" s="15" t="s">
        <v>96</v>
      </c>
      <c r="S451" s="15" t="s">
        <v>96</v>
      </c>
      <c r="T451" s="15" t="s">
        <v>467</v>
      </c>
      <c r="U451" s="15" t="s">
        <v>468</v>
      </c>
      <c r="V451" s="15">
        <v>3031582</v>
      </c>
      <c r="X451" s="15">
        <v>30260240</v>
      </c>
      <c r="Y451" s="15" t="s">
        <v>715</v>
      </c>
      <c r="AB451" s="15" t="s">
        <v>916</v>
      </c>
      <c r="AC451" s="15">
        <v>485609796</v>
      </c>
      <c r="AD451" s="15">
        <v>1005543608</v>
      </c>
      <c r="AE451" s="15" t="s">
        <v>461</v>
      </c>
      <c r="AF451" s="15">
        <v>0.502</v>
      </c>
      <c r="AG451" s="15" t="s">
        <v>513</v>
      </c>
      <c r="AH451" s="15" t="s">
        <v>510</v>
      </c>
      <c r="AI451" s="15" t="s">
        <v>511</v>
      </c>
      <c r="AJ451" s="15" t="s">
        <v>662</v>
      </c>
      <c r="AK451" s="15" t="s">
        <v>658</v>
      </c>
      <c r="AL451" s="15" t="s">
        <v>512</v>
      </c>
      <c r="AM451" s="16">
        <v>41547</v>
      </c>
      <c r="AN451" s="16">
        <v>41570</v>
      </c>
      <c r="AO451" s="16">
        <v>41570</v>
      </c>
      <c r="AP451" s="201">
        <v>10</v>
      </c>
      <c r="AT451" s="102">
        <v>768.75</v>
      </c>
      <c r="AU451" s="15" t="s">
        <v>424</v>
      </c>
      <c r="AV451" s="15" t="s">
        <v>552</v>
      </c>
      <c r="AW451" s="15" t="s">
        <v>553</v>
      </c>
      <c r="AX451" s="14" t="str">
        <f t="shared" si="8"/>
        <v>SwitzerlandBOOKINGS</v>
      </c>
      <c r="AY451" s="17" t="s">
        <v>733</v>
      </c>
      <c r="AZ451" s="101">
        <f>IF(ISERROR(VLOOKUP($H451,Lookup!$F:$G,2,FALSE)),0,VLOOKUP($H451,Lookup!$F:$G,2,FALSE))</f>
        <v>0</v>
      </c>
    </row>
    <row r="452" spans="1:52">
      <c r="A452" s="12" t="str">
        <f>IF(AZ452=0,VLOOKUP(R452,Lookup!$B:$C,2,0),'1st Yr Maint'!AZ452)</f>
        <v>Iberia</v>
      </c>
      <c r="B452" s="12" t="str">
        <f>VLOOKUP(A452,Lookup!$C:$D,2,FALSE)</f>
        <v>EMEA WEST</v>
      </c>
      <c r="C452" s="15" t="s">
        <v>418</v>
      </c>
      <c r="D452" s="15" t="s">
        <v>491</v>
      </c>
      <c r="E452" s="15" t="s">
        <v>393</v>
      </c>
      <c r="F452" s="15" t="s">
        <v>519</v>
      </c>
      <c r="G452" s="15" t="s">
        <v>645</v>
      </c>
      <c r="H452" s="15" t="s">
        <v>569</v>
      </c>
      <c r="I452" s="143" t="s">
        <v>1056</v>
      </c>
      <c r="J452" s="15" t="s">
        <v>566</v>
      </c>
      <c r="K452" s="15" t="s">
        <v>539</v>
      </c>
      <c r="L452" s="15" t="s">
        <v>460</v>
      </c>
      <c r="M452" s="15" t="s">
        <v>1173</v>
      </c>
      <c r="N452" s="103">
        <v>966987</v>
      </c>
      <c r="O452" s="15" t="s">
        <v>1489</v>
      </c>
      <c r="P452" s="15" t="s">
        <v>1489</v>
      </c>
      <c r="Q452" s="15" t="s">
        <v>1489</v>
      </c>
      <c r="R452" s="15" t="s">
        <v>540</v>
      </c>
      <c r="S452" s="15" t="s">
        <v>540</v>
      </c>
      <c r="T452" s="15" t="s">
        <v>467</v>
      </c>
      <c r="U452" s="15" t="s">
        <v>468</v>
      </c>
      <c r="V452" s="15">
        <v>3192081</v>
      </c>
      <c r="X452" s="15">
        <v>30309430</v>
      </c>
      <c r="Y452" s="15" t="s">
        <v>1490</v>
      </c>
      <c r="AB452" s="15" t="s">
        <v>1491</v>
      </c>
      <c r="AC452" s="15">
        <v>270703879</v>
      </c>
      <c r="AD452" s="15">
        <v>1005857859</v>
      </c>
      <c r="AE452" s="15" t="s">
        <v>461</v>
      </c>
      <c r="AF452" s="15">
        <v>2</v>
      </c>
      <c r="AG452" s="15" t="s">
        <v>509</v>
      </c>
      <c r="AH452" s="15" t="s">
        <v>510</v>
      </c>
      <c r="AI452" s="15" t="s">
        <v>511</v>
      </c>
      <c r="AJ452" s="15" t="s">
        <v>541</v>
      </c>
      <c r="AK452" s="15" t="s">
        <v>1492</v>
      </c>
      <c r="AL452" s="15" t="s">
        <v>512</v>
      </c>
      <c r="AM452" s="16">
        <v>41636</v>
      </c>
      <c r="AN452" s="16">
        <v>41636</v>
      </c>
      <c r="AO452" s="16">
        <v>41636</v>
      </c>
      <c r="AP452" s="201">
        <v>12</v>
      </c>
      <c r="AT452" s="102">
        <v>2442.6999999999998</v>
      </c>
      <c r="AU452" s="15" t="s">
        <v>424</v>
      </c>
      <c r="AV452" s="15" t="s">
        <v>466</v>
      </c>
      <c r="AW452" s="15" t="s">
        <v>465</v>
      </c>
      <c r="AX452" s="14" t="str">
        <f t="shared" si="8"/>
        <v>IberiaBOOKINGS</v>
      </c>
      <c r="AY452" s="17" t="s">
        <v>733</v>
      </c>
      <c r="AZ452" s="101">
        <f>IF(ISERROR(VLOOKUP($H452,Lookup!$F:$G,2,FALSE)),0,VLOOKUP($H452,Lookup!$F:$G,2,FALSE))</f>
        <v>0</v>
      </c>
    </row>
    <row r="453" spans="1:52">
      <c r="A453" s="12" t="str">
        <f>IF(AZ453=0,VLOOKUP(R453,Lookup!$B:$C,2,0),'1st Yr Maint'!AZ453)</f>
        <v>Iberia</v>
      </c>
      <c r="B453" s="12" t="str">
        <f>VLOOKUP(A453,Lookup!$C:$D,2,FALSE)</f>
        <v>EMEA WEST</v>
      </c>
      <c r="C453" s="15" t="s">
        <v>418</v>
      </c>
      <c r="D453" s="15" t="s">
        <v>491</v>
      </c>
      <c r="E453" s="15" t="s">
        <v>393</v>
      </c>
      <c r="F453" s="15" t="s">
        <v>519</v>
      </c>
      <c r="G453" s="15" t="s">
        <v>645</v>
      </c>
      <c r="H453" s="15" t="s">
        <v>569</v>
      </c>
      <c r="I453" s="143" t="s">
        <v>1056</v>
      </c>
      <c r="J453" s="15" t="s">
        <v>566</v>
      </c>
      <c r="K453" s="15" t="s">
        <v>539</v>
      </c>
      <c r="L453" s="15" t="s">
        <v>460</v>
      </c>
      <c r="M453" s="15" t="s">
        <v>1173</v>
      </c>
      <c r="N453" s="103">
        <v>966987</v>
      </c>
      <c r="O453" s="15" t="s">
        <v>1174</v>
      </c>
      <c r="P453" s="15" t="s">
        <v>1174</v>
      </c>
      <c r="Q453" s="15" t="s">
        <v>1176</v>
      </c>
      <c r="R453" s="15" t="s">
        <v>540</v>
      </c>
      <c r="S453" s="15" t="s">
        <v>540</v>
      </c>
      <c r="T453" s="15" t="s">
        <v>467</v>
      </c>
      <c r="U453" s="15" t="s">
        <v>468</v>
      </c>
      <c r="V453" s="15">
        <v>3172195</v>
      </c>
      <c r="X453" s="15">
        <v>30304624</v>
      </c>
      <c r="Y453" s="15" t="s">
        <v>1404</v>
      </c>
      <c r="AB453" s="15" t="s">
        <v>1178</v>
      </c>
      <c r="AC453" s="15">
        <v>467190013</v>
      </c>
      <c r="AD453" s="15">
        <v>1005799060</v>
      </c>
      <c r="AE453" s="15" t="s">
        <v>461</v>
      </c>
      <c r="AF453" s="15">
        <v>2</v>
      </c>
      <c r="AG453" s="15" t="s">
        <v>513</v>
      </c>
      <c r="AH453" s="15" t="s">
        <v>510</v>
      </c>
      <c r="AI453" s="15" t="s">
        <v>511</v>
      </c>
      <c r="AJ453" s="15" t="s">
        <v>642</v>
      </c>
      <c r="AK453" s="15" t="s">
        <v>658</v>
      </c>
      <c r="AL453" s="15" t="s">
        <v>512</v>
      </c>
      <c r="AM453" s="16">
        <v>41631</v>
      </c>
      <c r="AN453" s="16">
        <v>41631</v>
      </c>
      <c r="AO453" s="16">
        <v>41631</v>
      </c>
      <c r="AP453" s="201">
        <v>12</v>
      </c>
      <c r="AT453" s="102">
        <v>4118.3999999999996</v>
      </c>
      <c r="AU453" s="15" t="s">
        <v>424</v>
      </c>
      <c r="AV453" s="15" t="s">
        <v>479</v>
      </c>
      <c r="AW453" s="15" t="s">
        <v>1012</v>
      </c>
      <c r="AX453" s="14" t="str">
        <f t="shared" si="8"/>
        <v>IberiaBOOKINGS</v>
      </c>
      <c r="AY453" s="17" t="s">
        <v>733</v>
      </c>
      <c r="AZ453" s="101">
        <f>IF(ISERROR(VLOOKUP($H453,Lookup!$F:$G,2,FALSE)),0,VLOOKUP($H453,Lookup!$F:$G,2,FALSE))</f>
        <v>0</v>
      </c>
    </row>
    <row r="454" spans="1:52">
      <c r="A454" s="12" t="str">
        <f>IF(AZ454=0,VLOOKUP(R454,Lookup!$B:$C,2,0),'1st Yr Maint'!AZ454)</f>
        <v>Iberia</v>
      </c>
      <c r="B454" s="12" t="str">
        <f>VLOOKUP(A454,Lookup!$C:$D,2,FALSE)</f>
        <v>EMEA WEST</v>
      </c>
      <c r="C454" s="15" t="s">
        <v>418</v>
      </c>
      <c r="D454" s="15" t="s">
        <v>491</v>
      </c>
      <c r="E454" s="15" t="s">
        <v>393</v>
      </c>
      <c r="F454" s="15" t="s">
        <v>519</v>
      </c>
      <c r="G454" s="15" t="s">
        <v>645</v>
      </c>
      <c r="H454" s="15" t="s">
        <v>569</v>
      </c>
      <c r="I454" s="143" t="s">
        <v>1056</v>
      </c>
      <c r="J454" s="15" t="s">
        <v>566</v>
      </c>
      <c r="K454" s="15" t="s">
        <v>539</v>
      </c>
      <c r="L454" s="15" t="s">
        <v>460</v>
      </c>
      <c r="M454" s="15" t="s">
        <v>701</v>
      </c>
      <c r="N454" s="103">
        <v>94244</v>
      </c>
      <c r="O454" s="15" t="s">
        <v>1361</v>
      </c>
      <c r="P454" s="15" t="s">
        <v>1401</v>
      </c>
      <c r="Q454" s="15" t="s">
        <v>1361</v>
      </c>
      <c r="R454" s="15" t="s">
        <v>540</v>
      </c>
      <c r="S454" s="15" t="s">
        <v>540</v>
      </c>
      <c r="T454" s="15" t="s">
        <v>496</v>
      </c>
      <c r="U454" s="15" t="s">
        <v>497</v>
      </c>
      <c r="V454" s="15">
        <v>3136394</v>
      </c>
      <c r="X454" s="15">
        <v>50111992</v>
      </c>
      <c r="Y454" s="15" t="s">
        <v>1402</v>
      </c>
      <c r="AB454" s="15" t="s">
        <v>1403</v>
      </c>
      <c r="AC454" s="15">
        <v>462009655</v>
      </c>
      <c r="AD454" s="15">
        <v>1005721171</v>
      </c>
      <c r="AE454" s="15" t="s">
        <v>461</v>
      </c>
      <c r="AF454" s="15">
        <v>-2</v>
      </c>
      <c r="AG454" s="15" t="s">
        <v>509</v>
      </c>
      <c r="AH454" s="15" t="s">
        <v>550</v>
      </c>
      <c r="AI454" s="15" t="s">
        <v>511</v>
      </c>
      <c r="AJ454" s="15" t="s">
        <v>1365</v>
      </c>
      <c r="AK454" s="15" t="s">
        <v>1366</v>
      </c>
      <c r="AL454" s="15" t="s">
        <v>512</v>
      </c>
      <c r="AM454" s="16">
        <v>41636</v>
      </c>
      <c r="AN454" s="16">
        <v>41636</v>
      </c>
      <c r="AO454" s="16">
        <v>41636</v>
      </c>
      <c r="AP454" s="201">
        <v>12</v>
      </c>
      <c r="AT454" s="102">
        <v>-7358.01</v>
      </c>
      <c r="AU454" s="15" t="s">
        <v>424</v>
      </c>
      <c r="AV454" s="15" t="s">
        <v>466</v>
      </c>
      <c r="AW454" s="15" t="s">
        <v>465</v>
      </c>
      <c r="AX454" s="14" t="str">
        <f t="shared" si="8"/>
        <v>IberiaBOOKINGS</v>
      </c>
      <c r="AY454" s="17" t="s">
        <v>733</v>
      </c>
      <c r="AZ454" s="101">
        <f>IF(ISERROR(VLOOKUP($H454,Lookup!$F:$G,2,FALSE)),0,VLOOKUP($H454,Lookup!$F:$G,2,FALSE))</f>
        <v>0</v>
      </c>
    </row>
    <row r="455" spans="1:52">
      <c r="A455" s="12" t="str">
        <f>IF(AZ455=0,VLOOKUP(R455,Lookup!$B:$C,2,0),'1st Yr Maint'!AZ455)</f>
        <v>Iberia</v>
      </c>
      <c r="B455" s="12" t="str">
        <f>VLOOKUP(A455,Lookup!$C:$D,2,FALSE)</f>
        <v>EMEA WEST</v>
      </c>
      <c r="C455" s="15" t="s">
        <v>418</v>
      </c>
      <c r="D455" s="15" t="s">
        <v>491</v>
      </c>
      <c r="E455" s="15" t="s">
        <v>393</v>
      </c>
      <c r="F455" s="15" t="s">
        <v>519</v>
      </c>
      <c r="G455" s="15" t="s">
        <v>645</v>
      </c>
      <c r="H455" s="15" t="s">
        <v>569</v>
      </c>
      <c r="I455" s="143" t="s">
        <v>1056</v>
      </c>
      <c r="J455" s="15" t="s">
        <v>566</v>
      </c>
      <c r="K455" s="15" t="s">
        <v>539</v>
      </c>
      <c r="L455" s="15" t="s">
        <v>460</v>
      </c>
      <c r="M455" s="15" t="s">
        <v>701</v>
      </c>
      <c r="N455" s="103">
        <v>94244</v>
      </c>
      <c r="O455" s="15" t="s">
        <v>1361</v>
      </c>
      <c r="P455" s="15" t="s">
        <v>1401</v>
      </c>
      <c r="Q455" s="15" t="s">
        <v>1361</v>
      </c>
      <c r="R455" s="15" t="s">
        <v>540</v>
      </c>
      <c r="S455" s="15" t="s">
        <v>540</v>
      </c>
      <c r="T455" s="15" t="s">
        <v>499</v>
      </c>
      <c r="U455" s="15" t="s">
        <v>500</v>
      </c>
      <c r="V455" s="15">
        <v>3136394</v>
      </c>
      <c r="X455" s="15">
        <v>70089219</v>
      </c>
      <c r="Y455" s="15" t="s">
        <v>1402</v>
      </c>
      <c r="AB455" s="15" t="s">
        <v>1403</v>
      </c>
      <c r="AC455" s="15">
        <v>462009655</v>
      </c>
      <c r="AD455" s="15">
        <v>1005721171</v>
      </c>
      <c r="AE455" s="15" t="s">
        <v>461</v>
      </c>
      <c r="AF455" s="15">
        <v>2</v>
      </c>
      <c r="AG455" s="15" t="s">
        <v>509</v>
      </c>
      <c r="AH455" s="15" t="s">
        <v>554</v>
      </c>
      <c r="AI455" s="15" t="s">
        <v>511</v>
      </c>
      <c r="AJ455" s="15" t="s">
        <v>1365</v>
      </c>
      <c r="AK455" s="15" t="s">
        <v>1366</v>
      </c>
      <c r="AL455" s="15" t="s">
        <v>512</v>
      </c>
      <c r="AM455" s="16">
        <v>41636</v>
      </c>
      <c r="AN455" s="16">
        <v>41636</v>
      </c>
      <c r="AO455" s="16">
        <v>41636</v>
      </c>
      <c r="AP455" s="201">
        <v>12</v>
      </c>
      <c r="AT455" s="102">
        <v>7358.01</v>
      </c>
      <c r="AU455" s="15" t="s">
        <v>424</v>
      </c>
      <c r="AV455" s="15" t="s">
        <v>466</v>
      </c>
      <c r="AW455" s="15" t="s">
        <v>465</v>
      </c>
      <c r="AX455" s="14" t="str">
        <f t="shared" si="8"/>
        <v>IberiaBOOKINGS</v>
      </c>
      <c r="AY455" s="17" t="s">
        <v>733</v>
      </c>
      <c r="AZ455" s="101">
        <f>IF(ISERROR(VLOOKUP($H455,Lookup!$F:$G,2,FALSE)),0,VLOOKUP($H455,Lookup!$F:$G,2,FALSE))</f>
        <v>0</v>
      </c>
    </row>
    <row r="456" spans="1:52">
      <c r="A456" s="12" t="str">
        <f>IF(AZ456=0,VLOOKUP(R456,Lookup!$B:$C,2,0),'1st Yr Maint'!AZ456)</f>
        <v>Iberia</v>
      </c>
      <c r="B456" s="12" t="str">
        <f>VLOOKUP(A456,Lookup!$C:$D,2,FALSE)</f>
        <v>EMEA WEST</v>
      </c>
      <c r="C456" s="15" t="s">
        <v>418</v>
      </c>
      <c r="D456" s="15" t="s">
        <v>491</v>
      </c>
      <c r="E456" s="15" t="s">
        <v>393</v>
      </c>
      <c r="F456" s="15" t="s">
        <v>519</v>
      </c>
      <c r="G456" s="15" t="s">
        <v>645</v>
      </c>
      <c r="H456" s="15" t="s">
        <v>569</v>
      </c>
      <c r="I456" s="143" t="s">
        <v>1056</v>
      </c>
      <c r="J456" s="15" t="s">
        <v>566</v>
      </c>
      <c r="K456" s="15" t="s">
        <v>539</v>
      </c>
      <c r="L456" s="15" t="s">
        <v>460</v>
      </c>
      <c r="M456" s="15" t="s">
        <v>701</v>
      </c>
      <c r="N456" s="103">
        <v>94244</v>
      </c>
      <c r="O456" s="15" t="s">
        <v>1361</v>
      </c>
      <c r="P456" s="15" t="s">
        <v>1401</v>
      </c>
      <c r="Q456" s="15" t="s">
        <v>1361</v>
      </c>
      <c r="R456" s="15" t="s">
        <v>540</v>
      </c>
      <c r="S456" s="15" t="s">
        <v>540</v>
      </c>
      <c r="T456" s="15" t="s">
        <v>467</v>
      </c>
      <c r="U456" s="15" t="s">
        <v>468</v>
      </c>
      <c r="V456" s="15">
        <v>3136394</v>
      </c>
      <c r="X456" s="15">
        <v>30306732</v>
      </c>
      <c r="Y456" s="15" t="s">
        <v>1402</v>
      </c>
      <c r="AB456" s="15" t="s">
        <v>1403</v>
      </c>
      <c r="AC456" s="15">
        <v>462009655</v>
      </c>
      <c r="AD456" s="15">
        <v>1005721171</v>
      </c>
      <c r="AE456" s="15" t="s">
        <v>461</v>
      </c>
      <c r="AF456" s="15">
        <v>2</v>
      </c>
      <c r="AG456" s="15" t="s">
        <v>509</v>
      </c>
      <c r="AH456" s="15" t="s">
        <v>510</v>
      </c>
      <c r="AI456" s="15" t="s">
        <v>511</v>
      </c>
      <c r="AJ456" s="15" t="s">
        <v>1365</v>
      </c>
      <c r="AK456" s="15" t="s">
        <v>1366</v>
      </c>
      <c r="AL456" s="15" t="s">
        <v>512</v>
      </c>
      <c r="AM456" s="16">
        <v>41634</v>
      </c>
      <c r="AN456" s="16">
        <v>41634</v>
      </c>
      <c r="AO456" s="16">
        <v>41634</v>
      </c>
      <c r="AP456" s="201">
        <v>12</v>
      </c>
      <c r="AT456" s="102">
        <v>7358.01</v>
      </c>
      <c r="AU456" s="15" t="s">
        <v>424</v>
      </c>
      <c r="AV456" s="15" t="s">
        <v>466</v>
      </c>
      <c r="AW456" s="15" t="s">
        <v>465</v>
      </c>
      <c r="AX456" s="14" t="str">
        <f t="shared" si="8"/>
        <v>IberiaBOOKINGS</v>
      </c>
      <c r="AY456" s="17" t="s">
        <v>733</v>
      </c>
      <c r="AZ456" s="101">
        <f>IF(ISERROR(VLOOKUP($H456,Lookup!$F:$G,2,FALSE)),0,VLOOKUP($H456,Lookup!$F:$G,2,FALSE))</f>
        <v>0</v>
      </c>
    </row>
    <row r="457" spans="1:52">
      <c r="A457" s="12" t="str">
        <f>IF(AZ457=0,VLOOKUP(R457,Lookup!$B:$C,2,0),'1st Yr Maint'!AZ457)</f>
        <v>Iberia</v>
      </c>
      <c r="B457" s="12" t="str">
        <f>VLOOKUP(A457,Lookup!$C:$D,2,FALSE)</f>
        <v>EMEA WEST</v>
      </c>
      <c r="C457" s="15" t="s">
        <v>418</v>
      </c>
      <c r="D457" s="15" t="s">
        <v>491</v>
      </c>
      <c r="E457" s="15" t="s">
        <v>393</v>
      </c>
      <c r="F457" s="15" t="s">
        <v>519</v>
      </c>
      <c r="G457" s="15" t="s">
        <v>645</v>
      </c>
      <c r="H457" s="15" t="s">
        <v>569</v>
      </c>
      <c r="I457" s="143" t="s">
        <v>1056</v>
      </c>
      <c r="J457" s="15" t="s">
        <v>566</v>
      </c>
      <c r="K457" s="15" t="s">
        <v>539</v>
      </c>
      <c r="L457" s="15" t="s">
        <v>460</v>
      </c>
      <c r="M457" s="15" t="s">
        <v>701</v>
      </c>
      <c r="N457" s="103">
        <v>94244</v>
      </c>
      <c r="O457" s="15" t="s">
        <v>1361</v>
      </c>
      <c r="P457" s="15" t="s">
        <v>1362</v>
      </c>
      <c r="Q457" s="15" t="s">
        <v>1362</v>
      </c>
      <c r="R457" s="15" t="s">
        <v>540</v>
      </c>
      <c r="S457" s="15" t="s">
        <v>540</v>
      </c>
      <c r="T457" s="15" t="s">
        <v>467</v>
      </c>
      <c r="U457" s="15" t="s">
        <v>468</v>
      </c>
      <c r="V457" s="15">
        <v>2895610</v>
      </c>
      <c r="X457" s="15">
        <v>30302192</v>
      </c>
      <c r="Y457" s="15" t="s">
        <v>1363</v>
      </c>
      <c r="AB457" s="15" t="s">
        <v>1364</v>
      </c>
      <c r="AC457" s="15">
        <v>462078064</v>
      </c>
      <c r="AD457" s="15">
        <v>1005209098</v>
      </c>
      <c r="AE457" s="15" t="s">
        <v>461</v>
      </c>
      <c r="AF457" s="15">
        <v>2</v>
      </c>
      <c r="AG457" s="15" t="s">
        <v>509</v>
      </c>
      <c r="AH457" s="15" t="s">
        <v>510</v>
      </c>
      <c r="AI457" s="15" t="s">
        <v>511</v>
      </c>
      <c r="AJ457" s="15" t="s">
        <v>1365</v>
      </c>
      <c r="AK457" s="15" t="s">
        <v>1366</v>
      </c>
      <c r="AL457" s="15" t="s">
        <v>512</v>
      </c>
      <c r="AM457" s="16">
        <v>41628</v>
      </c>
      <c r="AN457" s="16">
        <v>41628</v>
      </c>
      <c r="AO457" s="16">
        <v>41628</v>
      </c>
      <c r="AP457" s="201">
        <v>12</v>
      </c>
      <c r="AT457" s="102">
        <v>7480.21</v>
      </c>
      <c r="AU457" s="15" t="s">
        <v>424</v>
      </c>
      <c r="AV457" s="15" t="s">
        <v>488</v>
      </c>
      <c r="AW457" s="15" t="s">
        <v>621</v>
      </c>
      <c r="AX457" s="14" t="str">
        <f t="shared" si="8"/>
        <v>IberiaBOOKINGS</v>
      </c>
      <c r="AY457" s="17" t="s">
        <v>733</v>
      </c>
      <c r="AZ457" s="101">
        <f>IF(ISERROR(VLOOKUP($H457,Lookup!$F:$G,2,FALSE)),0,VLOOKUP($H457,Lookup!$F:$G,2,FALSE))</f>
        <v>0</v>
      </c>
    </row>
    <row r="458" spans="1:52">
      <c r="A458" s="12" t="str">
        <f>IF(AZ458=0,VLOOKUP(R458,Lookup!$B:$C,2,0),'1st Yr Maint'!AZ458)</f>
        <v>Iberia</v>
      </c>
      <c r="B458" s="12" t="str">
        <f>VLOOKUP(A458,Lookup!$C:$D,2,FALSE)</f>
        <v>EMEA WEST</v>
      </c>
      <c r="C458" s="15" t="s">
        <v>418</v>
      </c>
      <c r="D458" s="15" t="s">
        <v>491</v>
      </c>
      <c r="E458" s="15" t="s">
        <v>393</v>
      </c>
      <c r="F458" s="15" t="s">
        <v>519</v>
      </c>
      <c r="G458" s="15" t="s">
        <v>645</v>
      </c>
      <c r="H458" s="15" t="s">
        <v>569</v>
      </c>
      <c r="I458" s="143" t="s">
        <v>640</v>
      </c>
      <c r="J458" s="15" t="s">
        <v>566</v>
      </c>
      <c r="K458" s="15" t="s">
        <v>539</v>
      </c>
      <c r="L458" s="15" t="s">
        <v>460</v>
      </c>
      <c r="M458" s="15" t="s">
        <v>1173</v>
      </c>
      <c r="N458" s="103">
        <v>966987</v>
      </c>
      <c r="O458" s="15" t="s">
        <v>1174</v>
      </c>
      <c r="P458" s="15" t="s">
        <v>1175</v>
      </c>
      <c r="Q458" s="15" t="s">
        <v>1176</v>
      </c>
      <c r="R458" s="15" t="s">
        <v>540</v>
      </c>
      <c r="S458" s="15" t="s">
        <v>540</v>
      </c>
      <c r="T458" s="15" t="s">
        <v>467</v>
      </c>
      <c r="U458" s="15" t="s">
        <v>468</v>
      </c>
      <c r="V458" s="15">
        <v>3062062</v>
      </c>
      <c r="X458" s="15">
        <v>30294579</v>
      </c>
      <c r="Y458" s="15" t="s">
        <v>1177</v>
      </c>
      <c r="AB458" s="15" t="s">
        <v>1178</v>
      </c>
      <c r="AC458" s="15">
        <v>467190013</v>
      </c>
      <c r="AD458" s="15">
        <v>1005560475</v>
      </c>
      <c r="AE458" s="15" t="s">
        <v>461</v>
      </c>
      <c r="AF458" s="15">
        <v>2</v>
      </c>
      <c r="AG458" s="15" t="s">
        <v>509</v>
      </c>
      <c r="AH458" s="15" t="s">
        <v>510</v>
      </c>
      <c r="AI458" s="15" t="s">
        <v>511</v>
      </c>
      <c r="AJ458" s="15" t="s">
        <v>642</v>
      </c>
      <c r="AK458" s="15" t="s">
        <v>658</v>
      </c>
      <c r="AL458" s="15" t="s">
        <v>512</v>
      </c>
      <c r="AM458" s="16">
        <v>41619</v>
      </c>
      <c r="AN458" s="16">
        <v>41619</v>
      </c>
      <c r="AO458" s="16">
        <v>41619</v>
      </c>
      <c r="AP458" s="201">
        <v>12</v>
      </c>
      <c r="AT458" s="102">
        <v>13014.31</v>
      </c>
      <c r="AU458" s="15" t="s">
        <v>424</v>
      </c>
      <c r="AV458" s="15" t="s">
        <v>479</v>
      </c>
      <c r="AW458" s="15" t="s">
        <v>1012</v>
      </c>
      <c r="AX458" s="14" t="str">
        <f t="shared" si="8"/>
        <v>IberiaBOOKINGS</v>
      </c>
      <c r="AY458" s="17" t="s">
        <v>733</v>
      </c>
      <c r="AZ458" s="101">
        <f>IF(ISERROR(VLOOKUP($H458,Lookup!$F:$G,2,FALSE)),0,VLOOKUP($H458,Lookup!$F:$G,2,FALSE))</f>
        <v>0</v>
      </c>
    </row>
    <row r="459" spans="1:52">
      <c r="A459" s="12" t="str">
        <f>IF(AZ459=0,VLOOKUP(R459,Lookup!$B:$C,2,0),'1st Yr Maint'!AZ459)</f>
        <v>Iberia</v>
      </c>
      <c r="B459" s="12" t="str">
        <f>VLOOKUP(A459,Lookup!$C:$D,2,FALSE)</f>
        <v>EMEA WEST</v>
      </c>
      <c r="C459" s="15" t="s">
        <v>418</v>
      </c>
      <c r="D459" s="15" t="s">
        <v>491</v>
      </c>
      <c r="E459" s="15" t="s">
        <v>393</v>
      </c>
      <c r="F459" s="15" t="s">
        <v>519</v>
      </c>
      <c r="G459" s="15" t="s">
        <v>645</v>
      </c>
      <c r="H459" s="15" t="s">
        <v>569</v>
      </c>
      <c r="I459" s="143" t="s">
        <v>640</v>
      </c>
      <c r="J459" s="15" t="s">
        <v>566</v>
      </c>
      <c r="K459" s="15" t="s">
        <v>539</v>
      </c>
      <c r="L459" s="15" t="s">
        <v>460</v>
      </c>
      <c r="M459" s="15" t="s">
        <v>641</v>
      </c>
      <c r="N459" s="103">
        <v>85030</v>
      </c>
      <c r="O459" s="15" t="s">
        <v>800</v>
      </c>
      <c r="P459" s="15" t="s">
        <v>801</v>
      </c>
      <c r="Q459" s="15" t="s">
        <v>801</v>
      </c>
      <c r="R459" s="15" t="s">
        <v>540</v>
      </c>
      <c r="S459" s="15" t="s">
        <v>540</v>
      </c>
      <c r="T459" s="15" t="s">
        <v>467</v>
      </c>
      <c r="U459" s="15" t="s">
        <v>468</v>
      </c>
      <c r="V459" s="15">
        <v>2732025</v>
      </c>
      <c r="X459" s="15">
        <v>30165540</v>
      </c>
      <c r="Y459" s="15" t="s">
        <v>802</v>
      </c>
      <c r="AB459" s="15" t="s">
        <v>803</v>
      </c>
      <c r="AC459" s="15">
        <v>479639387</v>
      </c>
      <c r="AD459" s="15">
        <v>1005060843</v>
      </c>
      <c r="AE459" s="15" t="s">
        <v>461</v>
      </c>
      <c r="AF459" s="15">
        <v>-2</v>
      </c>
      <c r="AG459" s="15" t="s">
        <v>509</v>
      </c>
      <c r="AH459" s="15" t="s">
        <v>510</v>
      </c>
      <c r="AI459" s="15" t="s">
        <v>511</v>
      </c>
      <c r="AJ459" s="15" t="s">
        <v>518</v>
      </c>
      <c r="AK459" s="15" t="s">
        <v>516</v>
      </c>
      <c r="AL459" s="15" t="s">
        <v>512</v>
      </c>
      <c r="AM459" s="16">
        <v>41359</v>
      </c>
      <c r="AN459" s="16">
        <v>41578</v>
      </c>
      <c r="AO459" s="16">
        <v>41578</v>
      </c>
      <c r="AP459" s="201">
        <v>10</v>
      </c>
      <c r="AT459" s="102">
        <v>-1151.8</v>
      </c>
      <c r="AU459" s="15" t="s">
        <v>424</v>
      </c>
      <c r="AV459" s="15" t="s">
        <v>494</v>
      </c>
      <c r="AW459" s="15" t="s">
        <v>542</v>
      </c>
      <c r="AX459" s="14" t="str">
        <f t="shared" si="8"/>
        <v>IberiaBOOKINGS</v>
      </c>
      <c r="AY459" s="17" t="s">
        <v>733</v>
      </c>
      <c r="AZ459" s="101">
        <f>IF(ISERROR(VLOOKUP($H459,Lookup!$F:$G,2,FALSE)),0,VLOOKUP($H459,Lookup!$F:$G,2,FALSE))</f>
        <v>0</v>
      </c>
    </row>
    <row r="460" spans="1:52">
      <c r="A460" s="12" t="str">
        <f>IF(AZ460=0,VLOOKUP(R460,Lookup!$B:$C,2,0),'1st Yr Maint'!AZ460)</f>
        <v>Iberia</v>
      </c>
      <c r="B460" s="12" t="str">
        <f>VLOOKUP(A460,Lookup!$C:$D,2,FALSE)</f>
        <v>EMEA WEST</v>
      </c>
      <c r="C460" s="15" t="s">
        <v>418</v>
      </c>
      <c r="D460" s="15" t="s">
        <v>491</v>
      </c>
      <c r="E460" s="15" t="s">
        <v>393</v>
      </c>
      <c r="F460" s="15" t="s">
        <v>519</v>
      </c>
      <c r="G460" s="15" t="s">
        <v>645</v>
      </c>
      <c r="H460" s="15" t="s">
        <v>569</v>
      </c>
      <c r="I460" s="143" t="s">
        <v>640</v>
      </c>
      <c r="J460" s="15" t="s">
        <v>566</v>
      </c>
      <c r="K460" s="15" t="s">
        <v>539</v>
      </c>
      <c r="L460" s="15" t="s">
        <v>460</v>
      </c>
      <c r="M460" s="15" t="s">
        <v>641</v>
      </c>
      <c r="N460" s="103">
        <v>85030</v>
      </c>
      <c r="O460" s="15" t="s">
        <v>800</v>
      </c>
      <c r="P460" s="15" t="s">
        <v>804</v>
      </c>
      <c r="Q460" s="15" t="s">
        <v>804</v>
      </c>
      <c r="R460" s="15" t="s">
        <v>540</v>
      </c>
      <c r="S460" s="15" t="s">
        <v>540</v>
      </c>
      <c r="T460" s="15" t="s">
        <v>467</v>
      </c>
      <c r="U460" s="15" t="s">
        <v>468</v>
      </c>
      <c r="V460" s="15">
        <v>2732025</v>
      </c>
      <c r="X460" s="15">
        <v>30165540</v>
      </c>
      <c r="Y460" s="15" t="s">
        <v>802</v>
      </c>
      <c r="AB460" s="15" t="s">
        <v>805</v>
      </c>
      <c r="AC460" s="15">
        <v>474027117</v>
      </c>
      <c r="AD460" s="15">
        <v>1005060843</v>
      </c>
      <c r="AE460" s="15" t="s">
        <v>461</v>
      </c>
      <c r="AF460" s="15">
        <v>2</v>
      </c>
      <c r="AG460" s="15" t="s">
        <v>509</v>
      </c>
      <c r="AH460" s="15" t="s">
        <v>510</v>
      </c>
      <c r="AI460" s="15" t="s">
        <v>511</v>
      </c>
      <c r="AJ460" s="15" t="s">
        <v>518</v>
      </c>
      <c r="AK460" s="15" t="s">
        <v>516</v>
      </c>
      <c r="AL460" s="15" t="s">
        <v>512</v>
      </c>
      <c r="AM460" s="16">
        <v>41359</v>
      </c>
      <c r="AN460" s="16">
        <v>41578</v>
      </c>
      <c r="AO460" s="16">
        <v>41578</v>
      </c>
      <c r="AP460" s="201">
        <v>10</v>
      </c>
      <c r="AT460" s="102">
        <v>1151.8</v>
      </c>
      <c r="AU460" s="15" t="s">
        <v>424</v>
      </c>
      <c r="AV460" s="15" t="s">
        <v>466</v>
      </c>
      <c r="AW460" s="15" t="s">
        <v>465</v>
      </c>
      <c r="AX460" s="14" t="str">
        <f t="shared" si="8"/>
        <v>IberiaBOOKINGS</v>
      </c>
      <c r="AY460" s="17" t="s">
        <v>733</v>
      </c>
      <c r="AZ460" s="101">
        <f>IF(ISERROR(VLOOKUP($H460,Lookup!$F:$G,2,FALSE)),0,VLOOKUP($H460,Lookup!$F:$G,2,FALSE))</f>
        <v>0</v>
      </c>
    </row>
    <row r="461" spans="1:52">
      <c r="A461" s="12" t="str">
        <f>IF(AZ461=0,VLOOKUP(R461,Lookup!$B:$C,2,0),'1st Yr Maint'!AZ461)</f>
        <v>Italy</v>
      </c>
      <c r="B461" s="12" t="str">
        <f>VLOOKUP(A461,Lookup!$C:$D,2,FALSE)</f>
        <v>EMEA WEST</v>
      </c>
      <c r="C461" s="15" t="s">
        <v>418</v>
      </c>
      <c r="D461" s="15" t="s">
        <v>491</v>
      </c>
      <c r="E461" s="15" t="s">
        <v>393</v>
      </c>
      <c r="F461" s="15" t="s">
        <v>519</v>
      </c>
      <c r="G461" s="15" t="s">
        <v>645</v>
      </c>
      <c r="H461" s="15" t="s">
        <v>480</v>
      </c>
      <c r="I461" s="143" t="s">
        <v>572</v>
      </c>
      <c r="J461" s="15" t="s">
        <v>566</v>
      </c>
      <c r="K461" s="15" t="s">
        <v>794</v>
      </c>
      <c r="L461" s="15" t="s">
        <v>460</v>
      </c>
      <c r="M461" s="15" t="s">
        <v>1127</v>
      </c>
      <c r="N461" s="103">
        <v>104508</v>
      </c>
      <c r="O461" s="15" t="s">
        <v>1471</v>
      </c>
      <c r="P461" s="15" t="s">
        <v>1472</v>
      </c>
      <c r="Q461" s="15" t="s">
        <v>1472</v>
      </c>
      <c r="R461" s="15" t="s">
        <v>97</v>
      </c>
      <c r="S461" s="15" t="s">
        <v>97</v>
      </c>
      <c r="T461" s="15" t="s">
        <v>467</v>
      </c>
      <c r="U461" s="15" t="s">
        <v>468</v>
      </c>
      <c r="V461" s="15">
        <v>1996105</v>
      </c>
      <c r="X461" s="15">
        <v>30309354</v>
      </c>
      <c r="Y461" s="15" t="s">
        <v>1473</v>
      </c>
      <c r="AB461" s="15" t="s">
        <v>964</v>
      </c>
      <c r="AC461" s="15">
        <v>485642987</v>
      </c>
      <c r="AD461" s="15">
        <v>1004998980</v>
      </c>
      <c r="AE461" s="15" t="s">
        <v>461</v>
      </c>
      <c r="AF461" s="15">
        <v>2</v>
      </c>
      <c r="AG461" s="15" t="s">
        <v>513</v>
      </c>
      <c r="AH461" s="15" t="s">
        <v>510</v>
      </c>
      <c r="AI461" s="15" t="s">
        <v>514</v>
      </c>
      <c r="AL461" s="15" t="s">
        <v>391</v>
      </c>
      <c r="AM461" s="16">
        <v>41636</v>
      </c>
      <c r="AN461" s="16">
        <v>41636</v>
      </c>
      <c r="AO461" s="16">
        <v>41636</v>
      </c>
      <c r="AP461" s="201">
        <v>12</v>
      </c>
      <c r="AT461" s="102">
        <v>27488.53</v>
      </c>
      <c r="AU461" s="15" t="s">
        <v>424</v>
      </c>
      <c r="AV461" s="15" t="s">
        <v>663</v>
      </c>
      <c r="AW461" s="15" t="s">
        <v>678</v>
      </c>
      <c r="AX461" s="14" t="str">
        <f t="shared" si="8"/>
        <v>ItalyBOOKINGS</v>
      </c>
      <c r="AY461" s="17" t="s">
        <v>733</v>
      </c>
      <c r="AZ461" s="101" t="str">
        <f>IF(ISERROR(VLOOKUP($H461,Lookup!$F:$G,2,FALSE)),0,VLOOKUP($H461,Lookup!$F:$G,2,FALSE))</f>
        <v>Italy</v>
      </c>
    </row>
    <row r="462" spans="1:52">
      <c r="A462" s="12" t="str">
        <f>IF(AZ462=0,VLOOKUP(R462,Lookup!$B:$C,2,0),'1st Yr Maint'!AZ462)</f>
        <v>Italy</v>
      </c>
      <c r="B462" s="12" t="str">
        <f>VLOOKUP(A462,Lookup!$C:$D,2,FALSE)</f>
        <v>EMEA WEST</v>
      </c>
      <c r="C462" s="15" t="s">
        <v>418</v>
      </c>
      <c r="D462" s="15" t="s">
        <v>491</v>
      </c>
      <c r="E462" s="15" t="s">
        <v>393</v>
      </c>
      <c r="F462" s="15" t="s">
        <v>519</v>
      </c>
      <c r="G462" s="15" t="s">
        <v>645</v>
      </c>
      <c r="H462" s="15" t="s">
        <v>480</v>
      </c>
      <c r="I462" s="143" t="s">
        <v>572</v>
      </c>
      <c r="J462" s="15" t="s">
        <v>566</v>
      </c>
      <c r="K462" s="15" t="s">
        <v>794</v>
      </c>
      <c r="L462" s="15" t="s">
        <v>460</v>
      </c>
      <c r="M462" s="15" t="s">
        <v>1127</v>
      </c>
      <c r="N462" s="103">
        <v>104508</v>
      </c>
      <c r="O462" s="15" t="s">
        <v>1387</v>
      </c>
      <c r="P462" s="15" t="s">
        <v>1387</v>
      </c>
      <c r="Q462" s="15" t="s">
        <v>1387</v>
      </c>
      <c r="R462" s="15" t="s">
        <v>97</v>
      </c>
      <c r="S462" s="15" t="s">
        <v>97</v>
      </c>
      <c r="T462" s="15" t="s">
        <v>467</v>
      </c>
      <c r="U462" s="15" t="s">
        <v>468</v>
      </c>
      <c r="V462" s="15">
        <v>3158201</v>
      </c>
      <c r="X462" s="15">
        <v>30305726</v>
      </c>
      <c r="Y462" s="15" t="s">
        <v>1388</v>
      </c>
      <c r="AB462" s="15" t="s">
        <v>1389</v>
      </c>
      <c r="AC462" s="15">
        <v>690626718</v>
      </c>
      <c r="AD462" s="15">
        <v>1005725455</v>
      </c>
      <c r="AE462" s="15" t="s">
        <v>461</v>
      </c>
      <c r="AF462" s="15">
        <v>2</v>
      </c>
      <c r="AG462" s="15" t="s">
        <v>513</v>
      </c>
      <c r="AH462" s="15" t="s">
        <v>510</v>
      </c>
      <c r="AI462" s="15" t="s">
        <v>514</v>
      </c>
      <c r="AJ462" s="15" t="s">
        <v>518</v>
      </c>
      <c r="AK462" s="15" t="s">
        <v>611</v>
      </c>
      <c r="AL462" s="15" t="s">
        <v>512</v>
      </c>
      <c r="AM462" s="16">
        <v>41632</v>
      </c>
      <c r="AN462" s="16">
        <v>41632</v>
      </c>
      <c r="AO462" s="16">
        <v>41632</v>
      </c>
      <c r="AP462" s="201">
        <v>12</v>
      </c>
      <c r="AT462" s="102">
        <v>7867.61</v>
      </c>
      <c r="AU462" s="15" t="s">
        <v>424</v>
      </c>
      <c r="AV462" s="15" t="s">
        <v>470</v>
      </c>
      <c r="AW462" s="15" t="s">
        <v>469</v>
      </c>
      <c r="AX462" s="14" t="str">
        <f t="shared" si="8"/>
        <v>ItalyBOOKINGS</v>
      </c>
      <c r="AY462" s="17" t="s">
        <v>733</v>
      </c>
      <c r="AZ462" s="101" t="str">
        <f>IF(ISERROR(VLOOKUP($H462,Lookup!$F:$G,2,FALSE)),0,VLOOKUP($H462,Lookup!$F:$G,2,FALSE))</f>
        <v>Italy</v>
      </c>
    </row>
    <row r="463" spans="1:52">
      <c r="A463" s="12" t="str">
        <f>IF(AZ463=0,VLOOKUP(R463,Lookup!$B:$C,2,0),'1st Yr Maint'!AZ463)</f>
        <v>Italy</v>
      </c>
      <c r="B463" s="12" t="str">
        <f>VLOOKUP(A463,Lookup!$C:$D,2,FALSE)</f>
        <v>EMEA WEST</v>
      </c>
      <c r="C463" s="15" t="s">
        <v>418</v>
      </c>
      <c r="D463" s="15" t="s">
        <v>491</v>
      </c>
      <c r="E463" s="15" t="s">
        <v>393</v>
      </c>
      <c r="F463" s="15" t="s">
        <v>519</v>
      </c>
      <c r="G463" s="15" t="s">
        <v>645</v>
      </c>
      <c r="H463" s="15" t="s">
        <v>480</v>
      </c>
      <c r="I463" s="143" t="s">
        <v>572</v>
      </c>
      <c r="J463" s="15" t="s">
        <v>566</v>
      </c>
      <c r="K463" s="15" t="s">
        <v>794</v>
      </c>
      <c r="L463" s="15" t="s">
        <v>460</v>
      </c>
      <c r="M463" s="15" t="s">
        <v>1127</v>
      </c>
      <c r="N463" s="103">
        <v>104508</v>
      </c>
      <c r="O463" s="15" t="s">
        <v>1162</v>
      </c>
      <c r="P463" s="15" t="s">
        <v>1163</v>
      </c>
      <c r="Q463" s="15" t="s">
        <v>1163</v>
      </c>
      <c r="R463" s="15" t="s">
        <v>97</v>
      </c>
      <c r="S463" s="15" t="s">
        <v>97</v>
      </c>
      <c r="T463" s="15" t="s">
        <v>467</v>
      </c>
      <c r="U463" s="15" t="s">
        <v>468</v>
      </c>
      <c r="V463" s="15">
        <v>3062504</v>
      </c>
      <c r="X463" s="15">
        <v>30295453</v>
      </c>
      <c r="Y463" s="15" t="s">
        <v>1164</v>
      </c>
      <c r="AB463" s="15" t="s">
        <v>1165</v>
      </c>
      <c r="AC463" s="15">
        <v>1915172</v>
      </c>
      <c r="AD463" s="15">
        <v>1005559668</v>
      </c>
      <c r="AE463" s="15" t="s">
        <v>461</v>
      </c>
      <c r="AF463" s="15">
        <v>2</v>
      </c>
      <c r="AG463" s="15" t="s">
        <v>513</v>
      </c>
      <c r="AH463" s="15" t="s">
        <v>510</v>
      </c>
      <c r="AI463" s="15" t="s">
        <v>514</v>
      </c>
      <c r="AL463" s="15" t="s">
        <v>391</v>
      </c>
      <c r="AM463" s="16">
        <v>41620</v>
      </c>
      <c r="AN463" s="16">
        <v>41620</v>
      </c>
      <c r="AO463" s="16">
        <v>41620</v>
      </c>
      <c r="AP463" s="201">
        <v>12</v>
      </c>
      <c r="AT463" s="102">
        <v>461.5</v>
      </c>
      <c r="AU463" s="15" t="s">
        <v>424</v>
      </c>
      <c r="AV463" s="15" t="s">
        <v>466</v>
      </c>
      <c r="AW463" s="15" t="s">
        <v>465</v>
      </c>
      <c r="AX463" s="14" t="str">
        <f t="shared" si="8"/>
        <v>ItalyBOOKINGS</v>
      </c>
      <c r="AY463" s="17" t="s">
        <v>733</v>
      </c>
      <c r="AZ463" s="101" t="str">
        <f>IF(ISERROR(VLOOKUP($H463,Lookup!$F:$G,2,FALSE)),0,VLOOKUP($H463,Lookup!$F:$G,2,FALSE))</f>
        <v>Italy</v>
      </c>
    </row>
    <row r="464" spans="1:52">
      <c r="A464" s="12" t="str">
        <f>IF(AZ464=0,VLOOKUP(R464,Lookup!$B:$C,2,0),'1st Yr Maint'!AZ464)</f>
        <v>Italy</v>
      </c>
      <c r="B464" s="12" t="str">
        <f>VLOOKUP(A464,Lookup!$C:$D,2,FALSE)</f>
        <v>EMEA WEST</v>
      </c>
      <c r="C464" s="15" t="s">
        <v>418</v>
      </c>
      <c r="D464" s="15" t="s">
        <v>491</v>
      </c>
      <c r="E464" s="15" t="s">
        <v>393</v>
      </c>
      <c r="F464" s="15" t="s">
        <v>519</v>
      </c>
      <c r="G464" s="15" t="s">
        <v>645</v>
      </c>
      <c r="H464" s="15" t="s">
        <v>480</v>
      </c>
      <c r="I464" s="143" t="s">
        <v>572</v>
      </c>
      <c r="J464" s="15" t="s">
        <v>566</v>
      </c>
      <c r="K464" s="15" t="s">
        <v>794</v>
      </c>
      <c r="L464" s="15" t="s">
        <v>460</v>
      </c>
      <c r="M464" s="15" t="s">
        <v>693</v>
      </c>
      <c r="N464" s="103">
        <v>117985</v>
      </c>
      <c r="O464" s="15" t="s">
        <v>1207</v>
      </c>
      <c r="P464" s="15" t="s">
        <v>1208</v>
      </c>
      <c r="Q464" s="15" t="s">
        <v>1208</v>
      </c>
      <c r="R464" s="15" t="s">
        <v>225</v>
      </c>
      <c r="S464" s="15" t="s">
        <v>267</v>
      </c>
      <c r="T464" s="15" t="s">
        <v>467</v>
      </c>
      <c r="U464" s="15" t="s">
        <v>468</v>
      </c>
      <c r="V464" s="15">
        <v>2378675</v>
      </c>
      <c r="X464" s="15">
        <v>30299007</v>
      </c>
      <c r="Y464" s="15" t="s">
        <v>1209</v>
      </c>
      <c r="AB464" s="15" t="s">
        <v>1208</v>
      </c>
      <c r="AC464" s="15">
        <v>276676939</v>
      </c>
      <c r="AD464" s="15">
        <v>1005729620</v>
      </c>
      <c r="AE464" s="15" t="s">
        <v>461</v>
      </c>
      <c r="AF464" s="15">
        <v>2</v>
      </c>
      <c r="AG464" s="15" t="s">
        <v>513</v>
      </c>
      <c r="AH464" s="15" t="s">
        <v>510</v>
      </c>
      <c r="AI464" s="15" t="s">
        <v>514</v>
      </c>
      <c r="AL464" s="15" t="s">
        <v>391</v>
      </c>
      <c r="AM464" s="16">
        <v>41625</v>
      </c>
      <c r="AN464" s="16">
        <v>41625</v>
      </c>
      <c r="AO464" s="16">
        <v>41625</v>
      </c>
      <c r="AP464" s="201">
        <v>12</v>
      </c>
      <c r="AT464" s="102">
        <v>103010.8</v>
      </c>
      <c r="AU464" s="15" t="s">
        <v>424</v>
      </c>
      <c r="AV464" s="15" t="s">
        <v>462</v>
      </c>
      <c r="AW464" s="15" t="s">
        <v>652</v>
      </c>
      <c r="AX464" s="14" t="str">
        <f t="shared" si="8"/>
        <v>ItalyBOOKINGS</v>
      </c>
      <c r="AY464" s="17" t="s">
        <v>733</v>
      </c>
      <c r="AZ464" s="101" t="str">
        <f>IF(ISERROR(VLOOKUP($H464,Lookup!$F:$G,2,FALSE)),0,VLOOKUP($H464,Lookup!$F:$G,2,FALSE))</f>
        <v>Italy</v>
      </c>
    </row>
    <row r="465" spans="1:52">
      <c r="A465" s="12" t="str">
        <f>IF(AZ465=0,VLOOKUP(R465,Lookup!$B:$C,2,0),'1st Yr Maint'!AZ465)</f>
        <v>Nordics</v>
      </c>
      <c r="B465" s="12" t="str">
        <f>VLOOKUP(A465,Lookup!$C:$D,2,FALSE)</f>
        <v>EMEA WEST</v>
      </c>
      <c r="C465" s="15" t="s">
        <v>418</v>
      </c>
      <c r="D465" s="15" t="s">
        <v>491</v>
      </c>
      <c r="E465" s="15" t="s">
        <v>393</v>
      </c>
      <c r="F465" s="15" t="s">
        <v>519</v>
      </c>
      <c r="G465" s="15" t="s">
        <v>645</v>
      </c>
      <c r="H465" s="15" t="s">
        <v>571</v>
      </c>
      <c r="I465" s="143" t="s">
        <v>1305</v>
      </c>
      <c r="J465" s="15" t="s">
        <v>476</v>
      </c>
      <c r="K465" s="15" t="s">
        <v>487</v>
      </c>
      <c r="L465" s="15" t="s">
        <v>471</v>
      </c>
      <c r="M465" s="15" t="s">
        <v>1306</v>
      </c>
      <c r="N465" s="103">
        <v>138441</v>
      </c>
      <c r="O465" s="15" t="s">
        <v>1405</v>
      </c>
      <c r="P465" s="15" t="s">
        <v>1405</v>
      </c>
      <c r="Q465" s="15" t="s">
        <v>1405</v>
      </c>
      <c r="R465" s="15" t="s">
        <v>564</v>
      </c>
      <c r="S465" s="15" t="s">
        <v>564</v>
      </c>
      <c r="T465" s="15" t="s">
        <v>467</v>
      </c>
      <c r="U465" s="15" t="s">
        <v>468</v>
      </c>
      <c r="V465" s="15">
        <v>2874718</v>
      </c>
      <c r="X465" s="15">
        <v>30304850</v>
      </c>
      <c r="Y465" s="15" t="s">
        <v>1406</v>
      </c>
      <c r="AB465" s="15" t="s">
        <v>1407</v>
      </c>
      <c r="AC465" s="15">
        <v>306240136</v>
      </c>
      <c r="AD465" s="15">
        <v>1005836732</v>
      </c>
      <c r="AE465" s="15" t="s">
        <v>461</v>
      </c>
      <c r="AF465" s="15">
        <v>2</v>
      </c>
      <c r="AG465" s="15" t="s">
        <v>513</v>
      </c>
      <c r="AH465" s="15" t="s">
        <v>510</v>
      </c>
      <c r="AI465" s="15" t="s">
        <v>514</v>
      </c>
      <c r="AL465" s="15" t="s">
        <v>391</v>
      </c>
      <c r="AM465" s="16">
        <v>41631</v>
      </c>
      <c r="AN465" s="16">
        <v>41632</v>
      </c>
      <c r="AO465" s="16">
        <v>41631</v>
      </c>
      <c r="AP465" s="201">
        <v>12</v>
      </c>
      <c r="AT465" s="102">
        <v>30737.73</v>
      </c>
      <c r="AU465" s="15" t="s">
        <v>424</v>
      </c>
      <c r="AV465" s="15" t="s">
        <v>552</v>
      </c>
      <c r="AW465" s="15" t="s">
        <v>553</v>
      </c>
      <c r="AX465" s="14" t="str">
        <f t="shared" si="8"/>
        <v>NordicsBOOKINGS</v>
      </c>
      <c r="AY465" s="17" t="s">
        <v>733</v>
      </c>
      <c r="AZ465" s="101" t="str">
        <f>IF(ISERROR(VLOOKUP($H465,Lookup!$F:$G,2,FALSE)),0,VLOOKUP($H465,Lookup!$F:$G,2,FALSE))</f>
        <v>Nordics</v>
      </c>
    </row>
    <row r="466" spans="1:52">
      <c r="A466" s="12" t="str">
        <f>IF(AZ466=0,VLOOKUP(R466,Lookup!$B:$C,2,0),'1st Yr Maint'!AZ466)</f>
        <v>Nordics</v>
      </c>
      <c r="B466" s="12" t="str">
        <f>VLOOKUP(A466,Lookup!$C:$D,2,FALSE)</f>
        <v>EMEA WEST</v>
      </c>
      <c r="C466" s="15" t="s">
        <v>418</v>
      </c>
      <c r="D466" s="15" t="s">
        <v>491</v>
      </c>
      <c r="E466" s="15" t="s">
        <v>393</v>
      </c>
      <c r="F466" s="15" t="s">
        <v>519</v>
      </c>
      <c r="G466" s="15" t="s">
        <v>645</v>
      </c>
      <c r="H466" s="15" t="s">
        <v>571</v>
      </c>
      <c r="I466" s="143" t="s">
        <v>1305</v>
      </c>
      <c r="J466" s="15" t="s">
        <v>476</v>
      </c>
      <c r="K466" s="15" t="s">
        <v>487</v>
      </c>
      <c r="L466" s="15" t="s">
        <v>471</v>
      </c>
      <c r="M466" s="15" t="s">
        <v>1306</v>
      </c>
      <c r="N466" s="103">
        <v>138441</v>
      </c>
      <c r="O466" s="15" t="s">
        <v>1415</v>
      </c>
      <c r="P466" s="15" t="s">
        <v>1415</v>
      </c>
      <c r="Q466" s="15" t="s">
        <v>1416</v>
      </c>
      <c r="R466" s="15" t="s">
        <v>564</v>
      </c>
      <c r="S466" s="15" t="s">
        <v>564</v>
      </c>
      <c r="T466" s="15" t="s">
        <v>467</v>
      </c>
      <c r="U466" s="15" t="s">
        <v>468</v>
      </c>
      <c r="V466" s="15">
        <v>3197042</v>
      </c>
      <c r="X466" s="15">
        <v>30304849</v>
      </c>
      <c r="Y466" s="15" t="s">
        <v>1417</v>
      </c>
      <c r="AB466" s="15" t="s">
        <v>1418</v>
      </c>
      <c r="AC466" s="15">
        <v>306282476</v>
      </c>
      <c r="AD466" s="15">
        <v>1005847158</v>
      </c>
      <c r="AE466" s="15" t="s">
        <v>461</v>
      </c>
      <c r="AF466" s="15">
        <v>2</v>
      </c>
      <c r="AG466" s="15" t="s">
        <v>513</v>
      </c>
      <c r="AH466" s="15" t="s">
        <v>510</v>
      </c>
      <c r="AI466" s="15" t="s">
        <v>511</v>
      </c>
      <c r="AJ466" s="15" t="s">
        <v>541</v>
      </c>
      <c r="AK466" s="15" t="s">
        <v>1419</v>
      </c>
      <c r="AL466" s="15" t="s">
        <v>512</v>
      </c>
      <c r="AM466" s="16">
        <v>41631</v>
      </c>
      <c r="AN466" s="16">
        <v>41635</v>
      </c>
      <c r="AO466" s="16">
        <v>41631</v>
      </c>
      <c r="AP466" s="201">
        <v>12</v>
      </c>
      <c r="AT466" s="102">
        <v>80.53</v>
      </c>
      <c r="AU466" s="15" t="s">
        <v>424</v>
      </c>
      <c r="AV466" s="15" t="s">
        <v>494</v>
      </c>
      <c r="AW466" s="15" t="s">
        <v>1093</v>
      </c>
      <c r="AX466" s="14" t="str">
        <f t="shared" si="8"/>
        <v>NordicsBOOKINGS</v>
      </c>
      <c r="AY466" s="17" t="s">
        <v>733</v>
      </c>
      <c r="AZ466" s="101" t="str">
        <f>IF(ISERROR(VLOOKUP($H466,Lookup!$F:$G,2,FALSE)),0,VLOOKUP($H466,Lookup!$F:$G,2,FALSE))</f>
        <v>Nordics</v>
      </c>
    </row>
    <row r="467" spans="1:52">
      <c r="A467" s="12" t="str">
        <f>IF(AZ467=0,VLOOKUP(R467,Lookup!$B:$C,2,0),'1st Yr Maint'!AZ467)</f>
        <v>Nordics</v>
      </c>
      <c r="B467" s="12" t="str">
        <f>VLOOKUP(A467,Lookup!$C:$D,2,FALSE)</f>
        <v>EMEA WEST</v>
      </c>
      <c r="C467" s="15" t="s">
        <v>418</v>
      </c>
      <c r="D467" s="15" t="s">
        <v>491</v>
      </c>
      <c r="E467" s="15" t="s">
        <v>393</v>
      </c>
      <c r="F467" s="15" t="s">
        <v>519</v>
      </c>
      <c r="G467" s="15" t="s">
        <v>645</v>
      </c>
      <c r="H467" s="15" t="s">
        <v>571</v>
      </c>
      <c r="I467" s="143" t="s">
        <v>1305</v>
      </c>
      <c r="J467" s="15" t="s">
        <v>476</v>
      </c>
      <c r="K467" s="15" t="s">
        <v>487</v>
      </c>
      <c r="L467" s="15" t="s">
        <v>471</v>
      </c>
      <c r="M467" s="15" t="s">
        <v>1306</v>
      </c>
      <c r="N467" s="103">
        <v>138441</v>
      </c>
      <c r="O467" s="15" t="s">
        <v>1560</v>
      </c>
      <c r="P467" s="15" t="s">
        <v>1561</v>
      </c>
      <c r="Q467" s="15" t="s">
        <v>1561</v>
      </c>
      <c r="R467" s="15" t="s">
        <v>564</v>
      </c>
      <c r="S467" s="15" t="s">
        <v>564</v>
      </c>
      <c r="T467" s="15" t="s">
        <v>467</v>
      </c>
      <c r="U467" s="15" t="s">
        <v>468</v>
      </c>
      <c r="V467" s="15">
        <v>3198211</v>
      </c>
      <c r="X467" s="15">
        <v>30311484</v>
      </c>
      <c r="Y467" s="15" t="s">
        <v>1562</v>
      </c>
      <c r="AB467" s="15" t="s">
        <v>1154</v>
      </c>
      <c r="AC467" s="15">
        <v>315016295</v>
      </c>
      <c r="AD467" s="15">
        <v>1005847313</v>
      </c>
      <c r="AE467" s="15" t="s">
        <v>461</v>
      </c>
      <c r="AF467" s="15">
        <v>2</v>
      </c>
      <c r="AG467" s="15" t="s">
        <v>513</v>
      </c>
      <c r="AH467" s="15" t="s">
        <v>510</v>
      </c>
      <c r="AI467" s="15" t="s">
        <v>511</v>
      </c>
      <c r="AJ467" s="15" t="s">
        <v>1365</v>
      </c>
      <c r="AK467" s="15" t="s">
        <v>700</v>
      </c>
      <c r="AL467" s="15" t="s">
        <v>512</v>
      </c>
      <c r="AM467" s="16">
        <v>41639</v>
      </c>
      <c r="AN467" s="16">
        <v>41639</v>
      </c>
      <c r="AO467" s="16">
        <v>41639</v>
      </c>
      <c r="AP467" s="201">
        <v>12</v>
      </c>
      <c r="AT467" s="102">
        <v>81.400000000000006</v>
      </c>
      <c r="AU467" s="15" t="s">
        <v>424</v>
      </c>
      <c r="AV467" s="15" t="s">
        <v>466</v>
      </c>
      <c r="AW467" s="15" t="s">
        <v>531</v>
      </c>
      <c r="AX467" s="14" t="str">
        <f t="shared" si="8"/>
        <v>NordicsBOOKINGS</v>
      </c>
      <c r="AY467" s="17" t="s">
        <v>733</v>
      </c>
      <c r="AZ467" s="101" t="str">
        <f>IF(ISERROR(VLOOKUP($H467,Lookup!$F:$G,2,FALSE)),0,VLOOKUP($H467,Lookup!$F:$G,2,FALSE))</f>
        <v>Nordics</v>
      </c>
    </row>
    <row r="468" spans="1:52">
      <c r="A468" s="12" t="str">
        <f>IF(AZ468=0,VLOOKUP(R468,Lookup!$B:$C,2,0),'1st Yr Maint'!AZ468)</f>
        <v>Nordics</v>
      </c>
      <c r="B468" s="12" t="str">
        <f>VLOOKUP(A468,Lookup!$C:$D,2,FALSE)</f>
        <v>EMEA WEST</v>
      </c>
      <c r="C468" s="15" t="s">
        <v>418</v>
      </c>
      <c r="D468" s="15" t="s">
        <v>491</v>
      </c>
      <c r="E468" s="15" t="s">
        <v>393</v>
      </c>
      <c r="F468" s="15" t="s">
        <v>519</v>
      </c>
      <c r="G468" s="15" t="s">
        <v>645</v>
      </c>
      <c r="H468" s="15" t="s">
        <v>571</v>
      </c>
      <c r="I468" s="143" t="s">
        <v>1065</v>
      </c>
      <c r="J468" s="15" t="s">
        <v>476</v>
      </c>
      <c r="K468" s="15" t="s">
        <v>487</v>
      </c>
      <c r="L468" s="15" t="s">
        <v>471</v>
      </c>
      <c r="M468" s="15" t="s">
        <v>1066</v>
      </c>
      <c r="N468" s="103">
        <v>84625</v>
      </c>
      <c r="O468" s="15" t="s">
        <v>1325</v>
      </c>
      <c r="P468" s="15" t="s">
        <v>1326</v>
      </c>
      <c r="Q468" s="15" t="s">
        <v>1325</v>
      </c>
      <c r="R468" s="15" t="s">
        <v>938</v>
      </c>
      <c r="S468" s="15" t="s">
        <v>938</v>
      </c>
      <c r="T468" s="15" t="s">
        <v>467</v>
      </c>
      <c r="U468" s="15" t="s">
        <v>468</v>
      </c>
      <c r="V468" s="15">
        <v>3111172</v>
      </c>
      <c r="X468" s="15">
        <v>30303408</v>
      </c>
      <c r="Y468" s="15" t="s">
        <v>1327</v>
      </c>
      <c r="AB468" s="15" t="s">
        <v>1328</v>
      </c>
      <c r="AC468" s="15">
        <v>368400438</v>
      </c>
      <c r="AD468" s="15">
        <v>1005837831</v>
      </c>
      <c r="AE468" s="15" t="s">
        <v>461</v>
      </c>
      <c r="AF468" s="15">
        <v>2</v>
      </c>
      <c r="AG468" s="15" t="s">
        <v>513</v>
      </c>
      <c r="AH468" s="15" t="s">
        <v>510</v>
      </c>
      <c r="AI468" s="15" t="s">
        <v>514</v>
      </c>
      <c r="AL468" s="15" t="s">
        <v>391</v>
      </c>
      <c r="AM468" s="16">
        <v>41628</v>
      </c>
      <c r="AN468" s="16">
        <v>41628</v>
      </c>
      <c r="AO468" s="16">
        <v>41628</v>
      </c>
      <c r="AP468" s="201">
        <v>12</v>
      </c>
      <c r="AT468" s="102">
        <v>28410.23</v>
      </c>
      <c r="AU468" s="15" t="s">
        <v>424</v>
      </c>
      <c r="AV468" s="15" t="s">
        <v>663</v>
      </c>
      <c r="AW468" s="15" t="s">
        <v>678</v>
      </c>
      <c r="AX468" s="14" t="str">
        <f t="shared" si="8"/>
        <v>NordicsBOOKINGS</v>
      </c>
      <c r="AY468" s="17" t="s">
        <v>733</v>
      </c>
      <c r="AZ468" s="101" t="str">
        <f>IF(ISERROR(VLOOKUP($H468,Lookup!$F:$G,2,FALSE)),0,VLOOKUP($H468,Lookup!$F:$G,2,FALSE))</f>
        <v>Nordics</v>
      </c>
    </row>
    <row r="469" spans="1:52">
      <c r="A469" s="12" t="str">
        <f>IF(AZ469=0,VLOOKUP(R469,Lookup!$B:$C,2,0),'1st Yr Maint'!AZ469)</f>
        <v>Russia CIS</v>
      </c>
      <c r="B469" s="12" t="str">
        <f>VLOOKUP(A469,Lookup!$C:$D,2,FALSE)</f>
        <v>EMEA EAST</v>
      </c>
      <c r="C469" s="15" t="s">
        <v>418</v>
      </c>
      <c r="D469" s="15" t="s">
        <v>491</v>
      </c>
      <c r="E469" s="15" t="s">
        <v>393</v>
      </c>
      <c r="F469" s="15" t="s">
        <v>519</v>
      </c>
      <c r="G469" s="15" t="s">
        <v>645</v>
      </c>
      <c r="H469" s="15" t="s">
        <v>463</v>
      </c>
      <c r="I469" s="143" t="s">
        <v>865</v>
      </c>
      <c r="J469" s="15" t="s">
        <v>567</v>
      </c>
      <c r="K469" s="15" t="s">
        <v>734</v>
      </c>
      <c r="L469" s="15" t="s">
        <v>464</v>
      </c>
      <c r="M469" s="15" t="s">
        <v>1390</v>
      </c>
      <c r="N469" s="103">
        <v>105010</v>
      </c>
      <c r="O469" s="15" t="s">
        <v>1391</v>
      </c>
      <c r="P469" s="15" t="s">
        <v>1391</v>
      </c>
      <c r="Q469" s="15" t="s">
        <v>1392</v>
      </c>
      <c r="R469" s="15" t="s">
        <v>598</v>
      </c>
      <c r="S469" s="15" t="s">
        <v>598</v>
      </c>
      <c r="T469" s="15" t="s">
        <v>467</v>
      </c>
      <c r="U469" s="15" t="s">
        <v>468</v>
      </c>
      <c r="V469" s="15">
        <v>1762583</v>
      </c>
      <c r="X469" s="15">
        <v>30305806</v>
      </c>
      <c r="Y469" s="15" t="s">
        <v>1393</v>
      </c>
      <c r="AB469" s="15" t="s">
        <v>1394</v>
      </c>
      <c r="AC469" s="15">
        <v>534948849</v>
      </c>
      <c r="AD469" s="15">
        <v>1005191299</v>
      </c>
      <c r="AE469" s="15" t="s">
        <v>461</v>
      </c>
      <c r="AF469" s="15">
        <v>2</v>
      </c>
      <c r="AG469" s="15" t="s">
        <v>509</v>
      </c>
      <c r="AH469" s="15" t="s">
        <v>510</v>
      </c>
      <c r="AI469" s="15" t="s">
        <v>514</v>
      </c>
      <c r="AL469" s="15" t="s">
        <v>391</v>
      </c>
      <c r="AM469" s="16">
        <v>41632</v>
      </c>
      <c r="AN469" s="16">
        <v>41632</v>
      </c>
      <c r="AO469" s="16">
        <v>41632</v>
      </c>
      <c r="AP469" s="201">
        <v>12</v>
      </c>
      <c r="AT469" s="102">
        <v>167300</v>
      </c>
      <c r="AU469" s="15" t="s">
        <v>424</v>
      </c>
      <c r="AV469" s="15" t="s">
        <v>663</v>
      </c>
      <c r="AW469" s="15" t="s">
        <v>678</v>
      </c>
      <c r="AX469" s="14" t="str">
        <f t="shared" si="8"/>
        <v>Russia CISBOOKINGS</v>
      </c>
      <c r="AY469" s="17" t="s">
        <v>733</v>
      </c>
      <c r="AZ469" s="101" t="str">
        <f>IF(ISERROR(VLOOKUP($H469,Lookup!$F:$G,2,FALSE)),0,VLOOKUP($H469,Lookup!$F:$G,2,FALSE))</f>
        <v>Russia CIS</v>
      </c>
    </row>
    <row r="470" spans="1:52">
      <c r="A470" s="12" t="str">
        <f>IF(AZ470=0,VLOOKUP(R470,Lookup!$B:$C,2,0),'1st Yr Maint'!AZ470)</f>
        <v>Russia CIS</v>
      </c>
      <c r="B470" s="12" t="str">
        <f>VLOOKUP(A470,Lookup!$C:$D,2,FALSE)</f>
        <v>EMEA EAST</v>
      </c>
      <c r="C470" s="15" t="s">
        <v>418</v>
      </c>
      <c r="D470" s="15" t="s">
        <v>491</v>
      </c>
      <c r="E470" s="15" t="s">
        <v>393</v>
      </c>
      <c r="F470" s="15" t="s">
        <v>519</v>
      </c>
      <c r="G470" s="15" t="s">
        <v>645</v>
      </c>
      <c r="H470" s="15" t="s">
        <v>463</v>
      </c>
      <c r="I470" s="143" t="s">
        <v>865</v>
      </c>
      <c r="J470" s="15" t="s">
        <v>567</v>
      </c>
      <c r="K470" s="15" t="s">
        <v>734</v>
      </c>
      <c r="L470" s="15" t="s">
        <v>464</v>
      </c>
      <c r="M470" s="15" t="s">
        <v>866</v>
      </c>
      <c r="N470" s="103">
        <v>128677</v>
      </c>
      <c r="O470" s="15" t="s">
        <v>1480</v>
      </c>
      <c r="P470" s="15" t="s">
        <v>1480</v>
      </c>
      <c r="Q470" s="15" t="s">
        <v>1481</v>
      </c>
      <c r="R470" s="15" t="s">
        <v>598</v>
      </c>
      <c r="S470" s="15" t="s">
        <v>598</v>
      </c>
      <c r="T470" s="15" t="s">
        <v>467</v>
      </c>
      <c r="U470" s="15" t="s">
        <v>468</v>
      </c>
      <c r="V470" s="15">
        <v>3192116</v>
      </c>
      <c r="X470" s="15">
        <v>30308545</v>
      </c>
      <c r="Y470" s="15" t="s">
        <v>1482</v>
      </c>
      <c r="AB470" s="15" t="s">
        <v>1481</v>
      </c>
      <c r="AC470" s="15">
        <v>28275525</v>
      </c>
      <c r="AD470" s="15">
        <v>1005864970</v>
      </c>
      <c r="AE470" s="15" t="s">
        <v>461</v>
      </c>
      <c r="AF470" s="15">
        <v>2</v>
      </c>
      <c r="AG470" s="15" t="s">
        <v>509</v>
      </c>
      <c r="AH470" s="15" t="s">
        <v>510</v>
      </c>
      <c r="AI470" s="15" t="s">
        <v>514</v>
      </c>
      <c r="AL470" s="15" t="s">
        <v>391</v>
      </c>
      <c r="AM470" s="16">
        <v>41635</v>
      </c>
      <c r="AN470" s="16">
        <v>41635</v>
      </c>
      <c r="AO470" s="16">
        <v>41635</v>
      </c>
      <c r="AP470" s="201">
        <v>12</v>
      </c>
      <c r="AT470" s="102">
        <v>12937.75</v>
      </c>
      <c r="AU470" s="15" t="s">
        <v>424</v>
      </c>
      <c r="AV470" s="15" t="s">
        <v>474</v>
      </c>
      <c r="AW470" s="15" t="s">
        <v>474</v>
      </c>
      <c r="AX470" s="14" t="str">
        <f t="shared" si="8"/>
        <v>Russia CISBOOKINGS</v>
      </c>
      <c r="AY470" s="17" t="s">
        <v>733</v>
      </c>
      <c r="AZ470" s="101" t="str">
        <f>IF(ISERROR(VLOOKUP($H470,Lookup!$F:$G,2,FALSE)),0,VLOOKUP($H470,Lookup!$F:$G,2,FALSE))</f>
        <v>Russia CIS</v>
      </c>
    </row>
    <row r="471" spans="1:52">
      <c r="A471" s="12" t="str">
        <f>IF(AZ471=0,VLOOKUP(R471,Lookup!$B:$C,2,0),'1st Yr Maint'!AZ471)</f>
        <v>Russia CIS</v>
      </c>
      <c r="B471" s="12" t="str">
        <f>VLOOKUP(A471,Lookup!$C:$D,2,FALSE)</f>
        <v>EMEA EAST</v>
      </c>
      <c r="C471" s="15" t="s">
        <v>418</v>
      </c>
      <c r="D471" s="15" t="s">
        <v>491</v>
      </c>
      <c r="E471" s="15" t="s">
        <v>393</v>
      </c>
      <c r="F471" s="15" t="s">
        <v>519</v>
      </c>
      <c r="G471" s="15" t="s">
        <v>645</v>
      </c>
      <c r="H471" s="15" t="s">
        <v>463</v>
      </c>
      <c r="I471" s="143" t="s">
        <v>865</v>
      </c>
      <c r="J471" s="15" t="s">
        <v>567</v>
      </c>
      <c r="K471" s="15" t="s">
        <v>734</v>
      </c>
      <c r="L471" s="15" t="s">
        <v>464</v>
      </c>
      <c r="M471" s="15" t="s">
        <v>866</v>
      </c>
      <c r="N471" s="103">
        <v>128677</v>
      </c>
      <c r="O471" s="15" t="s">
        <v>686</v>
      </c>
      <c r="P471" s="15" t="s">
        <v>686</v>
      </c>
      <c r="Q471" s="15" t="s">
        <v>1166</v>
      </c>
      <c r="R471" s="15" t="s">
        <v>598</v>
      </c>
      <c r="S471" s="15" t="s">
        <v>598</v>
      </c>
      <c r="T471" s="15" t="s">
        <v>467</v>
      </c>
      <c r="U471" s="15" t="s">
        <v>468</v>
      </c>
      <c r="V471" s="15">
        <v>2922409</v>
      </c>
      <c r="X471" s="15">
        <v>30297140</v>
      </c>
      <c r="Y471" s="15" t="s">
        <v>1167</v>
      </c>
      <c r="AB471" s="15" t="s">
        <v>1166</v>
      </c>
      <c r="AC471" s="15">
        <v>11069756</v>
      </c>
      <c r="AD471" s="15">
        <v>1005828881</v>
      </c>
      <c r="AE471" s="15" t="s">
        <v>461</v>
      </c>
      <c r="AF471" s="15">
        <v>2</v>
      </c>
      <c r="AG471" s="15" t="s">
        <v>509</v>
      </c>
      <c r="AH471" s="15" t="s">
        <v>510</v>
      </c>
      <c r="AI471" s="15" t="s">
        <v>514</v>
      </c>
      <c r="AL471" s="15" t="s">
        <v>391</v>
      </c>
      <c r="AM471" s="16">
        <v>41621</v>
      </c>
      <c r="AN471" s="16">
        <v>41621</v>
      </c>
      <c r="AO471" s="16">
        <v>41621</v>
      </c>
      <c r="AP471" s="201">
        <v>12</v>
      </c>
      <c r="AT471" s="102">
        <v>2401</v>
      </c>
      <c r="AU471" s="15" t="s">
        <v>424</v>
      </c>
      <c r="AV471" s="15" t="s">
        <v>1140</v>
      </c>
      <c r="AW471" s="15" t="s">
        <v>1168</v>
      </c>
      <c r="AX471" s="14" t="str">
        <f t="shared" si="8"/>
        <v>Russia CISBOOKINGS</v>
      </c>
      <c r="AY471" s="17" t="s">
        <v>733</v>
      </c>
      <c r="AZ471" s="101" t="str">
        <f>IF(ISERROR(VLOOKUP($H471,Lookup!$F:$G,2,FALSE)),0,VLOOKUP($H471,Lookup!$F:$G,2,FALSE))</f>
        <v>Russia CIS</v>
      </c>
    </row>
    <row r="472" spans="1:52">
      <c r="A472" s="12" t="str">
        <f>IF(AZ472=0,VLOOKUP(R472,Lookup!$B:$C,2,0),'1st Yr Maint'!AZ472)</f>
        <v>Russia CIS</v>
      </c>
      <c r="B472" s="12" t="str">
        <f>VLOOKUP(A472,Lookup!$C:$D,2,FALSE)</f>
        <v>EMEA EAST</v>
      </c>
      <c r="C472" s="15" t="s">
        <v>418</v>
      </c>
      <c r="D472" s="15" t="s">
        <v>491</v>
      </c>
      <c r="E472" s="15" t="s">
        <v>393</v>
      </c>
      <c r="F472" s="15" t="s">
        <v>519</v>
      </c>
      <c r="G472" s="15" t="s">
        <v>645</v>
      </c>
      <c r="H472" s="15" t="s">
        <v>463</v>
      </c>
      <c r="I472" s="143" t="s">
        <v>865</v>
      </c>
      <c r="J472" s="15" t="s">
        <v>567</v>
      </c>
      <c r="K472" s="15" t="s">
        <v>734</v>
      </c>
      <c r="L472" s="15" t="s">
        <v>464</v>
      </c>
      <c r="M472" s="15" t="s">
        <v>866</v>
      </c>
      <c r="N472" s="103">
        <v>128677</v>
      </c>
      <c r="O472" s="15" t="s">
        <v>702</v>
      </c>
      <c r="P472" s="15" t="s">
        <v>702</v>
      </c>
      <c r="Q472" s="15" t="s">
        <v>867</v>
      </c>
      <c r="R472" s="15" t="s">
        <v>598</v>
      </c>
      <c r="S472" s="15" t="s">
        <v>598</v>
      </c>
      <c r="T472" s="15" t="s">
        <v>467</v>
      </c>
      <c r="U472" s="15" t="s">
        <v>468</v>
      </c>
      <c r="V472" s="15">
        <v>2188744</v>
      </c>
      <c r="X472" s="15">
        <v>30277553</v>
      </c>
      <c r="Y472" s="15" t="s">
        <v>868</v>
      </c>
      <c r="AB472" s="15" t="s">
        <v>1126</v>
      </c>
      <c r="AC472" s="15">
        <v>483207028</v>
      </c>
      <c r="AD472" s="15">
        <v>1005705272</v>
      </c>
      <c r="AE472" s="15" t="s">
        <v>461</v>
      </c>
      <c r="AF472" s="15">
        <v>2</v>
      </c>
      <c r="AG472" s="15" t="s">
        <v>509</v>
      </c>
      <c r="AH472" s="15" t="s">
        <v>510</v>
      </c>
      <c r="AI472" s="15" t="s">
        <v>511</v>
      </c>
      <c r="AJ472" s="15" t="s">
        <v>642</v>
      </c>
      <c r="AK472" s="15" t="s">
        <v>515</v>
      </c>
      <c r="AL472" s="15" t="s">
        <v>512</v>
      </c>
      <c r="AM472" s="16">
        <v>41586</v>
      </c>
      <c r="AN472" s="16">
        <v>41586</v>
      </c>
      <c r="AO472" s="16">
        <v>41586</v>
      </c>
      <c r="AP472" s="201">
        <v>11</v>
      </c>
      <c r="AT472" s="102">
        <v>14627</v>
      </c>
      <c r="AU472" s="15" t="s">
        <v>424</v>
      </c>
      <c r="AV472" s="15" t="s">
        <v>653</v>
      </c>
      <c r="AW472" s="15" t="s">
        <v>665</v>
      </c>
      <c r="AX472" s="14" t="str">
        <f t="shared" si="8"/>
        <v>Russia CISBOOKINGS</v>
      </c>
      <c r="AY472" s="17" t="s">
        <v>733</v>
      </c>
      <c r="AZ472" s="101" t="str">
        <f>IF(ISERROR(VLOOKUP($H472,Lookup!$F:$G,2,FALSE)),0,VLOOKUP($H472,Lookup!$F:$G,2,FALSE))</f>
        <v>Russia CIS</v>
      </c>
    </row>
    <row r="473" spans="1:52">
      <c r="A473" s="12" t="str">
        <f>IF(AZ473=0,VLOOKUP(R473,Lookup!$B:$C,2,0),'1st Yr Maint'!AZ473)</f>
        <v>Russia CIS</v>
      </c>
      <c r="B473" s="12" t="str">
        <f>VLOOKUP(A473,Lookup!$C:$D,2,FALSE)</f>
        <v>EMEA EAST</v>
      </c>
      <c r="C473" s="15" t="s">
        <v>418</v>
      </c>
      <c r="D473" s="15" t="s">
        <v>491</v>
      </c>
      <c r="E473" s="15" t="s">
        <v>393</v>
      </c>
      <c r="F473" s="15" t="s">
        <v>519</v>
      </c>
      <c r="G473" s="15" t="s">
        <v>645</v>
      </c>
      <c r="H473" s="15" t="s">
        <v>463</v>
      </c>
      <c r="I473" s="143" t="s">
        <v>865</v>
      </c>
      <c r="J473" s="15" t="s">
        <v>567</v>
      </c>
      <c r="K473" s="15" t="s">
        <v>734</v>
      </c>
      <c r="L473" s="15" t="s">
        <v>464</v>
      </c>
      <c r="M473" s="15" t="s">
        <v>866</v>
      </c>
      <c r="N473" s="103">
        <v>128677</v>
      </c>
      <c r="O473" s="15" t="s">
        <v>1485</v>
      </c>
      <c r="P473" s="15" t="s">
        <v>1485</v>
      </c>
      <c r="Q473" s="15" t="s">
        <v>1486</v>
      </c>
      <c r="R473" s="15" t="s">
        <v>598</v>
      </c>
      <c r="S473" s="15" t="s">
        <v>598</v>
      </c>
      <c r="T473" s="15" t="s">
        <v>467</v>
      </c>
      <c r="U473" s="15" t="s">
        <v>468</v>
      </c>
      <c r="V473" s="15">
        <v>2922474</v>
      </c>
      <c r="X473" s="15">
        <v>30309208</v>
      </c>
      <c r="Y473" s="15" t="s">
        <v>1487</v>
      </c>
      <c r="AB473" s="15" t="s">
        <v>1488</v>
      </c>
      <c r="AC473" s="15">
        <v>534894506</v>
      </c>
      <c r="AD473" s="15">
        <v>1005824587</v>
      </c>
      <c r="AE473" s="15" t="s">
        <v>461</v>
      </c>
      <c r="AF473" s="15">
        <v>2</v>
      </c>
      <c r="AG473" s="15" t="s">
        <v>509</v>
      </c>
      <c r="AH473" s="15" t="s">
        <v>510</v>
      </c>
      <c r="AI473" s="15" t="s">
        <v>514</v>
      </c>
      <c r="AL473" s="15" t="s">
        <v>391</v>
      </c>
      <c r="AM473" s="16">
        <v>41636</v>
      </c>
      <c r="AN473" s="16">
        <v>41636</v>
      </c>
      <c r="AO473" s="16">
        <v>41636</v>
      </c>
      <c r="AP473" s="201">
        <v>12</v>
      </c>
      <c r="AT473" s="102">
        <v>29870</v>
      </c>
      <c r="AU473" s="15" t="s">
        <v>424</v>
      </c>
      <c r="AV473" s="15" t="s">
        <v>536</v>
      </c>
      <c r="AW473" s="15" t="s">
        <v>888</v>
      </c>
      <c r="AX473" s="14" t="str">
        <f t="shared" si="8"/>
        <v>Russia CISBOOKINGS</v>
      </c>
      <c r="AY473" s="17" t="s">
        <v>733</v>
      </c>
      <c r="AZ473" s="101" t="str">
        <f>IF(ISERROR(VLOOKUP($H473,Lookup!$F:$G,2,FALSE)),0,VLOOKUP($H473,Lookup!$F:$G,2,FALSE))</f>
        <v>Russia CIS</v>
      </c>
    </row>
    <row r="474" spans="1:52">
      <c r="A474" s="12" t="str">
        <f>IF(AZ474=0,VLOOKUP(R474,Lookup!$B:$C,2,0),'1st Yr Maint'!AZ474)</f>
        <v>Russia CIS</v>
      </c>
      <c r="B474" s="12" t="str">
        <f>VLOOKUP(A474,Lookup!$C:$D,2,FALSE)</f>
        <v>EMEA EAST</v>
      </c>
      <c r="C474" s="15" t="s">
        <v>418</v>
      </c>
      <c r="D474" s="15" t="s">
        <v>491</v>
      </c>
      <c r="E474" s="15" t="s">
        <v>393</v>
      </c>
      <c r="F474" s="15" t="s">
        <v>519</v>
      </c>
      <c r="G474" s="15" t="s">
        <v>645</v>
      </c>
      <c r="H474" s="15" t="s">
        <v>463</v>
      </c>
      <c r="I474" s="143" t="s">
        <v>682</v>
      </c>
      <c r="J474" s="15" t="s">
        <v>567</v>
      </c>
      <c r="K474" s="15" t="s">
        <v>734</v>
      </c>
      <c r="L474" s="15" t="s">
        <v>464</v>
      </c>
      <c r="M474" s="15" t="s">
        <v>971</v>
      </c>
      <c r="N474" s="103">
        <v>94754</v>
      </c>
      <c r="O474" s="15" t="s">
        <v>972</v>
      </c>
      <c r="P474" s="15" t="s">
        <v>973</v>
      </c>
      <c r="Q474" s="15" t="s">
        <v>1441</v>
      </c>
      <c r="R474" s="15" t="s">
        <v>975</v>
      </c>
      <c r="S474" s="15" t="s">
        <v>975</v>
      </c>
      <c r="T474" s="15" t="s">
        <v>467</v>
      </c>
      <c r="U474" s="15" t="s">
        <v>468</v>
      </c>
      <c r="V474" s="15">
        <v>1955311</v>
      </c>
      <c r="X474" s="15">
        <v>30308025</v>
      </c>
      <c r="Y474" s="15" t="s">
        <v>1442</v>
      </c>
      <c r="AB474" s="15" t="s">
        <v>1443</v>
      </c>
      <c r="AC474" s="15">
        <v>365920946</v>
      </c>
      <c r="AD474" s="15">
        <v>1005858392</v>
      </c>
      <c r="AE474" s="15" t="s">
        <v>461</v>
      </c>
      <c r="AF474" s="15">
        <v>2</v>
      </c>
      <c r="AG474" s="15" t="s">
        <v>509</v>
      </c>
      <c r="AH474" s="15" t="s">
        <v>510</v>
      </c>
      <c r="AI474" s="15" t="s">
        <v>511</v>
      </c>
      <c r="AJ474" s="15" t="s">
        <v>517</v>
      </c>
      <c r="AK474" s="15" t="s">
        <v>978</v>
      </c>
      <c r="AL474" s="15" t="s">
        <v>512</v>
      </c>
      <c r="AM474" s="16">
        <v>41635</v>
      </c>
      <c r="AN474" s="16">
        <v>41635</v>
      </c>
      <c r="AO474" s="16">
        <v>41635</v>
      </c>
      <c r="AP474" s="201">
        <v>12</v>
      </c>
      <c r="AT474" s="102">
        <v>17410</v>
      </c>
      <c r="AU474" s="15" t="s">
        <v>424</v>
      </c>
      <c r="AV474" s="15" t="s">
        <v>462</v>
      </c>
      <c r="AW474" s="15" t="s">
        <v>652</v>
      </c>
      <c r="AX474" s="14" t="str">
        <f t="shared" si="8"/>
        <v>Russia CISBOOKINGS</v>
      </c>
      <c r="AY474" s="17" t="s">
        <v>733</v>
      </c>
      <c r="AZ474" s="101" t="str">
        <f>IF(ISERROR(VLOOKUP($H474,Lookup!$F:$G,2,FALSE)),0,VLOOKUP($H474,Lookup!$F:$G,2,FALSE))</f>
        <v>Russia CIS</v>
      </c>
    </row>
    <row r="475" spans="1:52">
      <c r="A475" s="12" t="str">
        <f>IF(AZ475=0,VLOOKUP(R475,Lookup!$B:$C,2,0),'1st Yr Maint'!AZ475)</f>
        <v>Russia CIS</v>
      </c>
      <c r="B475" s="12" t="str">
        <f>VLOOKUP(A475,Lookup!$C:$D,2,FALSE)</f>
        <v>EMEA EAST</v>
      </c>
      <c r="C475" s="15" t="s">
        <v>418</v>
      </c>
      <c r="D475" s="15" t="s">
        <v>491</v>
      </c>
      <c r="E475" s="15" t="s">
        <v>393</v>
      </c>
      <c r="F475" s="15" t="s">
        <v>519</v>
      </c>
      <c r="G475" s="15" t="s">
        <v>645</v>
      </c>
      <c r="H475" s="15" t="s">
        <v>463</v>
      </c>
      <c r="I475" s="143" t="s">
        <v>682</v>
      </c>
      <c r="J475" s="15" t="s">
        <v>567</v>
      </c>
      <c r="K475" s="15" t="s">
        <v>734</v>
      </c>
      <c r="L475" s="15" t="s">
        <v>464</v>
      </c>
      <c r="M475" s="15" t="s">
        <v>971</v>
      </c>
      <c r="N475" s="103">
        <v>94754</v>
      </c>
      <c r="O475" s="15" t="s">
        <v>972</v>
      </c>
      <c r="P475" s="15" t="s">
        <v>973</v>
      </c>
      <c r="Q475" s="15" t="s">
        <v>974</v>
      </c>
      <c r="R475" s="15" t="s">
        <v>975</v>
      </c>
      <c r="S475" s="15" t="s">
        <v>975</v>
      </c>
      <c r="T475" s="15" t="s">
        <v>467</v>
      </c>
      <c r="U475" s="15" t="s">
        <v>468</v>
      </c>
      <c r="V475" s="15">
        <v>3155758</v>
      </c>
      <c r="X475" s="15">
        <v>30283049</v>
      </c>
      <c r="Y475" s="15" t="s">
        <v>976</v>
      </c>
      <c r="AB475" s="15" t="s">
        <v>977</v>
      </c>
      <c r="AC475" s="15">
        <v>685574173</v>
      </c>
      <c r="AD475" s="15">
        <v>1005761077</v>
      </c>
      <c r="AE475" s="15" t="s">
        <v>461</v>
      </c>
      <c r="AF475" s="15">
        <v>2</v>
      </c>
      <c r="AG475" s="15" t="s">
        <v>509</v>
      </c>
      <c r="AH475" s="15" t="s">
        <v>510</v>
      </c>
      <c r="AI475" s="15" t="s">
        <v>511</v>
      </c>
      <c r="AJ475" s="15" t="s">
        <v>517</v>
      </c>
      <c r="AK475" s="15" t="s">
        <v>978</v>
      </c>
      <c r="AL475" s="15" t="s">
        <v>512</v>
      </c>
      <c r="AM475" s="16">
        <v>41599</v>
      </c>
      <c r="AN475" s="16">
        <v>41599</v>
      </c>
      <c r="AO475" s="16">
        <v>41599</v>
      </c>
      <c r="AP475" s="201">
        <v>11</v>
      </c>
      <c r="AT475" s="102">
        <v>154.63999999999999</v>
      </c>
      <c r="AU475" s="15" t="s">
        <v>424</v>
      </c>
      <c r="AV475" s="15" t="s">
        <v>896</v>
      </c>
      <c r="AW475" s="15" t="s">
        <v>897</v>
      </c>
      <c r="AX475" s="14" t="str">
        <f t="shared" si="8"/>
        <v>Russia CISBOOKINGS</v>
      </c>
      <c r="AY475" s="17" t="s">
        <v>733</v>
      </c>
      <c r="AZ475" s="101" t="str">
        <f>IF(ISERROR(VLOOKUP($H475,Lookup!$F:$G,2,FALSE)),0,VLOOKUP($H475,Lookup!$F:$G,2,FALSE))</f>
        <v>Russia CIS</v>
      </c>
    </row>
    <row r="476" spans="1:52">
      <c r="A476" s="12" t="str">
        <f>IF(AZ476=0,VLOOKUP(R476,Lookup!$B:$C,2,0),'1st Yr Maint'!AZ476)</f>
        <v>Russia CIS</v>
      </c>
      <c r="B476" s="12" t="str">
        <f>VLOOKUP(A476,Lookup!$C:$D,2,FALSE)</f>
        <v>EMEA EAST</v>
      </c>
      <c r="C476" s="15" t="s">
        <v>418</v>
      </c>
      <c r="D476" s="15" t="s">
        <v>491</v>
      </c>
      <c r="E476" s="15" t="s">
        <v>393</v>
      </c>
      <c r="F476" s="15" t="s">
        <v>519</v>
      </c>
      <c r="G476" s="15" t="s">
        <v>645</v>
      </c>
      <c r="H476" s="15" t="s">
        <v>463</v>
      </c>
      <c r="I476" s="143" t="s">
        <v>682</v>
      </c>
      <c r="J476" s="15" t="s">
        <v>567</v>
      </c>
      <c r="K476" s="15" t="s">
        <v>734</v>
      </c>
      <c r="L476" s="15" t="s">
        <v>464</v>
      </c>
      <c r="M476" s="15" t="s">
        <v>971</v>
      </c>
      <c r="N476" s="103">
        <v>94754</v>
      </c>
      <c r="O476" s="15" t="s">
        <v>1088</v>
      </c>
      <c r="P476" s="15" t="s">
        <v>1088</v>
      </c>
      <c r="Q476" s="15" t="s">
        <v>1089</v>
      </c>
      <c r="R476" s="15" t="s">
        <v>598</v>
      </c>
      <c r="S476" s="15" t="s">
        <v>598</v>
      </c>
      <c r="T476" s="15" t="s">
        <v>467</v>
      </c>
      <c r="U476" s="15" t="s">
        <v>468</v>
      </c>
      <c r="V476" s="15">
        <v>3144430</v>
      </c>
      <c r="X476" s="15">
        <v>30292145</v>
      </c>
      <c r="Y476" s="15" t="s">
        <v>1090</v>
      </c>
      <c r="AB476" s="15" t="s">
        <v>1091</v>
      </c>
      <c r="AC476" s="15">
        <v>565681504</v>
      </c>
      <c r="AD476" s="15">
        <v>1005805641</v>
      </c>
      <c r="AE476" s="15" t="s">
        <v>461</v>
      </c>
      <c r="AF476" s="15">
        <v>2</v>
      </c>
      <c r="AG476" s="15" t="s">
        <v>509</v>
      </c>
      <c r="AH476" s="15" t="s">
        <v>510</v>
      </c>
      <c r="AI476" s="15" t="s">
        <v>511</v>
      </c>
      <c r="AJ476" s="15" t="s">
        <v>676</v>
      </c>
      <c r="AK476" s="15" t="s">
        <v>1092</v>
      </c>
      <c r="AL476" s="15" t="s">
        <v>512</v>
      </c>
      <c r="AM476" s="16">
        <v>41614</v>
      </c>
      <c r="AN476" s="16">
        <v>41614</v>
      </c>
      <c r="AO476" s="16">
        <v>41614</v>
      </c>
      <c r="AP476" s="201">
        <v>12</v>
      </c>
      <c r="AT476" s="102">
        <v>9108</v>
      </c>
      <c r="AU476" s="15" t="s">
        <v>424</v>
      </c>
      <c r="AV476" s="15" t="s">
        <v>494</v>
      </c>
      <c r="AW476" s="15" t="s">
        <v>1093</v>
      </c>
      <c r="AX476" s="14" t="str">
        <f t="shared" si="8"/>
        <v>Russia CISBOOKINGS</v>
      </c>
      <c r="AY476" s="17" t="s">
        <v>733</v>
      </c>
      <c r="AZ476" s="101" t="str">
        <f>IF(ISERROR(VLOOKUP($H476,Lookup!$F:$G,2,FALSE)),0,VLOOKUP($H476,Lookup!$F:$G,2,FALSE))</f>
        <v>Russia CIS</v>
      </c>
    </row>
    <row r="477" spans="1:52">
      <c r="A477" s="12" t="str">
        <f>IF(AZ477=0,VLOOKUP(R477,Lookup!$B:$C,2,0),'1st Yr Maint'!AZ477)</f>
        <v>Russia CIS</v>
      </c>
      <c r="B477" s="12" t="str">
        <f>VLOOKUP(A477,Lookup!$C:$D,2,FALSE)</f>
        <v>EMEA EAST</v>
      </c>
      <c r="C477" s="15" t="s">
        <v>418</v>
      </c>
      <c r="D477" s="15" t="s">
        <v>491</v>
      </c>
      <c r="E477" s="15" t="s">
        <v>393</v>
      </c>
      <c r="F477" s="15" t="s">
        <v>519</v>
      </c>
      <c r="G477" s="15" t="s">
        <v>645</v>
      </c>
      <c r="H477" s="15" t="s">
        <v>463</v>
      </c>
      <c r="I477" s="143" t="s">
        <v>682</v>
      </c>
      <c r="J477" s="15" t="s">
        <v>567</v>
      </c>
      <c r="K477" s="15" t="s">
        <v>734</v>
      </c>
      <c r="L477" s="15" t="s">
        <v>464</v>
      </c>
      <c r="M477" s="15" t="s">
        <v>1217</v>
      </c>
      <c r="N477" s="103">
        <v>139840</v>
      </c>
      <c r="O477" s="15" t="s">
        <v>1218</v>
      </c>
      <c r="P477" s="15" t="s">
        <v>1219</v>
      </c>
      <c r="Q477" s="15" t="s">
        <v>1220</v>
      </c>
      <c r="R477" s="15" t="s">
        <v>598</v>
      </c>
      <c r="S477" s="15" t="s">
        <v>598</v>
      </c>
      <c r="T477" s="15" t="s">
        <v>467</v>
      </c>
      <c r="U477" s="15" t="s">
        <v>468</v>
      </c>
      <c r="V477" s="15">
        <v>3109003</v>
      </c>
      <c r="X477" s="15">
        <v>30297829</v>
      </c>
      <c r="Y477" s="15" t="s">
        <v>1221</v>
      </c>
      <c r="AB477" s="15" t="s">
        <v>1222</v>
      </c>
      <c r="AC477" s="15">
        <v>531464169</v>
      </c>
      <c r="AD477" s="15">
        <v>1005792357</v>
      </c>
      <c r="AE477" s="15" t="s">
        <v>461</v>
      </c>
      <c r="AF477" s="15">
        <v>2</v>
      </c>
      <c r="AG477" s="15" t="s">
        <v>509</v>
      </c>
      <c r="AH477" s="15" t="s">
        <v>510</v>
      </c>
      <c r="AI477" s="15" t="s">
        <v>511</v>
      </c>
      <c r="AJ477" s="15" t="s">
        <v>517</v>
      </c>
      <c r="AK477" s="15" t="s">
        <v>1223</v>
      </c>
      <c r="AL477" s="15" t="s">
        <v>512</v>
      </c>
      <c r="AM477" s="16">
        <v>41624</v>
      </c>
      <c r="AN477" s="16">
        <v>41624</v>
      </c>
      <c r="AO477" s="16">
        <v>41624</v>
      </c>
      <c r="AP477" s="201">
        <v>12</v>
      </c>
      <c r="AT477" s="102">
        <v>77675</v>
      </c>
      <c r="AU477" s="15" t="s">
        <v>424</v>
      </c>
      <c r="AV477" s="15" t="s">
        <v>466</v>
      </c>
      <c r="AW477" s="15" t="s">
        <v>531</v>
      </c>
      <c r="AX477" s="14" t="str">
        <f t="shared" si="8"/>
        <v>Russia CISBOOKINGS</v>
      </c>
      <c r="AY477" s="17" t="s">
        <v>733</v>
      </c>
      <c r="AZ477" s="101" t="str">
        <f>IF(ISERROR(VLOOKUP($H477,Lookup!$F:$G,2,FALSE)),0,VLOOKUP($H477,Lookup!$F:$G,2,FALSE))</f>
        <v>Russia CIS</v>
      </c>
    </row>
    <row r="478" spans="1:52">
      <c r="A478" s="12" t="str">
        <f>IF(AZ478=0,VLOOKUP(R478,Lookup!$B:$C,2,0),'1st Yr Maint'!AZ478)</f>
        <v>Russia CIS</v>
      </c>
      <c r="B478" s="12" t="str">
        <f>VLOOKUP(A478,Lookup!$C:$D,2,FALSE)</f>
        <v>EMEA EAST</v>
      </c>
      <c r="C478" s="15" t="s">
        <v>418</v>
      </c>
      <c r="D478" s="15" t="s">
        <v>491</v>
      </c>
      <c r="E478" s="15" t="s">
        <v>393</v>
      </c>
      <c r="F478" s="15" t="s">
        <v>519</v>
      </c>
      <c r="G478" s="15" t="s">
        <v>645</v>
      </c>
      <c r="H478" s="15" t="s">
        <v>463</v>
      </c>
      <c r="I478" s="143" t="s">
        <v>682</v>
      </c>
      <c r="J478" s="15" t="s">
        <v>567</v>
      </c>
      <c r="K478" s="15" t="s">
        <v>734</v>
      </c>
      <c r="L478" s="15" t="s">
        <v>464</v>
      </c>
      <c r="M478" s="15" t="s">
        <v>1217</v>
      </c>
      <c r="N478" s="103">
        <v>139840</v>
      </c>
      <c r="O478" s="15" t="s">
        <v>1218</v>
      </c>
      <c r="P478" s="15" t="s">
        <v>1219</v>
      </c>
      <c r="Q478" s="15" t="s">
        <v>1220</v>
      </c>
      <c r="R478" s="15" t="s">
        <v>598</v>
      </c>
      <c r="S478" s="15" t="s">
        <v>598</v>
      </c>
      <c r="T478" s="15" t="s">
        <v>467</v>
      </c>
      <c r="U478" s="15" t="s">
        <v>468</v>
      </c>
      <c r="V478" s="15">
        <v>3109003</v>
      </c>
      <c r="X478" s="15">
        <v>30297829</v>
      </c>
      <c r="Y478" s="15" t="s">
        <v>1221</v>
      </c>
      <c r="AB478" s="15" t="s">
        <v>1222</v>
      </c>
      <c r="AC478" s="15">
        <v>531464169</v>
      </c>
      <c r="AD478" s="15">
        <v>1005792357</v>
      </c>
      <c r="AE478" s="15" t="s">
        <v>461</v>
      </c>
      <c r="AF478" s="15">
        <v>-2</v>
      </c>
      <c r="AG478" s="15" t="s">
        <v>509</v>
      </c>
      <c r="AH478" s="15" t="s">
        <v>510</v>
      </c>
      <c r="AI478" s="15" t="s">
        <v>511</v>
      </c>
      <c r="AJ478" s="15" t="s">
        <v>517</v>
      </c>
      <c r="AK478" s="15" t="s">
        <v>1223</v>
      </c>
      <c r="AL478" s="15" t="s">
        <v>512</v>
      </c>
      <c r="AM478" s="16">
        <v>41624</v>
      </c>
      <c r="AN478" s="16">
        <v>41627</v>
      </c>
      <c r="AO478" s="16">
        <v>41627</v>
      </c>
      <c r="AP478" s="201">
        <v>12</v>
      </c>
      <c r="AT478" s="102">
        <v>-77675</v>
      </c>
      <c r="AU478" s="15" t="s">
        <v>424</v>
      </c>
      <c r="AV478" s="15" t="s">
        <v>466</v>
      </c>
      <c r="AW478" s="15" t="s">
        <v>531</v>
      </c>
      <c r="AX478" s="14" t="str">
        <f t="shared" si="8"/>
        <v>Russia CISBOOKINGS</v>
      </c>
      <c r="AY478" s="17" t="s">
        <v>733</v>
      </c>
      <c r="AZ478" s="101" t="str">
        <f>IF(ISERROR(VLOOKUP($H478,Lookup!$F:$G,2,FALSE)),0,VLOOKUP($H478,Lookup!$F:$G,2,FALSE))</f>
        <v>Russia CIS</v>
      </c>
    </row>
    <row r="479" spans="1:52">
      <c r="A479" s="12" t="str">
        <f>IF(AZ479=0,VLOOKUP(R479,Lookup!$B:$C,2,0),'1st Yr Maint'!AZ479)</f>
        <v>Russia CIS</v>
      </c>
      <c r="B479" s="12" t="str">
        <f>VLOOKUP(A479,Lookup!$C:$D,2,FALSE)</f>
        <v>EMEA EAST</v>
      </c>
      <c r="C479" s="15" t="s">
        <v>418</v>
      </c>
      <c r="D479" s="15" t="s">
        <v>491</v>
      </c>
      <c r="E479" s="15" t="s">
        <v>393</v>
      </c>
      <c r="F479" s="15" t="s">
        <v>519</v>
      </c>
      <c r="G479" s="15" t="s">
        <v>645</v>
      </c>
      <c r="H479" s="15" t="s">
        <v>463</v>
      </c>
      <c r="I479" s="143" t="s">
        <v>682</v>
      </c>
      <c r="J479" s="15" t="s">
        <v>567</v>
      </c>
      <c r="K479" s="15" t="s">
        <v>734</v>
      </c>
      <c r="L479" s="15" t="s">
        <v>464</v>
      </c>
      <c r="M479" s="15" t="s">
        <v>683</v>
      </c>
      <c r="N479" s="103">
        <v>82167</v>
      </c>
      <c r="O479" s="15" t="s">
        <v>1088</v>
      </c>
      <c r="P479" s="15" t="s">
        <v>1088</v>
      </c>
      <c r="Q479" s="15" t="s">
        <v>1453</v>
      </c>
      <c r="R479" s="15" t="s">
        <v>598</v>
      </c>
      <c r="S479" s="15" t="s">
        <v>598</v>
      </c>
      <c r="T479" s="15" t="s">
        <v>467</v>
      </c>
      <c r="U479" s="15" t="s">
        <v>468</v>
      </c>
      <c r="V479" s="15">
        <v>3102114</v>
      </c>
      <c r="X479" s="15">
        <v>30308815</v>
      </c>
      <c r="Y479" s="15" t="s">
        <v>1454</v>
      </c>
      <c r="AB479" s="15" t="s">
        <v>1091</v>
      </c>
      <c r="AC479" s="15">
        <v>565681504</v>
      </c>
      <c r="AD479" s="15">
        <v>1005832765</v>
      </c>
      <c r="AE479" s="15" t="s">
        <v>461</v>
      </c>
      <c r="AF479" s="15">
        <v>2</v>
      </c>
      <c r="AG479" s="15" t="s">
        <v>509</v>
      </c>
      <c r="AH479" s="15" t="s">
        <v>510</v>
      </c>
      <c r="AI479" s="15" t="s">
        <v>511</v>
      </c>
      <c r="AJ479" s="15" t="s">
        <v>676</v>
      </c>
      <c r="AK479" s="15" t="s">
        <v>1092</v>
      </c>
      <c r="AL479" s="15" t="s">
        <v>512</v>
      </c>
      <c r="AM479" s="16">
        <v>41635</v>
      </c>
      <c r="AN479" s="16">
        <v>41635</v>
      </c>
      <c r="AO479" s="16">
        <v>41635</v>
      </c>
      <c r="AP479" s="201">
        <v>12</v>
      </c>
      <c r="AT479" s="102">
        <v>427306.78</v>
      </c>
      <c r="AU479" s="15" t="s">
        <v>424</v>
      </c>
      <c r="AV479" s="15" t="s">
        <v>488</v>
      </c>
      <c r="AW479" s="15" t="s">
        <v>1033</v>
      </c>
      <c r="AX479" s="14" t="str">
        <f t="shared" si="8"/>
        <v>Russia CISBOOKINGS</v>
      </c>
      <c r="AY479" s="17" t="s">
        <v>733</v>
      </c>
      <c r="AZ479" s="101" t="str">
        <f>IF(ISERROR(VLOOKUP($H479,Lookup!$F:$G,2,FALSE)),0,VLOOKUP($H479,Lookup!$F:$G,2,FALSE))</f>
        <v>Russia CIS</v>
      </c>
    </row>
    <row r="480" spans="1:52">
      <c r="A480" s="12" t="str">
        <f>IF(AZ480=0,VLOOKUP(R480,Lookup!$B:$C,2,0),'1st Yr Maint'!AZ480)</f>
        <v>Russia CIS</v>
      </c>
      <c r="B480" s="12" t="str">
        <f>VLOOKUP(A480,Lookup!$C:$D,2,FALSE)</f>
        <v>EMEA EAST</v>
      </c>
      <c r="C480" s="15" t="s">
        <v>418</v>
      </c>
      <c r="D480" s="15" t="s">
        <v>491</v>
      </c>
      <c r="E480" s="15" t="s">
        <v>393</v>
      </c>
      <c r="F480" s="15" t="s">
        <v>519</v>
      </c>
      <c r="G480" s="15" t="s">
        <v>645</v>
      </c>
      <c r="H480" s="15" t="s">
        <v>463</v>
      </c>
      <c r="I480" s="143" t="s">
        <v>682</v>
      </c>
      <c r="J480" s="15" t="s">
        <v>567</v>
      </c>
      <c r="K480" s="15" t="s">
        <v>734</v>
      </c>
      <c r="L480" s="15" t="s">
        <v>464</v>
      </c>
      <c r="M480" s="15" t="s">
        <v>683</v>
      </c>
      <c r="N480" s="103">
        <v>82167</v>
      </c>
      <c r="O480" s="15" t="s">
        <v>686</v>
      </c>
      <c r="P480" s="15" t="s">
        <v>686</v>
      </c>
      <c r="Q480" s="15" t="s">
        <v>1474</v>
      </c>
      <c r="R480" s="15" t="s">
        <v>598</v>
      </c>
      <c r="S480" s="15" t="s">
        <v>598</v>
      </c>
      <c r="T480" s="15" t="s">
        <v>467</v>
      </c>
      <c r="U480" s="15" t="s">
        <v>468</v>
      </c>
      <c r="V480" s="15">
        <v>3175810</v>
      </c>
      <c r="X480" s="15">
        <v>30308630</v>
      </c>
      <c r="Y480" s="15" t="s">
        <v>1475</v>
      </c>
      <c r="AB480" s="15" t="s">
        <v>1091</v>
      </c>
      <c r="AC480" s="15">
        <v>565681504</v>
      </c>
      <c r="AD480" s="15">
        <v>1005841823</v>
      </c>
      <c r="AE480" s="15" t="s">
        <v>461</v>
      </c>
      <c r="AF480" s="15">
        <v>2</v>
      </c>
      <c r="AG480" s="15" t="s">
        <v>509</v>
      </c>
      <c r="AH480" s="15" t="s">
        <v>510</v>
      </c>
      <c r="AI480" s="15" t="s">
        <v>514</v>
      </c>
      <c r="AL480" s="15" t="s">
        <v>391</v>
      </c>
      <c r="AM480" s="16">
        <v>41635</v>
      </c>
      <c r="AN480" s="16">
        <v>41635</v>
      </c>
      <c r="AO480" s="16">
        <v>41635</v>
      </c>
      <c r="AP480" s="201">
        <v>12</v>
      </c>
      <c r="AT480" s="102">
        <v>897.31</v>
      </c>
      <c r="AU480" s="15" t="s">
        <v>424</v>
      </c>
      <c r="AV480" s="15" t="s">
        <v>488</v>
      </c>
      <c r="AW480" s="15" t="s">
        <v>621</v>
      </c>
      <c r="AX480" s="14" t="str">
        <f t="shared" si="8"/>
        <v>Russia CISBOOKINGS</v>
      </c>
      <c r="AY480" s="17" t="s">
        <v>733</v>
      </c>
      <c r="AZ480" s="101" t="str">
        <f>IF(ISERROR(VLOOKUP($H480,Lookup!$F:$G,2,FALSE)),0,VLOOKUP($H480,Lookup!$F:$G,2,FALSE))</f>
        <v>Russia CIS</v>
      </c>
    </row>
    <row r="481" spans="1:52">
      <c r="A481" s="12" t="str">
        <f>IF(AZ481=0,VLOOKUP(R481,Lookup!$B:$C,2,0),'1st Yr Maint'!AZ481)</f>
        <v>Russia CIS</v>
      </c>
      <c r="B481" s="12" t="str">
        <f>VLOOKUP(A481,Lookup!$C:$D,2,FALSE)</f>
        <v>EMEA EAST</v>
      </c>
      <c r="C481" s="15" t="s">
        <v>418</v>
      </c>
      <c r="D481" s="15" t="s">
        <v>491</v>
      </c>
      <c r="E481" s="15" t="s">
        <v>393</v>
      </c>
      <c r="F481" s="15" t="s">
        <v>519</v>
      </c>
      <c r="G481" s="15" t="s">
        <v>645</v>
      </c>
      <c r="H481" s="15" t="s">
        <v>463</v>
      </c>
      <c r="I481" s="143" t="s">
        <v>682</v>
      </c>
      <c r="J481" s="15" t="s">
        <v>567</v>
      </c>
      <c r="K481" s="15" t="s">
        <v>734</v>
      </c>
      <c r="L481" s="15" t="s">
        <v>464</v>
      </c>
      <c r="M481" s="15" t="s">
        <v>683</v>
      </c>
      <c r="N481" s="103">
        <v>82167</v>
      </c>
      <c r="O481" s="15" t="s">
        <v>686</v>
      </c>
      <c r="P481" s="15" t="s">
        <v>686</v>
      </c>
      <c r="Q481" s="15" t="s">
        <v>748</v>
      </c>
      <c r="R481" s="15" t="s">
        <v>598</v>
      </c>
      <c r="S481" s="15" t="s">
        <v>598</v>
      </c>
      <c r="T481" s="15" t="s">
        <v>467</v>
      </c>
      <c r="U481" s="15" t="s">
        <v>468</v>
      </c>
      <c r="V481" s="15">
        <v>2855213</v>
      </c>
      <c r="X481" s="15">
        <v>30265569</v>
      </c>
      <c r="Y481" s="15" t="s">
        <v>749</v>
      </c>
      <c r="AB481" s="15" t="s">
        <v>748</v>
      </c>
      <c r="AC481" s="15">
        <v>11882632</v>
      </c>
      <c r="AD481" s="15">
        <v>1005569610</v>
      </c>
      <c r="AE481" s="15" t="s">
        <v>461</v>
      </c>
      <c r="AF481" s="15">
        <v>2</v>
      </c>
      <c r="AG481" s="15" t="s">
        <v>509</v>
      </c>
      <c r="AH481" s="15" t="s">
        <v>510</v>
      </c>
      <c r="AI481" s="15" t="s">
        <v>514</v>
      </c>
      <c r="AL481" s="15" t="s">
        <v>391</v>
      </c>
      <c r="AM481" s="16">
        <v>41561</v>
      </c>
      <c r="AN481" s="16">
        <v>41560</v>
      </c>
      <c r="AO481" s="16">
        <v>41561</v>
      </c>
      <c r="AP481" s="201">
        <v>10</v>
      </c>
      <c r="AT481" s="102">
        <v>4743.9399999999996</v>
      </c>
      <c r="AU481" s="15" t="s">
        <v>424</v>
      </c>
      <c r="AV481" s="15" t="s">
        <v>663</v>
      </c>
      <c r="AW481" s="15" t="s">
        <v>678</v>
      </c>
      <c r="AX481" s="14" t="str">
        <f t="shared" si="8"/>
        <v>Russia CISBOOKINGS</v>
      </c>
      <c r="AY481" s="17" t="s">
        <v>733</v>
      </c>
      <c r="AZ481" s="101" t="str">
        <f>IF(ISERROR(VLOOKUP($H481,Lookup!$F:$G,2,FALSE)),0,VLOOKUP($H481,Lookup!$F:$G,2,FALSE))</f>
        <v>Russia CIS</v>
      </c>
    </row>
    <row r="482" spans="1:52">
      <c r="A482" s="12" t="str">
        <f>IF(AZ482=0,VLOOKUP(R482,Lookup!$B:$C,2,0),'1st Yr Maint'!AZ482)</f>
        <v>Russia CIS</v>
      </c>
      <c r="B482" s="12" t="str">
        <f>VLOOKUP(A482,Lookup!$C:$D,2,FALSE)</f>
        <v>EMEA EAST</v>
      </c>
      <c r="C482" s="15" t="s">
        <v>418</v>
      </c>
      <c r="D482" s="15" t="s">
        <v>491</v>
      </c>
      <c r="E482" s="15" t="s">
        <v>393</v>
      </c>
      <c r="F482" s="15" t="s">
        <v>519</v>
      </c>
      <c r="G482" s="15" t="s">
        <v>645</v>
      </c>
      <c r="H482" s="15" t="s">
        <v>463</v>
      </c>
      <c r="I482" s="143" t="s">
        <v>682</v>
      </c>
      <c r="J482" s="15" t="s">
        <v>567</v>
      </c>
      <c r="K482" s="15" t="s">
        <v>734</v>
      </c>
      <c r="L482" s="15" t="s">
        <v>464</v>
      </c>
      <c r="M482" s="15" t="s">
        <v>683</v>
      </c>
      <c r="N482" s="103">
        <v>82167</v>
      </c>
      <c r="O482" s="15" t="s">
        <v>686</v>
      </c>
      <c r="P482" s="15" t="s">
        <v>686</v>
      </c>
      <c r="Q482" s="15" t="s">
        <v>1439</v>
      </c>
      <c r="R482" s="15" t="s">
        <v>598</v>
      </c>
      <c r="S482" s="15" t="s">
        <v>598</v>
      </c>
      <c r="T482" s="15" t="s">
        <v>467</v>
      </c>
      <c r="U482" s="15" t="s">
        <v>468</v>
      </c>
      <c r="V482" s="15">
        <v>3175956</v>
      </c>
      <c r="X482" s="15">
        <v>30308067</v>
      </c>
      <c r="Y482" s="15" t="s">
        <v>1440</v>
      </c>
      <c r="AB482" s="15" t="s">
        <v>1439</v>
      </c>
      <c r="AC482" s="15">
        <v>28250866</v>
      </c>
      <c r="AD482" s="15">
        <v>1005836791</v>
      </c>
      <c r="AE482" s="15" t="s">
        <v>461</v>
      </c>
      <c r="AF482" s="15">
        <v>2</v>
      </c>
      <c r="AG482" s="15" t="s">
        <v>509</v>
      </c>
      <c r="AH482" s="15" t="s">
        <v>510</v>
      </c>
      <c r="AI482" s="15" t="s">
        <v>514</v>
      </c>
      <c r="AL482" s="15" t="s">
        <v>391</v>
      </c>
      <c r="AM482" s="16">
        <v>41635</v>
      </c>
      <c r="AN482" s="16">
        <v>41635</v>
      </c>
      <c r="AO482" s="16">
        <v>41635</v>
      </c>
      <c r="AP482" s="201">
        <v>12</v>
      </c>
      <c r="AT482" s="102">
        <v>897</v>
      </c>
      <c r="AU482" s="15" t="s">
        <v>424</v>
      </c>
      <c r="AV482" s="15" t="s">
        <v>921</v>
      </c>
      <c r="AW482" s="15" t="s">
        <v>922</v>
      </c>
      <c r="AX482" s="14" t="str">
        <f t="shared" si="8"/>
        <v>Russia CISBOOKINGS</v>
      </c>
      <c r="AY482" s="17" t="s">
        <v>733</v>
      </c>
      <c r="AZ482" s="101" t="str">
        <f>IF(ISERROR(VLOOKUP($H482,Lookup!$F:$G,2,FALSE)),0,VLOOKUP($H482,Lookup!$F:$G,2,FALSE))</f>
        <v>Russia CIS</v>
      </c>
    </row>
    <row r="483" spans="1:52">
      <c r="A483" s="12" t="str">
        <f>IF(AZ483=0,VLOOKUP(R483,Lookup!$B:$C,2,0),'1st Yr Maint'!AZ483)</f>
        <v>Russia CIS</v>
      </c>
      <c r="B483" s="12" t="str">
        <f>VLOOKUP(A483,Lookup!$C:$D,2,FALSE)</f>
        <v>EMEA EAST</v>
      </c>
      <c r="C483" s="15" t="s">
        <v>418</v>
      </c>
      <c r="D483" s="15" t="s">
        <v>491</v>
      </c>
      <c r="E483" s="15" t="s">
        <v>393</v>
      </c>
      <c r="F483" s="15" t="s">
        <v>519</v>
      </c>
      <c r="G483" s="15" t="s">
        <v>645</v>
      </c>
      <c r="H483" s="15" t="s">
        <v>463</v>
      </c>
      <c r="I483" s="143" t="s">
        <v>682</v>
      </c>
      <c r="J483" s="15" t="s">
        <v>567</v>
      </c>
      <c r="K483" s="15" t="s">
        <v>734</v>
      </c>
      <c r="L483" s="15" t="s">
        <v>464</v>
      </c>
      <c r="M483" s="15" t="s">
        <v>692</v>
      </c>
      <c r="N483" s="103">
        <v>117563</v>
      </c>
      <c r="O483" s="15" t="s">
        <v>1476</v>
      </c>
      <c r="P483" s="15" t="s">
        <v>1476</v>
      </c>
      <c r="Q483" s="15" t="s">
        <v>1477</v>
      </c>
      <c r="R483" s="15" t="s">
        <v>598</v>
      </c>
      <c r="S483" s="15" t="s">
        <v>598</v>
      </c>
      <c r="T483" s="15" t="s">
        <v>467</v>
      </c>
      <c r="U483" s="15" t="s">
        <v>468</v>
      </c>
      <c r="V483" s="15">
        <v>2691910</v>
      </c>
      <c r="X483" s="15">
        <v>30309362</v>
      </c>
      <c r="Y483" s="15" t="s">
        <v>1478</v>
      </c>
      <c r="AB483" s="15" t="s">
        <v>1479</v>
      </c>
      <c r="AC483" s="15">
        <v>644978710</v>
      </c>
      <c r="AD483" s="15">
        <v>1005682586</v>
      </c>
      <c r="AE483" s="15" t="s">
        <v>461</v>
      </c>
      <c r="AF483" s="15">
        <v>2</v>
      </c>
      <c r="AG483" s="15" t="s">
        <v>509</v>
      </c>
      <c r="AH483" s="15" t="s">
        <v>510</v>
      </c>
      <c r="AI483" s="15" t="s">
        <v>514</v>
      </c>
      <c r="AL483" s="15" t="s">
        <v>391</v>
      </c>
      <c r="AM483" s="16">
        <v>41636</v>
      </c>
      <c r="AN483" s="16">
        <v>41636</v>
      </c>
      <c r="AO483" s="16">
        <v>41636</v>
      </c>
      <c r="AP483" s="201">
        <v>12</v>
      </c>
      <c r="AT483" s="102">
        <v>195</v>
      </c>
      <c r="AU483" s="15" t="s">
        <v>424</v>
      </c>
      <c r="AV483" s="15" t="s">
        <v>462</v>
      </c>
      <c r="AW483" s="15" t="s">
        <v>652</v>
      </c>
      <c r="AX483" s="14" t="str">
        <f t="shared" si="8"/>
        <v>Russia CISBOOKINGS</v>
      </c>
      <c r="AY483" s="17" t="s">
        <v>733</v>
      </c>
      <c r="AZ483" s="101" t="str">
        <f>IF(ISERROR(VLOOKUP($H483,Lookup!$F:$G,2,FALSE)),0,VLOOKUP($H483,Lookup!$F:$G,2,FALSE))</f>
        <v>Russia CIS</v>
      </c>
    </row>
    <row r="484" spans="1:52">
      <c r="A484" s="12" t="str">
        <f>IF(AZ484=0,VLOOKUP(R484,Lookup!$B:$C,2,0),'1st Yr Maint'!AZ484)</f>
        <v>South Africa</v>
      </c>
      <c r="B484" s="12" t="str">
        <f>VLOOKUP(A484,Lookup!$C:$D,2,FALSE)</f>
        <v>EMEA EAST</v>
      </c>
      <c r="C484" s="15" t="s">
        <v>418</v>
      </c>
      <c r="D484" s="15" t="s">
        <v>491</v>
      </c>
      <c r="E484" s="15" t="s">
        <v>393</v>
      </c>
      <c r="F484" s="15" t="s">
        <v>519</v>
      </c>
      <c r="G484" s="15" t="s">
        <v>645</v>
      </c>
      <c r="H484" s="15" t="s">
        <v>647</v>
      </c>
      <c r="I484" s="143" t="s">
        <v>648</v>
      </c>
      <c r="J484" s="15" t="s">
        <v>476</v>
      </c>
      <c r="K484" s="15" t="s">
        <v>649</v>
      </c>
      <c r="L484" s="15" t="s">
        <v>471</v>
      </c>
      <c r="M484" s="15" t="s">
        <v>997</v>
      </c>
      <c r="N484" s="103">
        <v>117901</v>
      </c>
      <c r="O484" s="15" t="s">
        <v>998</v>
      </c>
      <c r="P484" s="15" t="s">
        <v>998</v>
      </c>
      <c r="Q484" s="15" t="s">
        <v>999</v>
      </c>
      <c r="R484" s="15" t="s">
        <v>382</v>
      </c>
      <c r="S484" s="15" t="s">
        <v>382</v>
      </c>
      <c r="T484" s="15" t="s">
        <v>467</v>
      </c>
      <c r="U484" s="15" t="s">
        <v>468</v>
      </c>
      <c r="V484" s="15">
        <v>3058810</v>
      </c>
      <c r="X484" s="15">
        <v>30284919</v>
      </c>
      <c r="Y484" s="15" t="s">
        <v>1000</v>
      </c>
      <c r="AB484" s="15" t="s">
        <v>999</v>
      </c>
      <c r="AC484" s="15">
        <v>652837677</v>
      </c>
      <c r="AD484" s="15">
        <v>1005551189</v>
      </c>
      <c r="AE484" s="15" t="s">
        <v>461</v>
      </c>
      <c r="AF484" s="15">
        <v>2</v>
      </c>
      <c r="AG484" s="15" t="s">
        <v>509</v>
      </c>
      <c r="AH484" s="15" t="s">
        <v>510</v>
      </c>
      <c r="AI484" s="15" t="s">
        <v>514</v>
      </c>
      <c r="AL484" s="15" t="s">
        <v>391</v>
      </c>
      <c r="AM484" s="16">
        <v>41603</v>
      </c>
      <c r="AN484" s="16">
        <v>41603</v>
      </c>
      <c r="AO484" s="16">
        <v>41603</v>
      </c>
      <c r="AP484" s="201">
        <v>11</v>
      </c>
      <c r="AT484" s="102">
        <v>7116.67</v>
      </c>
      <c r="AU484" s="15" t="s">
        <v>424</v>
      </c>
      <c r="AV484" s="15" t="s">
        <v>921</v>
      </c>
      <c r="AW484" s="15" t="s">
        <v>922</v>
      </c>
      <c r="AX484" s="14" t="str">
        <f t="shared" si="8"/>
        <v>South AfricaBOOKINGS</v>
      </c>
      <c r="AY484" s="17" t="s">
        <v>733</v>
      </c>
      <c r="AZ484" s="101" t="str">
        <f>IF(ISERROR(VLOOKUP($H484,Lookup!$F:$G,2,FALSE)),0,VLOOKUP($H484,Lookup!$F:$G,2,FALSE))</f>
        <v>South Africa</v>
      </c>
    </row>
    <row r="485" spans="1:52">
      <c r="A485" s="12" t="str">
        <f>IF(AZ485=0,VLOOKUP(R485,Lookup!$B:$C,2,0),'1st Yr Maint'!AZ485)</f>
        <v>South Africa</v>
      </c>
      <c r="B485" s="12" t="str">
        <f>VLOOKUP(A485,Lookup!$C:$D,2,FALSE)</f>
        <v>EMEA EAST</v>
      </c>
      <c r="C485" s="15" t="s">
        <v>418</v>
      </c>
      <c r="D485" s="15" t="s">
        <v>491</v>
      </c>
      <c r="E485" s="15" t="s">
        <v>393</v>
      </c>
      <c r="F485" s="15" t="s">
        <v>519</v>
      </c>
      <c r="G485" s="15" t="s">
        <v>645</v>
      </c>
      <c r="H485" s="15" t="s">
        <v>647</v>
      </c>
      <c r="I485" s="143" t="s">
        <v>648</v>
      </c>
      <c r="J485" s="15" t="s">
        <v>476</v>
      </c>
      <c r="K485" s="15" t="s">
        <v>649</v>
      </c>
      <c r="L485" s="15" t="s">
        <v>471</v>
      </c>
      <c r="M485" s="15" t="s">
        <v>660</v>
      </c>
      <c r="N485" s="103">
        <v>69853</v>
      </c>
      <c r="O485" s="15" t="s">
        <v>1530</v>
      </c>
      <c r="P485" s="15" t="s">
        <v>1530</v>
      </c>
      <c r="Q485" s="15" t="s">
        <v>1530</v>
      </c>
      <c r="R485" s="15" t="s">
        <v>382</v>
      </c>
      <c r="S485" s="15" t="s">
        <v>382</v>
      </c>
      <c r="T485" s="15" t="s">
        <v>467</v>
      </c>
      <c r="U485" s="15" t="s">
        <v>468</v>
      </c>
      <c r="V485" s="15">
        <v>3206043</v>
      </c>
      <c r="X485" s="15">
        <v>30312018</v>
      </c>
      <c r="Y485" s="15" t="s">
        <v>1531</v>
      </c>
      <c r="AB485" s="15" t="s">
        <v>1532</v>
      </c>
      <c r="AC485" s="15">
        <v>538415121</v>
      </c>
      <c r="AD485" s="15">
        <v>1005860870</v>
      </c>
      <c r="AE485" s="15" t="s">
        <v>461</v>
      </c>
      <c r="AF485" s="15">
        <v>2</v>
      </c>
      <c r="AG485" s="15" t="s">
        <v>513</v>
      </c>
      <c r="AH485" s="15" t="s">
        <v>510</v>
      </c>
      <c r="AI485" s="15" t="s">
        <v>514</v>
      </c>
      <c r="AL485" s="15" t="s">
        <v>391</v>
      </c>
      <c r="AM485" s="16">
        <v>41639</v>
      </c>
      <c r="AN485" s="16">
        <v>41639</v>
      </c>
      <c r="AO485" s="16">
        <v>41639</v>
      </c>
      <c r="AP485" s="201">
        <v>12</v>
      </c>
      <c r="AT485" s="102">
        <v>648.9</v>
      </c>
      <c r="AU485" s="15" t="s">
        <v>424</v>
      </c>
      <c r="AV485" s="15" t="s">
        <v>462</v>
      </c>
      <c r="AW485" s="15" t="s">
        <v>652</v>
      </c>
      <c r="AX485" s="14" t="str">
        <f t="shared" si="8"/>
        <v>South AfricaBOOKINGS</v>
      </c>
      <c r="AY485" s="17" t="s">
        <v>733</v>
      </c>
      <c r="AZ485" s="101" t="str">
        <f>IF(ISERROR(VLOOKUP($H485,Lookup!$F:$G,2,FALSE)),0,VLOOKUP($H485,Lookup!$F:$G,2,FALSE))</f>
        <v>South Africa</v>
      </c>
    </row>
    <row r="486" spans="1:52">
      <c r="A486" s="12" t="str">
        <f>IF(AZ486=0,VLOOKUP(R486,Lookup!$B:$C,2,0),'1st Yr Maint'!AZ486)</f>
        <v>Switzerland</v>
      </c>
      <c r="B486" s="12" t="str">
        <f>VLOOKUP(A486,Lookup!$C:$D,2,FALSE)</f>
        <v>EMEA WEST</v>
      </c>
      <c r="C486" s="15" t="s">
        <v>418</v>
      </c>
      <c r="D486" s="15" t="s">
        <v>491</v>
      </c>
      <c r="E486" s="15" t="s">
        <v>393</v>
      </c>
      <c r="F486" s="15" t="s">
        <v>519</v>
      </c>
      <c r="G486" s="15" t="s">
        <v>645</v>
      </c>
      <c r="H486" s="15" t="s">
        <v>847</v>
      </c>
      <c r="I486" s="143" t="s">
        <v>848</v>
      </c>
      <c r="J486" s="15" t="s">
        <v>566</v>
      </c>
      <c r="K486" s="15" t="s">
        <v>849</v>
      </c>
      <c r="L486" s="15" t="s">
        <v>460</v>
      </c>
      <c r="M486" s="15" t="s">
        <v>850</v>
      </c>
      <c r="N486" s="103">
        <v>145418</v>
      </c>
      <c r="O486" s="15" t="s">
        <v>1169</v>
      </c>
      <c r="P486" s="15" t="s">
        <v>1169</v>
      </c>
      <c r="Q486" s="15" t="s">
        <v>1169</v>
      </c>
      <c r="R486" s="15" t="s">
        <v>96</v>
      </c>
      <c r="S486" s="15" t="s">
        <v>96</v>
      </c>
      <c r="T486" s="15" t="s">
        <v>467</v>
      </c>
      <c r="U486" s="15" t="s">
        <v>468</v>
      </c>
      <c r="V486" s="15">
        <v>3179228</v>
      </c>
      <c r="X486" s="15">
        <v>30296296</v>
      </c>
      <c r="Y486" s="15" t="s">
        <v>1170</v>
      </c>
      <c r="AB486" s="15" t="s">
        <v>1171</v>
      </c>
      <c r="AC486" s="15">
        <v>480694264</v>
      </c>
      <c r="AD486" s="15">
        <v>1005805458</v>
      </c>
      <c r="AE486" s="15" t="s">
        <v>461</v>
      </c>
      <c r="AF486" s="15">
        <v>2</v>
      </c>
      <c r="AG486" s="15" t="s">
        <v>513</v>
      </c>
      <c r="AH486" s="15" t="s">
        <v>510</v>
      </c>
      <c r="AI486" s="15" t="s">
        <v>514</v>
      </c>
      <c r="AL486" s="15" t="s">
        <v>391</v>
      </c>
      <c r="AM486" s="16">
        <v>41620</v>
      </c>
      <c r="AN486" s="16">
        <v>41620</v>
      </c>
      <c r="AO486" s="16">
        <v>41621</v>
      </c>
      <c r="AP486" s="201">
        <v>12</v>
      </c>
      <c r="AT486" s="102">
        <v>4310</v>
      </c>
      <c r="AU486" s="15" t="s">
        <v>424</v>
      </c>
      <c r="AV486" s="15" t="s">
        <v>462</v>
      </c>
      <c r="AW486" s="15" t="s">
        <v>652</v>
      </c>
      <c r="AX486" s="14" t="str">
        <f t="shared" si="8"/>
        <v>SwitzerlandBOOKINGS</v>
      </c>
      <c r="AY486" s="17" t="s">
        <v>733</v>
      </c>
      <c r="AZ486" s="101" t="str">
        <f>IF(ISERROR(VLOOKUP($H486,Lookup!$F:$G,2,FALSE)),0,VLOOKUP($H486,Lookup!$F:$G,2,FALSE))</f>
        <v>Switzerland</v>
      </c>
    </row>
    <row r="487" spans="1:52">
      <c r="A487" s="12" t="str">
        <f>IF(AZ487=0,VLOOKUP(R487,Lookup!$B:$C,2,0),'1st Yr Maint'!AZ487)</f>
        <v>Switzerland</v>
      </c>
      <c r="B487" s="12" t="str">
        <f>VLOOKUP(A487,Lookup!$C:$D,2,FALSE)</f>
        <v>EMEA WEST</v>
      </c>
      <c r="C487" s="15" t="s">
        <v>418</v>
      </c>
      <c r="D487" s="15" t="s">
        <v>491</v>
      </c>
      <c r="E487" s="15" t="s">
        <v>393</v>
      </c>
      <c r="F487" s="15" t="s">
        <v>519</v>
      </c>
      <c r="G487" s="15" t="s">
        <v>645</v>
      </c>
      <c r="H487" s="15" t="s">
        <v>847</v>
      </c>
      <c r="I487" s="143" t="s">
        <v>848</v>
      </c>
      <c r="J487" s="15" t="s">
        <v>566</v>
      </c>
      <c r="K487" s="15" t="s">
        <v>849</v>
      </c>
      <c r="L487" s="15" t="s">
        <v>460</v>
      </c>
      <c r="M487" s="15" t="s">
        <v>944</v>
      </c>
      <c r="N487" s="103">
        <v>136055</v>
      </c>
      <c r="O487" s="15" t="s">
        <v>713</v>
      </c>
      <c r="P487" s="15" t="s">
        <v>1335</v>
      </c>
      <c r="Q487" s="15" t="s">
        <v>1338</v>
      </c>
      <c r="R487" s="15" t="s">
        <v>96</v>
      </c>
      <c r="S487" s="15" t="s">
        <v>96</v>
      </c>
      <c r="T487" s="15" t="s">
        <v>467</v>
      </c>
      <c r="U487" s="15" t="s">
        <v>468</v>
      </c>
      <c r="V487" s="15">
        <v>2081772</v>
      </c>
      <c r="X487" s="15">
        <v>30303555</v>
      </c>
      <c r="Y487" s="15" t="s">
        <v>1339</v>
      </c>
      <c r="AB487" s="15" t="s">
        <v>916</v>
      </c>
      <c r="AC487" s="15">
        <v>485609796</v>
      </c>
      <c r="AD487" s="15">
        <v>1005415728</v>
      </c>
      <c r="AE487" s="15" t="s">
        <v>461</v>
      </c>
      <c r="AF487" s="15">
        <v>2</v>
      </c>
      <c r="AG487" s="15" t="s">
        <v>509</v>
      </c>
      <c r="AH487" s="15" t="s">
        <v>510</v>
      </c>
      <c r="AI487" s="15" t="s">
        <v>511</v>
      </c>
      <c r="AJ487" s="15" t="s">
        <v>662</v>
      </c>
      <c r="AK487" s="15" t="s">
        <v>658</v>
      </c>
      <c r="AL487" s="15" t="s">
        <v>512</v>
      </c>
      <c r="AM487" s="16">
        <v>41628</v>
      </c>
      <c r="AN487" s="16">
        <v>41628</v>
      </c>
      <c r="AO487" s="16">
        <v>41628</v>
      </c>
      <c r="AP487" s="201">
        <v>12</v>
      </c>
      <c r="AT487" s="102">
        <v>61817</v>
      </c>
      <c r="AU487" s="15" t="s">
        <v>424</v>
      </c>
      <c r="AV487" s="15" t="s">
        <v>552</v>
      </c>
      <c r="AW487" s="15" t="s">
        <v>553</v>
      </c>
      <c r="AX487" s="14" t="str">
        <f t="shared" si="8"/>
        <v>SwitzerlandBOOKINGS</v>
      </c>
      <c r="AY487" s="17" t="s">
        <v>733</v>
      </c>
      <c r="AZ487" s="101" t="str">
        <f>IF(ISERROR(VLOOKUP($H487,Lookup!$F:$G,2,FALSE)),0,VLOOKUP($H487,Lookup!$F:$G,2,FALSE))</f>
        <v>Switzerland</v>
      </c>
    </row>
    <row r="488" spans="1:52">
      <c r="A488" s="12" t="str">
        <f>IF(AZ488=0,VLOOKUP(R488,Lookup!$B:$C,2,0),'1st Yr Maint'!AZ488)</f>
        <v>Switzerland</v>
      </c>
      <c r="B488" s="12" t="str">
        <f>VLOOKUP(A488,Lookup!$C:$D,2,FALSE)</f>
        <v>EMEA WEST</v>
      </c>
      <c r="C488" s="15" t="s">
        <v>418</v>
      </c>
      <c r="D488" s="15" t="s">
        <v>491</v>
      </c>
      <c r="E488" s="15" t="s">
        <v>393</v>
      </c>
      <c r="F488" s="15" t="s">
        <v>519</v>
      </c>
      <c r="G488" s="15" t="s">
        <v>645</v>
      </c>
      <c r="H488" s="15" t="s">
        <v>847</v>
      </c>
      <c r="I488" s="143" t="s">
        <v>848</v>
      </c>
      <c r="J488" s="15" t="s">
        <v>566</v>
      </c>
      <c r="K488" s="15" t="s">
        <v>849</v>
      </c>
      <c r="L488" s="15" t="s">
        <v>460</v>
      </c>
      <c r="M488" s="15" t="s">
        <v>944</v>
      </c>
      <c r="N488" s="103">
        <v>136055</v>
      </c>
      <c r="O488" s="15" t="s">
        <v>713</v>
      </c>
      <c r="P488" s="15" t="s">
        <v>1335</v>
      </c>
      <c r="Q488" s="15" t="s">
        <v>1335</v>
      </c>
      <c r="R488" s="15" t="s">
        <v>96</v>
      </c>
      <c r="S488" s="15" t="s">
        <v>96</v>
      </c>
      <c r="T488" s="15" t="s">
        <v>467</v>
      </c>
      <c r="U488" s="15" t="s">
        <v>468</v>
      </c>
      <c r="V488" s="15">
        <v>3183550</v>
      </c>
      <c r="X488" s="15">
        <v>30303859</v>
      </c>
      <c r="Y488" s="15" t="s">
        <v>1337</v>
      </c>
      <c r="AB488" s="15" t="s">
        <v>916</v>
      </c>
      <c r="AC488" s="15">
        <v>485609796</v>
      </c>
      <c r="AD488" s="15">
        <v>1005818874</v>
      </c>
      <c r="AE488" s="15" t="s">
        <v>461</v>
      </c>
      <c r="AF488" s="15">
        <v>2</v>
      </c>
      <c r="AG488" s="15" t="s">
        <v>513</v>
      </c>
      <c r="AH488" s="15" t="s">
        <v>510</v>
      </c>
      <c r="AI488" s="15" t="s">
        <v>511</v>
      </c>
      <c r="AJ488" s="15" t="s">
        <v>662</v>
      </c>
      <c r="AK488" s="15" t="s">
        <v>658</v>
      </c>
      <c r="AL488" s="15" t="s">
        <v>512</v>
      </c>
      <c r="AM488" s="16">
        <v>41629</v>
      </c>
      <c r="AN488" s="16">
        <v>41629</v>
      </c>
      <c r="AO488" s="16">
        <v>41629</v>
      </c>
      <c r="AP488" s="201">
        <v>12</v>
      </c>
      <c r="AT488" s="102">
        <v>5480</v>
      </c>
      <c r="AU488" s="15" t="s">
        <v>424</v>
      </c>
      <c r="AV488" s="15" t="s">
        <v>552</v>
      </c>
      <c r="AW488" s="15" t="s">
        <v>553</v>
      </c>
      <c r="AX488" s="14" t="str">
        <f t="shared" si="8"/>
        <v>SwitzerlandBOOKINGS</v>
      </c>
      <c r="AY488" s="17" t="s">
        <v>733</v>
      </c>
      <c r="AZ488" s="101" t="str">
        <f>IF(ISERROR(VLOOKUP($H488,Lookup!$F:$G,2,FALSE)),0,VLOOKUP($H488,Lookup!$F:$G,2,FALSE))</f>
        <v>Switzerland</v>
      </c>
    </row>
    <row r="489" spans="1:52">
      <c r="A489" s="12" t="str">
        <f>IF(AZ489=0,VLOOKUP(R489,Lookup!$B:$C,2,0),'1st Yr Maint'!AZ489)</f>
        <v>Switzerland</v>
      </c>
      <c r="B489" s="12" t="str">
        <f>VLOOKUP(A489,Lookup!$C:$D,2,FALSE)</f>
        <v>EMEA WEST</v>
      </c>
      <c r="C489" s="15" t="s">
        <v>418</v>
      </c>
      <c r="D489" s="15" t="s">
        <v>491</v>
      </c>
      <c r="E489" s="15" t="s">
        <v>393</v>
      </c>
      <c r="F489" s="15" t="s">
        <v>519</v>
      </c>
      <c r="G489" s="15" t="s">
        <v>645</v>
      </c>
      <c r="H489" s="15" t="s">
        <v>847</v>
      </c>
      <c r="I489" s="143" t="s">
        <v>848</v>
      </c>
      <c r="J489" s="15" t="s">
        <v>566</v>
      </c>
      <c r="K489" s="15" t="s">
        <v>849</v>
      </c>
      <c r="L489" s="15" t="s">
        <v>460</v>
      </c>
      <c r="M489" s="15" t="s">
        <v>944</v>
      </c>
      <c r="N489" s="103">
        <v>136055</v>
      </c>
      <c r="O489" s="15" t="s">
        <v>713</v>
      </c>
      <c r="P489" s="15" t="s">
        <v>1335</v>
      </c>
      <c r="Q489" s="15" t="s">
        <v>1335</v>
      </c>
      <c r="R489" s="15" t="s">
        <v>96</v>
      </c>
      <c r="S489" s="15" t="s">
        <v>96</v>
      </c>
      <c r="T489" s="15" t="s">
        <v>467</v>
      </c>
      <c r="U489" s="15" t="s">
        <v>468</v>
      </c>
      <c r="V489" s="15">
        <v>3191550</v>
      </c>
      <c r="X489" s="15">
        <v>30303856</v>
      </c>
      <c r="Y489" s="15" t="s">
        <v>1368</v>
      </c>
      <c r="AB489" s="15" t="s">
        <v>916</v>
      </c>
      <c r="AC489" s="15">
        <v>485609796</v>
      </c>
      <c r="AD489" s="15">
        <v>1005836911</v>
      </c>
      <c r="AE489" s="15" t="s">
        <v>461</v>
      </c>
      <c r="AF489" s="15">
        <v>2</v>
      </c>
      <c r="AG489" s="15" t="s">
        <v>513</v>
      </c>
      <c r="AH489" s="15" t="s">
        <v>510</v>
      </c>
      <c r="AI489" s="15" t="s">
        <v>511</v>
      </c>
      <c r="AJ489" s="15" t="s">
        <v>662</v>
      </c>
      <c r="AK489" s="15" t="s">
        <v>658</v>
      </c>
      <c r="AL489" s="15" t="s">
        <v>512</v>
      </c>
      <c r="AM489" s="16">
        <v>41629</v>
      </c>
      <c r="AN489" s="16">
        <v>41629</v>
      </c>
      <c r="AO489" s="16">
        <v>41629</v>
      </c>
      <c r="AP489" s="201">
        <v>12</v>
      </c>
      <c r="AT489" s="102">
        <v>3133</v>
      </c>
      <c r="AU489" s="15" t="s">
        <v>424</v>
      </c>
      <c r="AV489" s="15" t="s">
        <v>552</v>
      </c>
      <c r="AW489" s="15" t="s">
        <v>553</v>
      </c>
      <c r="AX489" s="14" t="str">
        <f t="shared" si="8"/>
        <v>SwitzerlandBOOKINGS</v>
      </c>
      <c r="AY489" s="17" t="s">
        <v>733</v>
      </c>
      <c r="AZ489" s="101" t="str">
        <f>IF(ISERROR(VLOOKUP($H489,Lookup!$F:$G,2,FALSE)),0,VLOOKUP($H489,Lookup!$F:$G,2,FALSE))</f>
        <v>Switzerland</v>
      </c>
    </row>
    <row r="490" spans="1:52">
      <c r="A490" s="12" t="str">
        <f>IF(AZ490=0,VLOOKUP(R490,Lookup!$B:$C,2,0),'1st Yr Maint'!AZ490)</f>
        <v>Middle East</v>
      </c>
      <c r="B490" s="12" t="str">
        <f>VLOOKUP(A490,Lookup!$C:$D,2,FALSE)</f>
        <v>EMEA EAST</v>
      </c>
      <c r="C490" s="15" t="s">
        <v>418</v>
      </c>
      <c r="D490" s="15" t="s">
        <v>491</v>
      </c>
      <c r="E490" s="15" t="s">
        <v>393</v>
      </c>
      <c r="F490" s="15" t="s">
        <v>519</v>
      </c>
      <c r="G490" s="15" t="s">
        <v>645</v>
      </c>
      <c r="H490" s="15" t="s">
        <v>612</v>
      </c>
      <c r="I490" s="143" t="s">
        <v>668</v>
      </c>
      <c r="J490" s="15" t="s">
        <v>567</v>
      </c>
      <c r="K490" s="15" t="s">
        <v>613</v>
      </c>
      <c r="L490" s="15" t="s">
        <v>464</v>
      </c>
      <c r="M490" s="15" t="s">
        <v>1235</v>
      </c>
      <c r="N490" s="103">
        <v>140895</v>
      </c>
      <c r="O490" s="15" t="s">
        <v>1380</v>
      </c>
      <c r="P490" s="15" t="s">
        <v>1381</v>
      </c>
      <c r="Q490" s="15" t="s">
        <v>1381</v>
      </c>
      <c r="R490" s="15" t="s">
        <v>1238</v>
      </c>
      <c r="S490" s="15" t="s">
        <v>1238</v>
      </c>
      <c r="T490" s="15" t="s">
        <v>467</v>
      </c>
      <c r="U490" s="15" t="s">
        <v>468</v>
      </c>
      <c r="V490" s="15">
        <v>3207843</v>
      </c>
      <c r="X490" s="15">
        <v>30306611</v>
      </c>
      <c r="Y490" s="15" t="s">
        <v>1382</v>
      </c>
      <c r="AB490" s="15" t="s">
        <v>1381</v>
      </c>
      <c r="AC490" s="15">
        <v>28251294</v>
      </c>
      <c r="AD490" s="15">
        <v>1005860281</v>
      </c>
      <c r="AE490" s="15" t="s">
        <v>461</v>
      </c>
      <c r="AF490" s="15">
        <v>2</v>
      </c>
      <c r="AG490" s="15" t="s">
        <v>509</v>
      </c>
      <c r="AH490" s="15" t="s">
        <v>510</v>
      </c>
      <c r="AI490" s="15" t="s">
        <v>514</v>
      </c>
      <c r="AL490" s="15" t="s">
        <v>391</v>
      </c>
      <c r="AM490" s="16">
        <v>41634</v>
      </c>
      <c r="AN490" s="16">
        <v>41634</v>
      </c>
      <c r="AO490" s="16">
        <v>41634</v>
      </c>
      <c r="AP490" s="201">
        <v>12</v>
      </c>
      <c r="AT490" s="102">
        <v>621</v>
      </c>
      <c r="AU490" s="15" t="s">
        <v>424</v>
      </c>
      <c r="AV490" s="15" t="s">
        <v>474</v>
      </c>
      <c r="AW490" s="15" t="s">
        <v>474</v>
      </c>
      <c r="AX490" s="14" t="str">
        <f t="shared" si="8"/>
        <v>Middle EastBOOKINGS</v>
      </c>
      <c r="AY490" s="17" t="s">
        <v>733</v>
      </c>
      <c r="AZ490" s="101">
        <f>IF(ISERROR(VLOOKUP($H490,Lookup!$F:$G,2,FALSE)),0,VLOOKUP($H490,Lookup!$F:$G,2,FALSE))</f>
        <v>0</v>
      </c>
    </row>
    <row r="491" spans="1:52">
      <c r="A491" s="12" t="str">
        <f>IF(AZ491=0,VLOOKUP(R491,Lookup!$B:$C,2,0),'1st Yr Maint'!AZ491)</f>
        <v>Middle East</v>
      </c>
      <c r="B491" s="12" t="str">
        <f>VLOOKUP(A491,Lookup!$C:$D,2,FALSE)</f>
        <v>EMEA EAST</v>
      </c>
      <c r="C491" s="15" t="s">
        <v>418</v>
      </c>
      <c r="D491" s="15" t="s">
        <v>491</v>
      </c>
      <c r="E491" s="15" t="s">
        <v>393</v>
      </c>
      <c r="F491" s="15" t="s">
        <v>519</v>
      </c>
      <c r="G491" s="15" t="s">
        <v>645</v>
      </c>
      <c r="H491" s="15" t="s">
        <v>612</v>
      </c>
      <c r="I491" s="143" t="s">
        <v>668</v>
      </c>
      <c r="J491" s="15" t="s">
        <v>567</v>
      </c>
      <c r="K491" s="15" t="s">
        <v>613</v>
      </c>
      <c r="L491" s="15" t="s">
        <v>464</v>
      </c>
      <c r="M491" s="15" t="s">
        <v>1235</v>
      </c>
      <c r="N491" s="103">
        <v>140895</v>
      </c>
      <c r="O491" s="15" t="s">
        <v>1380</v>
      </c>
      <c r="P491" s="15" t="s">
        <v>1383</v>
      </c>
      <c r="Q491" s="15" t="s">
        <v>1383</v>
      </c>
      <c r="R491" s="15" t="s">
        <v>1238</v>
      </c>
      <c r="S491" s="15" t="s">
        <v>1238</v>
      </c>
      <c r="T491" s="15" t="s">
        <v>467</v>
      </c>
      <c r="U491" s="15" t="s">
        <v>468</v>
      </c>
      <c r="V491" s="15">
        <v>3188001</v>
      </c>
      <c r="X491" s="15">
        <v>30304468</v>
      </c>
      <c r="Y491" s="15" t="s">
        <v>1384</v>
      </c>
      <c r="AB491" s="15" t="s">
        <v>1385</v>
      </c>
      <c r="AC491" s="15">
        <v>557748378</v>
      </c>
      <c r="AD491" s="15">
        <v>1005825179</v>
      </c>
      <c r="AE491" s="15" t="s">
        <v>461</v>
      </c>
      <c r="AF491" s="15">
        <v>2</v>
      </c>
      <c r="AG491" s="15" t="s">
        <v>509</v>
      </c>
      <c r="AH491" s="15" t="s">
        <v>510</v>
      </c>
      <c r="AI491" s="15" t="s">
        <v>514</v>
      </c>
      <c r="AL491" s="15" t="s">
        <v>391</v>
      </c>
      <c r="AM491" s="16">
        <v>41631</v>
      </c>
      <c r="AN491" s="16">
        <v>41631</v>
      </c>
      <c r="AO491" s="16">
        <v>41631</v>
      </c>
      <c r="AP491" s="201">
        <v>12</v>
      </c>
      <c r="AT491" s="102">
        <v>900</v>
      </c>
      <c r="AU491" s="15" t="s">
        <v>424</v>
      </c>
      <c r="AV491" s="15" t="s">
        <v>462</v>
      </c>
      <c r="AW491" s="15" t="s">
        <v>486</v>
      </c>
      <c r="AX491" s="14" t="str">
        <f t="shared" si="8"/>
        <v>Middle EastBOOKINGS</v>
      </c>
      <c r="AY491" s="17" t="s">
        <v>733</v>
      </c>
      <c r="AZ491" s="101">
        <f>IF(ISERROR(VLOOKUP($H491,Lookup!$F:$G,2,FALSE)),0,VLOOKUP($H491,Lookup!$F:$G,2,FALSE))</f>
        <v>0</v>
      </c>
    </row>
    <row r="492" spans="1:52">
      <c r="A492" s="12" t="str">
        <f>IF(AZ492=0,VLOOKUP(R492,Lookup!$B:$C,2,0),'1st Yr Maint'!AZ492)</f>
        <v>Middle East</v>
      </c>
      <c r="B492" s="12" t="str">
        <f>VLOOKUP(A492,Lookup!$C:$D,2,FALSE)</f>
        <v>EMEA EAST</v>
      </c>
      <c r="C492" s="15" t="s">
        <v>418</v>
      </c>
      <c r="D492" s="15" t="s">
        <v>491</v>
      </c>
      <c r="E492" s="15" t="s">
        <v>393</v>
      </c>
      <c r="F492" s="15" t="s">
        <v>519</v>
      </c>
      <c r="G492" s="15" t="s">
        <v>645</v>
      </c>
      <c r="H492" s="15" t="s">
        <v>612</v>
      </c>
      <c r="I492" s="143" t="s">
        <v>668</v>
      </c>
      <c r="J492" s="15" t="s">
        <v>567</v>
      </c>
      <c r="K492" s="15" t="s">
        <v>613</v>
      </c>
      <c r="L492" s="15" t="s">
        <v>464</v>
      </c>
      <c r="M492" s="15" t="s">
        <v>1235</v>
      </c>
      <c r="N492" s="103">
        <v>140895</v>
      </c>
      <c r="O492" s="15" t="s">
        <v>1236</v>
      </c>
      <c r="P492" s="15" t="s">
        <v>1237</v>
      </c>
      <c r="Q492" s="15" t="s">
        <v>1237</v>
      </c>
      <c r="R492" s="15" t="s">
        <v>1238</v>
      </c>
      <c r="S492" s="15" t="s">
        <v>1238</v>
      </c>
      <c r="T492" s="15" t="s">
        <v>467</v>
      </c>
      <c r="U492" s="15" t="s">
        <v>468</v>
      </c>
      <c r="V492" s="15">
        <v>3145979</v>
      </c>
      <c r="X492" s="15">
        <v>30299827</v>
      </c>
      <c r="Y492" s="15" t="s">
        <v>1239</v>
      </c>
      <c r="AB492" s="15" t="s">
        <v>1240</v>
      </c>
      <c r="AC492" s="15">
        <v>557680209</v>
      </c>
      <c r="AD492" s="15">
        <v>1005639363</v>
      </c>
      <c r="AE492" s="15" t="s">
        <v>461</v>
      </c>
      <c r="AF492" s="15">
        <v>2</v>
      </c>
      <c r="AG492" s="15" t="s">
        <v>509</v>
      </c>
      <c r="AH492" s="15" t="s">
        <v>510</v>
      </c>
      <c r="AI492" s="15" t="s">
        <v>511</v>
      </c>
      <c r="AJ492" s="15" t="s">
        <v>642</v>
      </c>
      <c r="AK492" s="15" t="s">
        <v>1241</v>
      </c>
      <c r="AL492" s="15" t="s">
        <v>512</v>
      </c>
      <c r="AM492" s="16">
        <v>41626</v>
      </c>
      <c r="AN492" s="16">
        <v>41626</v>
      </c>
      <c r="AO492" s="16">
        <v>41626</v>
      </c>
      <c r="AP492" s="201">
        <v>12</v>
      </c>
      <c r="AT492" s="102">
        <v>4542</v>
      </c>
      <c r="AU492" s="15" t="s">
        <v>424</v>
      </c>
      <c r="AV492" s="15" t="s">
        <v>462</v>
      </c>
      <c r="AW492" s="15" t="s">
        <v>1242</v>
      </c>
      <c r="AX492" s="14" t="str">
        <f t="shared" si="8"/>
        <v>Middle EastBOOKINGS</v>
      </c>
      <c r="AY492" s="17" t="s">
        <v>733</v>
      </c>
      <c r="AZ492" s="101">
        <f>IF(ISERROR(VLOOKUP($H492,Lookup!$F:$G,2,FALSE)),0,VLOOKUP($H492,Lookup!$F:$G,2,FALSE))</f>
        <v>0</v>
      </c>
    </row>
    <row r="493" spans="1:52">
      <c r="A493" s="12" t="str">
        <f>IF(AZ493=0,VLOOKUP(R493,Lookup!$B:$C,2,0),'1st Yr Maint'!AZ493)</f>
        <v>Middle East</v>
      </c>
      <c r="B493" s="12" t="str">
        <f>VLOOKUP(A493,Lookup!$C:$D,2,FALSE)</f>
        <v>EMEA EAST</v>
      </c>
      <c r="C493" s="15" t="s">
        <v>418</v>
      </c>
      <c r="D493" s="15" t="s">
        <v>491</v>
      </c>
      <c r="E493" s="15" t="s">
        <v>393</v>
      </c>
      <c r="F493" s="15" t="s">
        <v>519</v>
      </c>
      <c r="G493" s="15" t="s">
        <v>645</v>
      </c>
      <c r="H493" s="15" t="s">
        <v>612</v>
      </c>
      <c r="I493" s="143" t="s">
        <v>668</v>
      </c>
      <c r="J493" s="15" t="s">
        <v>567</v>
      </c>
      <c r="K493" s="15" t="s">
        <v>613</v>
      </c>
      <c r="L493" s="15" t="s">
        <v>464</v>
      </c>
      <c r="M493" s="15" t="s">
        <v>1235</v>
      </c>
      <c r="N493" s="103">
        <v>140895</v>
      </c>
      <c r="O493" s="15" t="s">
        <v>1545</v>
      </c>
      <c r="P493" s="15" t="s">
        <v>1545</v>
      </c>
      <c r="Q493" s="15" t="s">
        <v>1546</v>
      </c>
      <c r="R493" s="15" t="s">
        <v>1238</v>
      </c>
      <c r="S493" s="15" t="s">
        <v>1238</v>
      </c>
      <c r="T493" s="15" t="s">
        <v>467</v>
      </c>
      <c r="U493" s="15" t="s">
        <v>468</v>
      </c>
      <c r="V493" s="15">
        <v>3040645</v>
      </c>
      <c r="X493" s="15">
        <v>30312717</v>
      </c>
      <c r="Y493" s="15" t="s">
        <v>1547</v>
      </c>
      <c r="AB493" s="15" t="s">
        <v>1548</v>
      </c>
      <c r="AC493" s="15">
        <v>645311044</v>
      </c>
      <c r="AD493" s="15">
        <v>1005362262</v>
      </c>
      <c r="AE493" s="15" t="s">
        <v>461</v>
      </c>
      <c r="AF493" s="15">
        <v>2</v>
      </c>
      <c r="AG493" s="15" t="s">
        <v>509</v>
      </c>
      <c r="AH493" s="15" t="s">
        <v>510</v>
      </c>
      <c r="AI493" s="15" t="s">
        <v>511</v>
      </c>
      <c r="AJ493" s="15" t="s">
        <v>518</v>
      </c>
      <c r="AK493" s="15" t="s">
        <v>887</v>
      </c>
      <c r="AL493" s="15" t="s">
        <v>512</v>
      </c>
      <c r="AM493" s="16">
        <v>41639</v>
      </c>
      <c r="AN493" s="16">
        <v>41639</v>
      </c>
      <c r="AO493" s="16">
        <v>41639</v>
      </c>
      <c r="AP493" s="201">
        <v>12</v>
      </c>
      <c r="AT493" s="102">
        <v>30897</v>
      </c>
      <c r="AU493" s="15" t="s">
        <v>424</v>
      </c>
      <c r="AV493" s="15" t="s">
        <v>861</v>
      </c>
      <c r="AW493" s="15" t="s">
        <v>862</v>
      </c>
      <c r="AX493" s="14" t="str">
        <f t="shared" si="8"/>
        <v>Middle EastBOOKINGS</v>
      </c>
      <c r="AY493" s="17" t="s">
        <v>733</v>
      </c>
      <c r="AZ493" s="101">
        <f>IF(ISERROR(VLOOKUP($H493,Lookup!$F:$G,2,FALSE)),0,VLOOKUP($H493,Lookup!$F:$G,2,FALSE))</f>
        <v>0</v>
      </c>
    </row>
    <row r="494" spans="1:52">
      <c r="A494" s="12" t="str">
        <f>IF(AZ494=0,VLOOKUP(R494,Lookup!$B:$C,2,0),'1st Yr Maint'!AZ494)</f>
        <v>Middle East</v>
      </c>
      <c r="B494" s="12" t="str">
        <f>VLOOKUP(A494,Lookup!$C:$D,2,FALSE)</f>
        <v>EMEA EAST</v>
      </c>
      <c r="C494" s="15" t="s">
        <v>418</v>
      </c>
      <c r="D494" s="15" t="s">
        <v>491</v>
      </c>
      <c r="E494" s="15" t="s">
        <v>393</v>
      </c>
      <c r="F494" s="15" t="s">
        <v>519</v>
      </c>
      <c r="G494" s="15" t="s">
        <v>645</v>
      </c>
      <c r="H494" s="15" t="s">
        <v>612</v>
      </c>
      <c r="I494" s="143" t="s">
        <v>668</v>
      </c>
      <c r="J494" s="15" t="s">
        <v>567</v>
      </c>
      <c r="K494" s="15" t="s">
        <v>613</v>
      </c>
      <c r="L494" s="15" t="s">
        <v>464</v>
      </c>
      <c r="M494" s="15" t="s">
        <v>687</v>
      </c>
      <c r="N494" s="103" t="s">
        <v>688</v>
      </c>
      <c r="O494" s="15" t="s">
        <v>716</v>
      </c>
      <c r="P494" s="15" t="s">
        <v>716</v>
      </c>
      <c r="Q494" s="15" t="s">
        <v>717</v>
      </c>
      <c r="R494" s="15" t="s">
        <v>679</v>
      </c>
      <c r="S494" s="15" t="s">
        <v>679</v>
      </c>
      <c r="T494" s="15" t="s">
        <v>467</v>
      </c>
      <c r="U494" s="15" t="s">
        <v>468</v>
      </c>
      <c r="V494" s="15">
        <v>3087467</v>
      </c>
      <c r="X494" s="15">
        <v>30261671</v>
      </c>
      <c r="Y494" s="15" t="s">
        <v>718</v>
      </c>
      <c r="AB494" s="15" t="s">
        <v>717</v>
      </c>
      <c r="AC494" s="15">
        <v>643748312</v>
      </c>
      <c r="AD494" s="15">
        <v>1005611795</v>
      </c>
      <c r="AE494" s="15" t="s">
        <v>461</v>
      </c>
      <c r="AF494" s="15">
        <v>2</v>
      </c>
      <c r="AG494" s="15" t="s">
        <v>513</v>
      </c>
      <c r="AH494" s="15" t="s">
        <v>510</v>
      </c>
      <c r="AI494" s="15" t="s">
        <v>511</v>
      </c>
      <c r="AJ494" s="15" t="s">
        <v>642</v>
      </c>
      <c r="AK494" s="15" t="s">
        <v>516</v>
      </c>
      <c r="AL494" s="15" t="s">
        <v>512</v>
      </c>
      <c r="AM494" s="16">
        <v>41550</v>
      </c>
      <c r="AN494" s="16">
        <v>41550</v>
      </c>
      <c r="AO494" s="16">
        <v>41550</v>
      </c>
      <c r="AP494" s="201">
        <v>10</v>
      </c>
      <c r="AT494" s="102">
        <v>621</v>
      </c>
      <c r="AU494" s="15" t="s">
        <v>424</v>
      </c>
      <c r="AV494" s="15" t="s">
        <v>462</v>
      </c>
      <c r="AW494" s="15" t="s">
        <v>652</v>
      </c>
      <c r="AX494" s="14" t="str">
        <f t="shared" si="8"/>
        <v>Middle EastBOOKINGS</v>
      </c>
      <c r="AY494" s="17" t="s">
        <v>733</v>
      </c>
      <c r="AZ494" s="101">
        <f>IF(ISERROR(VLOOKUP($H494,Lookup!$F:$G,2,FALSE)),0,VLOOKUP($H494,Lookup!$F:$G,2,FALSE))</f>
        <v>0</v>
      </c>
    </row>
    <row r="495" spans="1:52">
      <c r="A495" s="12" t="str">
        <f>IF(AZ495=0,VLOOKUP(R495,Lookup!$B:$C,2,0),'1st Yr Maint'!AZ495)</f>
        <v>Middle East</v>
      </c>
      <c r="B495" s="12" t="str">
        <f>VLOOKUP(A495,Lookup!$C:$D,2,FALSE)</f>
        <v>EMEA EAST</v>
      </c>
      <c r="C495" s="15" t="s">
        <v>418</v>
      </c>
      <c r="D495" s="15" t="s">
        <v>491</v>
      </c>
      <c r="E495" s="15" t="s">
        <v>393</v>
      </c>
      <c r="F495" s="15" t="s">
        <v>519</v>
      </c>
      <c r="G495" s="15" t="s">
        <v>645</v>
      </c>
      <c r="H495" s="15" t="s">
        <v>612</v>
      </c>
      <c r="I495" s="143" t="s">
        <v>668</v>
      </c>
      <c r="J495" s="15" t="s">
        <v>567</v>
      </c>
      <c r="K495" s="15" t="s">
        <v>613</v>
      </c>
      <c r="L495" s="15" t="s">
        <v>464</v>
      </c>
      <c r="M495" s="15" t="s">
        <v>687</v>
      </c>
      <c r="N495" s="103" t="s">
        <v>688</v>
      </c>
      <c r="O495" s="15" t="s">
        <v>716</v>
      </c>
      <c r="P495" s="15" t="s">
        <v>716</v>
      </c>
      <c r="Q495" s="15" t="s">
        <v>717</v>
      </c>
      <c r="R495" s="15" t="s">
        <v>679</v>
      </c>
      <c r="S495" s="15" t="s">
        <v>679</v>
      </c>
      <c r="T495" s="15" t="s">
        <v>467</v>
      </c>
      <c r="U495" s="15" t="s">
        <v>468</v>
      </c>
      <c r="V495" s="15">
        <v>3087467</v>
      </c>
      <c r="X495" s="15">
        <v>30261671</v>
      </c>
      <c r="Y495" s="15" t="s">
        <v>718</v>
      </c>
      <c r="AB495" s="15" t="s">
        <v>717</v>
      </c>
      <c r="AC495" s="15">
        <v>643748312</v>
      </c>
      <c r="AD495" s="15">
        <v>1005611795</v>
      </c>
      <c r="AE495" s="15" t="s">
        <v>461</v>
      </c>
      <c r="AF495" s="15">
        <v>-2</v>
      </c>
      <c r="AG495" s="15" t="s">
        <v>513</v>
      </c>
      <c r="AH495" s="15" t="s">
        <v>510</v>
      </c>
      <c r="AI495" s="15" t="s">
        <v>511</v>
      </c>
      <c r="AJ495" s="15" t="s">
        <v>642</v>
      </c>
      <c r="AK495" s="15" t="s">
        <v>516</v>
      </c>
      <c r="AL495" s="15" t="s">
        <v>512</v>
      </c>
      <c r="AM495" s="16">
        <v>41550</v>
      </c>
      <c r="AN495" s="16">
        <v>41638</v>
      </c>
      <c r="AO495" s="16">
        <v>41638</v>
      </c>
      <c r="AP495" s="201">
        <v>12</v>
      </c>
      <c r="AT495" s="102">
        <v>-621</v>
      </c>
      <c r="AU495" s="15" t="s">
        <v>424</v>
      </c>
      <c r="AV495" s="15" t="s">
        <v>462</v>
      </c>
      <c r="AW495" s="15" t="s">
        <v>652</v>
      </c>
      <c r="AX495" s="14" t="str">
        <f t="shared" si="8"/>
        <v>Middle EastBOOKINGS</v>
      </c>
      <c r="AY495" s="17" t="s">
        <v>733</v>
      </c>
      <c r="AZ495" s="101">
        <f>IF(ISERROR(VLOOKUP($H495,Lookup!$F:$G,2,FALSE)),0,VLOOKUP($H495,Lookup!$F:$G,2,FALSE))</f>
        <v>0</v>
      </c>
    </row>
    <row r="496" spans="1:52">
      <c r="A496" s="12" t="str">
        <f>IF(AZ496=0,VLOOKUP(R496,Lookup!$B:$C,2,0),'1st Yr Maint'!AZ496)</f>
        <v>Middle East</v>
      </c>
      <c r="B496" s="12" t="str">
        <f>VLOOKUP(A496,Lookup!$C:$D,2,FALSE)</f>
        <v>EMEA EAST</v>
      </c>
      <c r="C496" s="15" t="s">
        <v>418</v>
      </c>
      <c r="D496" s="15" t="s">
        <v>491</v>
      </c>
      <c r="E496" s="15" t="s">
        <v>393</v>
      </c>
      <c r="F496" s="15" t="s">
        <v>519</v>
      </c>
      <c r="G496" s="15" t="s">
        <v>645</v>
      </c>
      <c r="H496" s="15" t="s">
        <v>612</v>
      </c>
      <c r="I496" s="143" t="s">
        <v>668</v>
      </c>
      <c r="J496" s="15" t="s">
        <v>567</v>
      </c>
      <c r="K496" s="15" t="s">
        <v>613</v>
      </c>
      <c r="L496" s="15" t="s">
        <v>464</v>
      </c>
      <c r="M496" s="15" t="s">
        <v>982</v>
      </c>
      <c r="N496" s="103">
        <v>83884</v>
      </c>
      <c r="O496" s="15" t="s">
        <v>1436</v>
      </c>
      <c r="P496" s="15" t="s">
        <v>1436</v>
      </c>
      <c r="Q496" s="15" t="s">
        <v>1436</v>
      </c>
      <c r="R496" s="15" t="s">
        <v>836</v>
      </c>
      <c r="S496" s="15" t="s">
        <v>836</v>
      </c>
      <c r="T496" s="15" t="s">
        <v>467</v>
      </c>
      <c r="U496" s="15" t="s">
        <v>468</v>
      </c>
      <c r="V496" s="15">
        <v>1968003</v>
      </c>
      <c r="X496" s="15">
        <v>30308144</v>
      </c>
      <c r="Y496" s="15" t="s">
        <v>1437</v>
      </c>
      <c r="AB496" s="15" t="s">
        <v>1438</v>
      </c>
      <c r="AC496" s="15">
        <v>851212896</v>
      </c>
      <c r="AD496" s="15">
        <v>1005576290</v>
      </c>
      <c r="AE496" s="15" t="s">
        <v>461</v>
      </c>
      <c r="AF496" s="15">
        <v>2</v>
      </c>
      <c r="AG496" s="15" t="s">
        <v>513</v>
      </c>
      <c r="AH496" s="15" t="s">
        <v>510</v>
      </c>
      <c r="AI496" s="15" t="s">
        <v>514</v>
      </c>
      <c r="AL496" s="15" t="s">
        <v>391</v>
      </c>
      <c r="AM496" s="16">
        <v>41635</v>
      </c>
      <c r="AN496" s="16">
        <v>41635</v>
      </c>
      <c r="AO496" s="16">
        <v>41635</v>
      </c>
      <c r="AP496" s="201">
        <v>12</v>
      </c>
      <c r="AT496" s="102">
        <v>13313</v>
      </c>
      <c r="AU496" s="15" t="s">
        <v>424</v>
      </c>
      <c r="AV496" s="15" t="s">
        <v>921</v>
      </c>
      <c r="AW496" s="15" t="s">
        <v>922</v>
      </c>
      <c r="AX496" s="14" t="str">
        <f t="shared" si="8"/>
        <v>Middle EastBOOKINGS</v>
      </c>
      <c r="AY496" s="17" t="s">
        <v>733</v>
      </c>
      <c r="AZ496" s="101">
        <f>IF(ISERROR(VLOOKUP($H496,Lookup!$F:$G,2,FALSE)),0,VLOOKUP($H496,Lookup!$F:$G,2,FALSE))</f>
        <v>0</v>
      </c>
    </row>
    <row r="497" spans="1:52">
      <c r="A497" s="12" t="str">
        <f>IF(AZ497=0,VLOOKUP(R497,Lookup!$B:$C,2,0),'1st Yr Maint'!AZ497)</f>
        <v>Middle East</v>
      </c>
      <c r="B497" s="12" t="str">
        <f>VLOOKUP(A497,Lookup!$C:$D,2,FALSE)</f>
        <v>EMEA EAST</v>
      </c>
      <c r="C497" s="15" t="s">
        <v>418</v>
      </c>
      <c r="D497" s="15" t="s">
        <v>491</v>
      </c>
      <c r="E497" s="15" t="s">
        <v>393</v>
      </c>
      <c r="F497" s="15" t="s">
        <v>519</v>
      </c>
      <c r="G497" s="15" t="s">
        <v>645</v>
      </c>
      <c r="H497" s="15" t="s">
        <v>612</v>
      </c>
      <c r="I497" s="143" t="s">
        <v>668</v>
      </c>
      <c r="J497" s="15" t="s">
        <v>567</v>
      </c>
      <c r="K497" s="15" t="s">
        <v>613</v>
      </c>
      <c r="L497" s="15" t="s">
        <v>464</v>
      </c>
      <c r="M497" s="15" t="s">
        <v>982</v>
      </c>
      <c r="N497" s="103">
        <v>83884</v>
      </c>
      <c r="O497" s="15" t="s">
        <v>1236</v>
      </c>
      <c r="P497" s="15" t="s">
        <v>1236</v>
      </c>
      <c r="Q497" s="15" t="s">
        <v>1557</v>
      </c>
      <c r="R497" s="15" t="s">
        <v>836</v>
      </c>
      <c r="S497" s="15" t="s">
        <v>836</v>
      </c>
      <c r="T497" s="15" t="s">
        <v>467</v>
      </c>
      <c r="U497" s="15" t="s">
        <v>468</v>
      </c>
      <c r="V497" s="15">
        <v>1968025</v>
      </c>
      <c r="X497" s="15">
        <v>30312885</v>
      </c>
      <c r="Y497" s="15" t="s">
        <v>1558</v>
      </c>
      <c r="AB497" s="15" t="s">
        <v>1559</v>
      </c>
      <c r="AC497" s="15">
        <v>864314781</v>
      </c>
      <c r="AD497" s="15">
        <v>1005716132</v>
      </c>
      <c r="AE497" s="15" t="s">
        <v>461</v>
      </c>
      <c r="AF497" s="15">
        <v>2</v>
      </c>
      <c r="AG497" s="15" t="s">
        <v>513</v>
      </c>
      <c r="AH497" s="15" t="s">
        <v>510</v>
      </c>
      <c r="AI497" s="15" t="s">
        <v>511</v>
      </c>
      <c r="AJ497" s="15" t="s">
        <v>642</v>
      </c>
      <c r="AK497" s="15" t="s">
        <v>1241</v>
      </c>
      <c r="AL497" s="15" t="s">
        <v>512</v>
      </c>
      <c r="AM497" s="16">
        <v>41639</v>
      </c>
      <c r="AN497" s="16">
        <v>41639</v>
      </c>
      <c r="AO497" s="16">
        <v>41639</v>
      </c>
      <c r="AP497" s="201">
        <v>12</v>
      </c>
      <c r="AT497" s="102">
        <v>16236</v>
      </c>
      <c r="AU497" s="15" t="s">
        <v>424</v>
      </c>
      <c r="AV497" s="15" t="s">
        <v>494</v>
      </c>
      <c r="AW497" s="15" t="s">
        <v>542</v>
      </c>
      <c r="AX497" s="14" t="str">
        <f t="shared" si="8"/>
        <v>Middle EastBOOKINGS</v>
      </c>
      <c r="AY497" s="17" t="s">
        <v>733</v>
      </c>
      <c r="AZ497" s="101">
        <f>IF(ISERROR(VLOOKUP($H497,Lookup!$F:$G,2,FALSE)),0,VLOOKUP($H497,Lookup!$F:$G,2,FALSE))</f>
        <v>0</v>
      </c>
    </row>
    <row r="498" spans="1:52">
      <c r="A498" s="12" t="str">
        <f>IF(AZ498=0,VLOOKUP(R498,Lookup!$B:$C,2,0),'1st Yr Maint'!AZ498)</f>
        <v>EMED &amp; Africa</v>
      </c>
      <c r="B498" s="12" t="str">
        <f>VLOOKUP(A498,Lookup!$C:$D,2,FALSE)</f>
        <v>EMEA EAST</v>
      </c>
      <c r="C498" s="15" t="s">
        <v>418</v>
      </c>
      <c r="D498" s="15" t="s">
        <v>491</v>
      </c>
      <c r="E498" s="15" t="s">
        <v>393</v>
      </c>
      <c r="F498" s="15" t="s">
        <v>519</v>
      </c>
      <c r="G498" s="15" t="s">
        <v>645</v>
      </c>
      <c r="H498" s="15" t="s">
        <v>612</v>
      </c>
      <c r="I498" s="143" t="s">
        <v>930</v>
      </c>
      <c r="J498" s="15" t="s">
        <v>567</v>
      </c>
      <c r="K498" s="15" t="s">
        <v>613</v>
      </c>
      <c r="L498" s="15" t="s">
        <v>464</v>
      </c>
      <c r="M498" s="15" t="s">
        <v>1312</v>
      </c>
      <c r="N498" s="103">
        <v>120378</v>
      </c>
      <c r="O498" s="15" t="s">
        <v>1522</v>
      </c>
      <c r="P498" s="15" t="s">
        <v>1522</v>
      </c>
      <c r="Q498" s="15" t="s">
        <v>1523</v>
      </c>
      <c r="R498" s="15" t="s">
        <v>1524</v>
      </c>
      <c r="S498" s="15" t="s">
        <v>1524</v>
      </c>
      <c r="T498" s="15" t="s">
        <v>467</v>
      </c>
      <c r="U498" s="15" t="s">
        <v>468</v>
      </c>
      <c r="V498" s="15">
        <v>2686362</v>
      </c>
      <c r="X498" s="15">
        <v>30310482</v>
      </c>
      <c r="Y498" s="15" t="s">
        <v>1525</v>
      </c>
      <c r="AB498" s="15" t="s">
        <v>1523</v>
      </c>
      <c r="AC498" s="15">
        <v>850485875</v>
      </c>
      <c r="AD498" s="15">
        <v>1005506300</v>
      </c>
      <c r="AE498" s="15" t="s">
        <v>461</v>
      </c>
      <c r="AF498" s="15">
        <v>2</v>
      </c>
      <c r="AG498" s="15" t="s">
        <v>509</v>
      </c>
      <c r="AH498" s="15" t="s">
        <v>510</v>
      </c>
      <c r="AI498" s="15" t="s">
        <v>511</v>
      </c>
      <c r="AJ498" s="15" t="s">
        <v>642</v>
      </c>
      <c r="AL498" s="15" t="s">
        <v>512</v>
      </c>
      <c r="AM498" s="16">
        <v>41638</v>
      </c>
      <c r="AN498" s="16">
        <v>41639</v>
      </c>
      <c r="AO498" s="16">
        <v>41638</v>
      </c>
      <c r="AP498" s="201">
        <v>12</v>
      </c>
      <c r="AT498" s="102">
        <v>2700</v>
      </c>
      <c r="AU498" s="15" t="s">
        <v>424</v>
      </c>
      <c r="AV498" s="15" t="s">
        <v>462</v>
      </c>
      <c r="AW498" s="15" t="s">
        <v>486</v>
      </c>
      <c r="AX498" s="14" t="str">
        <f t="shared" si="8"/>
        <v>EMED &amp; AfricaBOOKINGS</v>
      </c>
      <c r="AY498" s="17" t="s">
        <v>733</v>
      </c>
      <c r="AZ498" s="101">
        <f>IF(ISERROR(VLOOKUP($H498,Lookup!$F:$G,2,FALSE)),0,VLOOKUP($H498,Lookup!$F:$G,2,FALSE))</f>
        <v>0</v>
      </c>
    </row>
    <row r="499" spans="1:52">
      <c r="A499" s="12" t="str">
        <f>IF(AZ499=0,VLOOKUP(R499,Lookup!$B:$C,2,0),'1st Yr Maint'!AZ499)</f>
        <v>Middle East</v>
      </c>
      <c r="B499" s="12" t="str">
        <f>VLOOKUP(A499,Lookup!$C:$D,2,FALSE)</f>
        <v>EMEA EAST</v>
      </c>
      <c r="C499" s="15" t="s">
        <v>418</v>
      </c>
      <c r="D499" s="15" t="s">
        <v>491</v>
      </c>
      <c r="E499" s="15" t="s">
        <v>393</v>
      </c>
      <c r="F499" s="15" t="s">
        <v>519</v>
      </c>
      <c r="G499" s="15" t="s">
        <v>645</v>
      </c>
      <c r="H499" s="15" t="s">
        <v>612</v>
      </c>
      <c r="I499" s="143" t="s">
        <v>930</v>
      </c>
      <c r="J499" s="15" t="s">
        <v>567</v>
      </c>
      <c r="K499" s="15" t="s">
        <v>613</v>
      </c>
      <c r="L499" s="15" t="s">
        <v>464</v>
      </c>
      <c r="M499" s="15" t="s">
        <v>931</v>
      </c>
      <c r="N499" s="103">
        <v>67841</v>
      </c>
      <c r="O499" s="15" t="s">
        <v>716</v>
      </c>
      <c r="P499" s="15" t="s">
        <v>716</v>
      </c>
      <c r="Q499" s="15" t="s">
        <v>717</v>
      </c>
      <c r="R499" s="15" t="s">
        <v>679</v>
      </c>
      <c r="S499" s="15" t="s">
        <v>679</v>
      </c>
      <c r="T499" s="15" t="s">
        <v>467</v>
      </c>
      <c r="U499" s="15" t="s">
        <v>468</v>
      </c>
      <c r="V499" s="15">
        <v>3087467</v>
      </c>
      <c r="X499" s="15">
        <v>30261671</v>
      </c>
      <c r="Y499" s="15" t="s">
        <v>718</v>
      </c>
      <c r="AB499" s="15" t="s">
        <v>717</v>
      </c>
      <c r="AC499" s="15">
        <v>643748312</v>
      </c>
      <c r="AD499" s="15">
        <v>1005611795</v>
      </c>
      <c r="AE499" s="15" t="s">
        <v>461</v>
      </c>
      <c r="AF499" s="15">
        <v>2</v>
      </c>
      <c r="AG499" s="15" t="s">
        <v>513</v>
      </c>
      <c r="AH499" s="15" t="s">
        <v>510</v>
      </c>
      <c r="AI499" s="15" t="s">
        <v>511</v>
      </c>
      <c r="AJ499" s="15" t="s">
        <v>642</v>
      </c>
      <c r="AK499" s="15" t="s">
        <v>516</v>
      </c>
      <c r="AL499" s="15" t="s">
        <v>512</v>
      </c>
      <c r="AM499" s="16">
        <v>41550</v>
      </c>
      <c r="AN499" s="16">
        <v>41638</v>
      </c>
      <c r="AO499" s="16">
        <v>41638</v>
      </c>
      <c r="AP499" s="201">
        <v>12</v>
      </c>
      <c r="AT499" s="102">
        <v>621</v>
      </c>
      <c r="AU499" s="15" t="s">
        <v>424</v>
      </c>
      <c r="AV499" s="15" t="s">
        <v>462</v>
      </c>
      <c r="AW499" s="15" t="s">
        <v>652</v>
      </c>
      <c r="AX499" s="14" t="str">
        <f t="shared" si="8"/>
        <v>Middle EastBOOKINGS</v>
      </c>
      <c r="AY499" s="17" t="s">
        <v>733</v>
      </c>
      <c r="AZ499" s="101">
        <f>IF(ISERROR(VLOOKUP($H499,Lookup!$F:$G,2,FALSE)),0,VLOOKUP($H499,Lookup!$F:$G,2,FALSE))</f>
        <v>0</v>
      </c>
    </row>
    <row r="500" spans="1:52">
      <c r="A500" s="12" t="str">
        <f>IF(AZ500=0,VLOOKUP(R500,Lookup!$B:$C,2,0),'1st Yr Maint'!AZ500)</f>
        <v>Middle East</v>
      </c>
      <c r="B500" s="12" t="str">
        <f>VLOOKUP(A500,Lookup!$C:$D,2,FALSE)</f>
        <v>EMEA EAST</v>
      </c>
      <c r="C500" s="15" t="s">
        <v>418</v>
      </c>
      <c r="D500" s="15" t="s">
        <v>491</v>
      </c>
      <c r="E500" s="15" t="s">
        <v>393</v>
      </c>
      <c r="F500" s="15" t="s">
        <v>519</v>
      </c>
      <c r="G500" s="15" t="s">
        <v>645</v>
      </c>
      <c r="H500" s="15" t="s">
        <v>612</v>
      </c>
      <c r="I500" s="143" t="s">
        <v>930</v>
      </c>
      <c r="J500" s="15" t="s">
        <v>567</v>
      </c>
      <c r="K500" s="15" t="s">
        <v>613</v>
      </c>
      <c r="L500" s="15" t="s">
        <v>464</v>
      </c>
      <c r="M500" s="15" t="s">
        <v>931</v>
      </c>
      <c r="N500" s="103">
        <v>67841</v>
      </c>
      <c r="O500" s="15" t="s">
        <v>716</v>
      </c>
      <c r="P500" s="15" t="s">
        <v>716</v>
      </c>
      <c r="Q500" s="15" t="s">
        <v>1515</v>
      </c>
      <c r="R500" s="15" t="s">
        <v>679</v>
      </c>
      <c r="S500" s="15" t="s">
        <v>679</v>
      </c>
      <c r="T500" s="15" t="s">
        <v>467</v>
      </c>
      <c r="U500" s="15" t="s">
        <v>468</v>
      </c>
      <c r="V500" s="15">
        <v>1421014</v>
      </c>
      <c r="X500" s="15">
        <v>30312371</v>
      </c>
      <c r="Y500" s="15" t="s">
        <v>1516</v>
      </c>
      <c r="AB500" s="15" t="s">
        <v>1517</v>
      </c>
      <c r="AC500" s="15">
        <v>644929481</v>
      </c>
      <c r="AD500" s="15">
        <v>1005596729</v>
      </c>
      <c r="AE500" s="15" t="s">
        <v>461</v>
      </c>
      <c r="AF500" s="15">
        <v>2</v>
      </c>
      <c r="AG500" s="15" t="s">
        <v>509</v>
      </c>
      <c r="AH500" s="15" t="s">
        <v>510</v>
      </c>
      <c r="AI500" s="15" t="s">
        <v>511</v>
      </c>
      <c r="AJ500" s="15" t="s">
        <v>642</v>
      </c>
      <c r="AK500" s="15" t="s">
        <v>516</v>
      </c>
      <c r="AL500" s="15" t="s">
        <v>512</v>
      </c>
      <c r="AM500" s="16">
        <v>41639</v>
      </c>
      <c r="AN500" s="16">
        <v>41639</v>
      </c>
      <c r="AO500" s="16">
        <v>41639</v>
      </c>
      <c r="AP500" s="201">
        <v>12</v>
      </c>
      <c r="AT500" s="102">
        <v>9001</v>
      </c>
      <c r="AU500" s="15" t="s">
        <v>424</v>
      </c>
      <c r="AV500" s="15" t="s">
        <v>466</v>
      </c>
      <c r="AW500" s="15" t="s">
        <v>465</v>
      </c>
      <c r="AX500" s="14" t="str">
        <f t="shared" si="8"/>
        <v>Middle EastBOOKINGS</v>
      </c>
      <c r="AY500" s="17" t="s">
        <v>733</v>
      </c>
      <c r="AZ500" s="101">
        <f>IF(ISERROR(VLOOKUP($H500,Lookup!$F:$G,2,FALSE)),0,VLOOKUP($H500,Lookup!$F:$G,2,FALSE))</f>
        <v>0</v>
      </c>
    </row>
    <row r="501" spans="1:52">
      <c r="A501" s="12" t="str">
        <f>IF(AZ501=0,VLOOKUP(R501,Lookup!$B:$C,2,0),'1st Yr Maint'!AZ501)</f>
        <v>Middle East</v>
      </c>
      <c r="B501" s="12" t="str">
        <f>VLOOKUP(A501,Lookup!$C:$D,2,FALSE)</f>
        <v>EMEA EAST</v>
      </c>
      <c r="C501" s="15" t="s">
        <v>418</v>
      </c>
      <c r="D501" s="15" t="s">
        <v>491</v>
      </c>
      <c r="E501" s="15" t="s">
        <v>393</v>
      </c>
      <c r="F501" s="15" t="s">
        <v>519</v>
      </c>
      <c r="G501" s="15" t="s">
        <v>645</v>
      </c>
      <c r="H501" s="15" t="s">
        <v>612</v>
      </c>
      <c r="I501" s="143" t="s">
        <v>930</v>
      </c>
      <c r="J501" s="15" t="s">
        <v>567</v>
      </c>
      <c r="K501" s="15" t="s">
        <v>613</v>
      </c>
      <c r="L501" s="15" t="s">
        <v>464</v>
      </c>
      <c r="M501" s="15" t="s">
        <v>931</v>
      </c>
      <c r="N501" s="103">
        <v>67841</v>
      </c>
      <c r="O501" s="15" t="s">
        <v>1341</v>
      </c>
      <c r="P501" s="15" t="s">
        <v>1342</v>
      </c>
      <c r="Q501" s="15" t="s">
        <v>1342</v>
      </c>
      <c r="R501" s="15" t="s">
        <v>1343</v>
      </c>
      <c r="S501" s="15" t="s">
        <v>1343</v>
      </c>
      <c r="T501" s="15" t="s">
        <v>467</v>
      </c>
      <c r="U501" s="15" t="s">
        <v>468</v>
      </c>
      <c r="V501" s="15">
        <v>2686351</v>
      </c>
      <c r="X501" s="15">
        <v>30301533</v>
      </c>
      <c r="Y501" s="15" t="s">
        <v>1344</v>
      </c>
      <c r="AB501" s="15" t="s">
        <v>1345</v>
      </c>
      <c r="AC501" s="15">
        <v>534587881</v>
      </c>
      <c r="AD501" s="15">
        <v>1005608319</v>
      </c>
      <c r="AE501" s="15" t="s">
        <v>461</v>
      </c>
      <c r="AF501" s="15">
        <v>2</v>
      </c>
      <c r="AG501" s="15" t="s">
        <v>509</v>
      </c>
      <c r="AH501" s="15" t="s">
        <v>510</v>
      </c>
      <c r="AI501" s="15" t="s">
        <v>514</v>
      </c>
      <c r="AL501" s="15" t="s">
        <v>391</v>
      </c>
      <c r="AM501" s="16">
        <v>41627</v>
      </c>
      <c r="AN501" s="16">
        <v>41627</v>
      </c>
      <c r="AO501" s="16">
        <v>41627</v>
      </c>
      <c r="AP501" s="201">
        <v>12</v>
      </c>
      <c r="AT501" s="102">
        <v>1527</v>
      </c>
      <c r="AU501" s="15" t="s">
        <v>424</v>
      </c>
      <c r="AV501" s="15" t="s">
        <v>479</v>
      </c>
      <c r="AW501" s="15" t="s">
        <v>1190</v>
      </c>
      <c r="AX501" s="14" t="str">
        <f t="shared" si="8"/>
        <v>Middle EastBOOKINGS</v>
      </c>
      <c r="AY501" s="17" t="s">
        <v>733</v>
      </c>
      <c r="AZ501" s="101">
        <f>IF(ISERROR(VLOOKUP($H501,Lookup!$F:$G,2,FALSE)),0,VLOOKUP($H501,Lookup!$F:$G,2,FALSE))</f>
        <v>0</v>
      </c>
    </row>
    <row r="502" spans="1:52">
      <c r="A502" s="12" t="str">
        <f>IF(AZ502=0,VLOOKUP(R502,Lookup!$B:$C,2,0),'1st Yr Maint'!AZ502)</f>
        <v>Middle East</v>
      </c>
      <c r="B502" s="12" t="str">
        <f>VLOOKUP(A502,Lookup!$C:$D,2,FALSE)</f>
        <v>EMEA EAST</v>
      </c>
      <c r="C502" s="15" t="s">
        <v>418</v>
      </c>
      <c r="D502" s="15" t="s">
        <v>491</v>
      </c>
      <c r="E502" s="15" t="s">
        <v>393</v>
      </c>
      <c r="F502" s="15" t="s">
        <v>519</v>
      </c>
      <c r="G502" s="15" t="s">
        <v>645</v>
      </c>
      <c r="H502" s="15" t="s">
        <v>612</v>
      </c>
      <c r="I502" s="143" t="s">
        <v>930</v>
      </c>
      <c r="J502" s="15" t="s">
        <v>567</v>
      </c>
      <c r="K502" s="15" t="s">
        <v>613</v>
      </c>
      <c r="L502" s="15" t="s">
        <v>464</v>
      </c>
      <c r="M502" s="15" t="s">
        <v>931</v>
      </c>
      <c r="N502" s="103">
        <v>67841</v>
      </c>
      <c r="O502" s="15" t="s">
        <v>1518</v>
      </c>
      <c r="P502" s="15" t="s">
        <v>1518</v>
      </c>
      <c r="Q502" s="15" t="s">
        <v>1519</v>
      </c>
      <c r="R502" s="15" t="s">
        <v>836</v>
      </c>
      <c r="S502" s="15" t="s">
        <v>836</v>
      </c>
      <c r="T502" s="15" t="s">
        <v>467</v>
      </c>
      <c r="U502" s="15" t="s">
        <v>468</v>
      </c>
      <c r="V502" s="15">
        <v>2905842</v>
      </c>
      <c r="X502" s="15">
        <v>30312907</v>
      </c>
      <c r="Y502" s="15" t="s">
        <v>1520</v>
      </c>
      <c r="AB502" s="15" t="s">
        <v>1521</v>
      </c>
      <c r="AC502" s="15">
        <v>644337248</v>
      </c>
      <c r="AD502" s="15">
        <v>1005796035</v>
      </c>
      <c r="AE502" s="15" t="s">
        <v>461</v>
      </c>
      <c r="AF502" s="15">
        <v>0.2</v>
      </c>
      <c r="AG502" s="15" t="s">
        <v>509</v>
      </c>
      <c r="AH502" s="15" t="s">
        <v>510</v>
      </c>
      <c r="AI502" s="15" t="s">
        <v>511</v>
      </c>
      <c r="AJ502" s="15" t="s">
        <v>518</v>
      </c>
      <c r="AK502" s="15" t="s">
        <v>1064</v>
      </c>
      <c r="AL502" s="15" t="s">
        <v>512</v>
      </c>
      <c r="AM502" s="16">
        <v>41639</v>
      </c>
      <c r="AN502" s="16">
        <v>41639</v>
      </c>
      <c r="AO502" s="16">
        <v>41639</v>
      </c>
      <c r="AP502" s="201">
        <v>12</v>
      </c>
      <c r="AT502" s="102">
        <v>9337</v>
      </c>
      <c r="AU502" s="15" t="s">
        <v>424</v>
      </c>
      <c r="AV502" s="15" t="s">
        <v>921</v>
      </c>
      <c r="AW502" s="15" t="s">
        <v>922</v>
      </c>
      <c r="AX502" s="14" t="str">
        <f t="shared" si="8"/>
        <v>Middle EastBOOKINGS</v>
      </c>
      <c r="AY502" s="17" t="s">
        <v>733</v>
      </c>
      <c r="AZ502" s="101">
        <f>IF(ISERROR(VLOOKUP($H502,Lookup!$F:$G,2,FALSE)),0,VLOOKUP($H502,Lookup!$F:$G,2,FALSE))</f>
        <v>0</v>
      </c>
    </row>
    <row r="503" spans="1:52">
      <c r="A503" s="12" t="str">
        <f>IF(AZ503=0,VLOOKUP(R503,Lookup!$B:$C,2,0),'1st Yr Maint'!AZ503)</f>
        <v>EMED &amp; Africa</v>
      </c>
      <c r="B503" s="12" t="str">
        <f>VLOOKUP(A503,Lookup!$C:$D,2,FALSE)</f>
        <v>EMEA EAST</v>
      </c>
      <c r="C503" s="15" t="s">
        <v>418</v>
      </c>
      <c r="D503" s="15" t="s">
        <v>491</v>
      </c>
      <c r="E503" s="15" t="s">
        <v>393</v>
      </c>
      <c r="F503" s="15" t="s">
        <v>519</v>
      </c>
      <c r="G503" s="15" t="s">
        <v>645</v>
      </c>
      <c r="H503" s="15" t="s">
        <v>612</v>
      </c>
      <c r="I503" s="143" t="s">
        <v>930</v>
      </c>
      <c r="J503" s="15" t="s">
        <v>567</v>
      </c>
      <c r="K503" s="15" t="s">
        <v>613</v>
      </c>
      <c r="L503" s="15" t="s">
        <v>464</v>
      </c>
      <c r="M503" s="15" t="s">
        <v>931</v>
      </c>
      <c r="N503" s="103">
        <v>67841</v>
      </c>
      <c r="O503" s="15" t="s">
        <v>1533</v>
      </c>
      <c r="P503" s="15" t="s">
        <v>1533</v>
      </c>
      <c r="Q503" s="15" t="s">
        <v>1534</v>
      </c>
      <c r="R503" s="15" t="s">
        <v>1020</v>
      </c>
      <c r="S503" s="15" t="s">
        <v>1020</v>
      </c>
      <c r="T503" s="15" t="s">
        <v>467</v>
      </c>
      <c r="U503" s="15" t="s">
        <v>468</v>
      </c>
      <c r="V503" s="15">
        <v>3012696</v>
      </c>
      <c r="X503" s="15">
        <v>30312479</v>
      </c>
      <c r="Y503" s="15" t="s">
        <v>1535</v>
      </c>
      <c r="AB503" s="15" t="s">
        <v>1536</v>
      </c>
      <c r="AC503" s="15">
        <v>565520160</v>
      </c>
      <c r="AD503" s="15">
        <v>1005653776</v>
      </c>
      <c r="AE503" s="15" t="s">
        <v>461</v>
      </c>
      <c r="AF503" s="15">
        <v>2</v>
      </c>
      <c r="AG503" s="15" t="s">
        <v>509</v>
      </c>
      <c r="AH503" s="15" t="s">
        <v>510</v>
      </c>
      <c r="AI503" s="15" t="s">
        <v>511</v>
      </c>
      <c r="AJ503" s="15" t="s">
        <v>642</v>
      </c>
      <c r="AK503" s="15" t="s">
        <v>1064</v>
      </c>
      <c r="AL503" s="15" t="s">
        <v>512</v>
      </c>
      <c r="AM503" s="16">
        <v>41639</v>
      </c>
      <c r="AN503" s="16">
        <v>41639</v>
      </c>
      <c r="AO503" s="16">
        <v>41639</v>
      </c>
      <c r="AP503" s="201">
        <v>12</v>
      </c>
      <c r="AT503" s="102">
        <v>920</v>
      </c>
      <c r="AU503" s="15" t="s">
        <v>424</v>
      </c>
      <c r="AV503" s="15" t="s">
        <v>653</v>
      </c>
      <c r="AW503" s="15" t="s">
        <v>665</v>
      </c>
      <c r="AX503" s="14" t="str">
        <f t="shared" ref="AX503:AX566" si="9">A503&amp;AU503</f>
        <v>EMED &amp; AfricaBOOKINGS</v>
      </c>
      <c r="AY503" s="17" t="s">
        <v>733</v>
      </c>
      <c r="AZ503" s="101">
        <f>IF(ISERROR(VLOOKUP($H503,Lookup!$F:$G,2,FALSE)),0,VLOOKUP($H503,Lookup!$F:$G,2,FALSE))</f>
        <v>0</v>
      </c>
    </row>
    <row r="504" spans="1:52">
      <c r="A504" s="12" t="str">
        <f>IF(AZ504=0,VLOOKUP(R504,Lookup!$B:$C,2,0),'1st Yr Maint'!AZ504)</f>
        <v>EMED &amp; Africa</v>
      </c>
      <c r="B504" s="12" t="str">
        <f>VLOOKUP(A504,Lookup!$C:$D,2,FALSE)</f>
        <v>EMEA EAST</v>
      </c>
      <c r="C504" s="15" t="s">
        <v>418</v>
      </c>
      <c r="D504" s="15" t="s">
        <v>491</v>
      </c>
      <c r="E504" s="15" t="s">
        <v>393</v>
      </c>
      <c r="F504" s="15" t="s">
        <v>519</v>
      </c>
      <c r="G504" s="15" t="s">
        <v>645</v>
      </c>
      <c r="H504" s="15" t="s">
        <v>612</v>
      </c>
      <c r="I504" s="143" t="s">
        <v>930</v>
      </c>
      <c r="J504" s="15" t="s">
        <v>567</v>
      </c>
      <c r="K504" s="15" t="s">
        <v>613</v>
      </c>
      <c r="L504" s="15" t="s">
        <v>464</v>
      </c>
      <c r="M504" s="15" t="s">
        <v>931</v>
      </c>
      <c r="N504" s="103">
        <v>67841</v>
      </c>
      <c r="O504" s="15" t="s">
        <v>1563</v>
      </c>
      <c r="P504" s="15" t="s">
        <v>1563</v>
      </c>
      <c r="Q504" s="15" t="s">
        <v>1564</v>
      </c>
      <c r="R504" s="15" t="s">
        <v>1565</v>
      </c>
      <c r="S504" s="15" t="s">
        <v>1565</v>
      </c>
      <c r="T504" s="15" t="s">
        <v>496</v>
      </c>
      <c r="U504" s="15" t="s">
        <v>497</v>
      </c>
      <c r="X504" s="15">
        <v>50112307</v>
      </c>
      <c r="Y504" s="15" t="s">
        <v>1566</v>
      </c>
      <c r="AB504" s="15" t="s">
        <v>1567</v>
      </c>
      <c r="AC504" s="15">
        <v>565546082</v>
      </c>
      <c r="AD504" s="15">
        <v>1004926641</v>
      </c>
      <c r="AE504" s="15" t="s">
        <v>484</v>
      </c>
      <c r="AF504" s="15">
        <v>-2</v>
      </c>
      <c r="AG504" s="15" t="s">
        <v>509</v>
      </c>
      <c r="AH504" s="15" t="s">
        <v>550</v>
      </c>
      <c r="AI504" s="15" t="s">
        <v>511</v>
      </c>
      <c r="AJ504" s="15" t="s">
        <v>517</v>
      </c>
      <c r="AK504" s="15" t="s">
        <v>1118</v>
      </c>
      <c r="AL504" s="15" t="s">
        <v>512</v>
      </c>
      <c r="AM504" s="16">
        <v>41638</v>
      </c>
      <c r="AN504" s="16">
        <v>41639</v>
      </c>
      <c r="AO504" s="16">
        <v>41639</v>
      </c>
      <c r="AP504" s="201">
        <v>12</v>
      </c>
      <c r="AT504" s="102">
        <v>-5288</v>
      </c>
      <c r="AU504" s="15" t="s">
        <v>424</v>
      </c>
      <c r="AV504" s="15" t="s">
        <v>479</v>
      </c>
      <c r="AW504" s="15" t="s">
        <v>1568</v>
      </c>
      <c r="AX504" s="14" t="str">
        <f t="shared" si="9"/>
        <v>EMED &amp; AfricaBOOKINGS</v>
      </c>
      <c r="AY504" s="17" t="s">
        <v>733</v>
      </c>
      <c r="AZ504" s="101">
        <f>IF(ISERROR(VLOOKUP($H504,Lookup!$F:$G,2,FALSE)),0,VLOOKUP($H504,Lookup!$F:$G,2,FALSE))</f>
        <v>0</v>
      </c>
    </row>
    <row r="505" spans="1:52">
      <c r="A505" s="12" t="str">
        <f>IF(AZ505=0,VLOOKUP(R505,Lookup!$B:$C,2,0),'1st Yr Maint'!AZ505)</f>
        <v>UK&amp;I</v>
      </c>
      <c r="B505" s="12" t="str">
        <f>VLOOKUP(A505,Lookup!$C:$D,2,FALSE)</f>
        <v>UK&amp;I</v>
      </c>
      <c r="C505" s="15" t="s">
        <v>418</v>
      </c>
      <c r="D505" s="15" t="s">
        <v>491</v>
      </c>
      <c r="E505" s="15" t="s">
        <v>393</v>
      </c>
      <c r="F505" s="15" t="s">
        <v>519</v>
      </c>
      <c r="G505" s="15" t="s">
        <v>645</v>
      </c>
      <c r="H505" s="15" t="s">
        <v>475</v>
      </c>
      <c r="I505" s="143" t="s">
        <v>638</v>
      </c>
      <c r="J505" s="15" t="s">
        <v>476</v>
      </c>
      <c r="K505" s="15" t="s">
        <v>476</v>
      </c>
      <c r="L505" s="15" t="s">
        <v>471</v>
      </c>
      <c r="M505" s="15" t="s">
        <v>666</v>
      </c>
      <c r="N505" s="103">
        <v>41906</v>
      </c>
      <c r="O505" s="15" t="s">
        <v>1026</v>
      </c>
      <c r="P505" s="15" t="s">
        <v>1027</v>
      </c>
      <c r="Q505" s="15" t="s">
        <v>1027</v>
      </c>
      <c r="R505" s="15" t="s">
        <v>495</v>
      </c>
      <c r="S505" s="15" t="s">
        <v>495</v>
      </c>
      <c r="T505" s="15" t="s">
        <v>467</v>
      </c>
      <c r="U505" s="15" t="s">
        <v>468</v>
      </c>
      <c r="V505" s="15">
        <v>2984917</v>
      </c>
      <c r="X505" s="15">
        <v>30288282</v>
      </c>
      <c r="Y505" s="15" t="s">
        <v>1028</v>
      </c>
      <c r="AB505" s="15" t="s">
        <v>1029</v>
      </c>
      <c r="AC505" s="15">
        <v>232935176</v>
      </c>
      <c r="AD505" s="15">
        <v>1005522744</v>
      </c>
      <c r="AE505" s="15" t="s">
        <v>461</v>
      </c>
      <c r="AF505" s="15">
        <v>2</v>
      </c>
      <c r="AG505" s="15" t="s">
        <v>513</v>
      </c>
      <c r="AH505" s="15" t="s">
        <v>510</v>
      </c>
      <c r="AI505" s="15" t="s">
        <v>511</v>
      </c>
      <c r="AJ505" s="15" t="s">
        <v>541</v>
      </c>
      <c r="AK505" s="15" t="s">
        <v>611</v>
      </c>
      <c r="AL505" s="15" t="s">
        <v>512</v>
      </c>
      <c r="AM505" s="16">
        <v>41607</v>
      </c>
      <c r="AN505" s="16">
        <v>41607</v>
      </c>
      <c r="AO505" s="16">
        <v>41607</v>
      </c>
      <c r="AP505" s="201">
        <v>11</v>
      </c>
      <c r="AT505" s="102">
        <v>17609.59</v>
      </c>
      <c r="AU505" s="15" t="s">
        <v>424</v>
      </c>
      <c r="AV505" s="15" t="s">
        <v>537</v>
      </c>
      <c r="AW505" s="15" t="s">
        <v>538</v>
      </c>
      <c r="AX505" s="14" t="str">
        <f t="shared" si="9"/>
        <v>UK&amp;IBOOKINGS</v>
      </c>
      <c r="AY505" s="17" t="s">
        <v>733</v>
      </c>
      <c r="AZ505" s="101" t="str">
        <f>IF(ISERROR(VLOOKUP($H505,Lookup!$F:$G,2,FALSE)),0,VLOOKUP($H505,Lookup!$F:$G,2,FALSE))</f>
        <v>UK&amp;I</v>
      </c>
    </row>
    <row r="506" spans="1:52">
      <c r="A506" s="12" t="str">
        <f>IF(AZ506=0,VLOOKUP(R506,Lookup!$B:$C,2,0),'1st Yr Maint'!AZ506)</f>
        <v>UK&amp;I</v>
      </c>
      <c r="B506" s="12" t="str">
        <f>VLOOKUP(A506,Lookup!$C:$D,2,FALSE)</f>
        <v>UK&amp;I</v>
      </c>
      <c r="C506" s="15" t="s">
        <v>418</v>
      </c>
      <c r="D506" s="15" t="s">
        <v>491</v>
      </c>
      <c r="E506" s="15" t="s">
        <v>393</v>
      </c>
      <c r="F506" s="15" t="s">
        <v>519</v>
      </c>
      <c r="G506" s="15" t="s">
        <v>645</v>
      </c>
      <c r="H506" s="15" t="s">
        <v>475</v>
      </c>
      <c r="I506" s="143" t="s">
        <v>638</v>
      </c>
      <c r="J506" s="15" t="s">
        <v>476</v>
      </c>
      <c r="K506" s="15" t="s">
        <v>476</v>
      </c>
      <c r="L506" s="15" t="s">
        <v>471</v>
      </c>
      <c r="M506" s="15" t="s">
        <v>666</v>
      </c>
      <c r="N506" s="103">
        <v>41906</v>
      </c>
      <c r="O506" s="15" t="s">
        <v>698</v>
      </c>
      <c r="P506" s="15" t="s">
        <v>774</v>
      </c>
      <c r="Q506" s="15" t="s">
        <v>774</v>
      </c>
      <c r="R506" s="15" t="s">
        <v>495</v>
      </c>
      <c r="S506" s="15" t="s">
        <v>495</v>
      </c>
      <c r="T506" s="15" t="s">
        <v>467</v>
      </c>
      <c r="U506" s="15" t="s">
        <v>468</v>
      </c>
      <c r="V506" s="15">
        <v>3068458</v>
      </c>
      <c r="X506" s="15">
        <v>30272625</v>
      </c>
      <c r="Y506" s="15" t="s">
        <v>775</v>
      </c>
      <c r="AB506" s="15" t="s">
        <v>776</v>
      </c>
      <c r="AC506" s="15">
        <v>236301917</v>
      </c>
      <c r="AD506" s="15">
        <v>1005563949</v>
      </c>
      <c r="AE506" s="15" t="s">
        <v>461</v>
      </c>
      <c r="AF506" s="15">
        <v>2</v>
      </c>
      <c r="AG506" s="15" t="s">
        <v>513</v>
      </c>
      <c r="AH506" s="15" t="s">
        <v>510</v>
      </c>
      <c r="AI506" s="15" t="s">
        <v>511</v>
      </c>
      <c r="AJ506" s="15" t="s">
        <v>642</v>
      </c>
      <c r="AL506" s="15" t="s">
        <v>512</v>
      </c>
      <c r="AM506" s="16">
        <v>41577</v>
      </c>
      <c r="AN506" s="16">
        <v>41577</v>
      </c>
      <c r="AO506" s="16">
        <v>41577</v>
      </c>
      <c r="AP506" s="201">
        <v>10</v>
      </c>
      <c r="AT506" s="102">
        <v>3104.66</v>
      </c>
      <c r="AU506" s="15" t="s">
        <v>424</v>
      </c>
      <c r="AV506" s="15" t="s">
        <v>494</v>
      </c>
      <c r="AW506" s="15" t="s">
        <v>542</v>
      </c>
      <c r="AX506" s="14" t="str">
        <f t="shared" si="9"/>
        <v>UK&amp;IBOOKINGS</v>
      </c>
      <c r="AY506" s="17" t="s">
        <v>733</v>
      </c>
      <c r="AZ506" s="101" t="str">
        <f>IF(ISERROR(VLOOKUP($H506,Lookup!$F:$G,2,FALSE)),0,VLOOKUP($H506,Lookup!$F:$G,2,FALSE))</f>
        <v>UK&amp;I</v>
      </c>
    </row>
    <row r="507" spans="1:52">
      <c r="A507" s="12" t="str">
        <f>IF(AZ507=0,VLOOKUP(R507,Lookup!$B:$C,2,0),'1st Yr Maint'!AZ507)</f>
        <v>UK&amp;I</v>
      </c>
      <c r="B507" s="12" t="str">
        <f>VLOOKUP(A507,Lookup!$C:$D,2,FALSE)</f>
        <v>UK&amp;I</v>
      </c>
      <c r="C507" s="15" t="s">
        <v>418</v>
      </c>
      <c r="D507" s="15" t="s">
        <v>491</v>
      </c>
      <c r="E507" s="15" t="s">
        <v>393</v>
      </c>
      <c r="F507" s="15" t="s">
        <v>519</v>
      </c>
      <c r="G507" s="15" t="s">
        <v>645</v>
      </c>
      <c r="H507" s="15" t="s">
        <v>475</v>
      </c>
      <c r="I507" s="143" t="s">
        <v>581</v>
      </c>
      <c r="J507" s="15" t="s">
        <v>476</v>
      </c>
      <c r="K507" s="15" t="s">
        <v>582</v>
      </c>
      <c r="L507" s="15" t="s">
        <v>471</v>
      </c>
      <c r="M507" s="15" t="s">
        <v>583</v>
      </c>
      <c r="N507" s="103">
        <v>46889</v>
      </c>
      <c r="O507" s="15" t="s">
        <v>1186</v>
      </c>
      <c r="P507" s="15" t="s">
        <v>1187</v>
      </c>
      <c r="Q507" s="15" t="s">
        <v>1187</v>
      </c>
      <c r="R507" s="15" t="s">
        <v>495</v>
      </c>
      <c r="S507" s="15" t="s">
        <v>495</v>
      </c>
      <c r="T507" s="15" t="s">
        <v>467</v>
      </c>
      <c r="U507" s="15" t="s">
        <v>468</v>
      </c>
      <c r="V507" s="15">
        <v>3169880</v>
      </c>
      <c r="X507" s="15">
        <v>30296773</v>
      </c>
      <c r="Y507" s="15" t="s">
        <v>1188</v>
      </c>
      <c r="AB507" s="15" t="s">
        <v>1189</v>
      </c>
      <c r="AC507" s="15">
        <v>210042669</v>
      </c>
      <c r="AD507" s="15">
        <v>1005789180</v>
      </c>
      <c r="AE507" s="15" t="s">
        <v>461</v>
      </c>
      <c r="AF507" s="15">
        <v>2</v>
      </c>
      <c r="AG507" s="15" t="s">
        <v>513</v>
      </c>
      <c r="AH507" s="15" t="s">
        <v>510</v>
      </c>
      <c r="AI507" s="15" t="s">
        <v>514</v>
      </c>
      <c r="AL507" s="15" t="s">
        <v>391</v>
      </c>
      <c r="AM507" s="16">
        <v>41621</v>
      </c>
      <c r="AN507" s="16">
        <v>41621</v>
      </c>
      <c r="AO507" s="16">
        <v>41621</v>
      </c>
      <c r="AP507" s="201">
        <v>12</v>
      </c>
      <c r="AT507" s="102">
        <v>37672.83</v>
      </c>
      <c r="AU507" s="15" t="s">
        <v>424</v>
      </c>
      <c r="AV507" s="15" t="s">
        <v>479</v>
      </c>
      <c r="AW507" s="15" t="s">
        <v>1190</v>
      </c>
      <c r="AX507" s="14" t="str">
        <f t="shared" si="9"/>
        <v>UK&amp;IBOOKINGS</v>
      </c>
      <c r="AY507" s="17" t="s">
        <v>733</v>
      </c>
      <c r="AZ507" s="101" t="str">
        <f>IF(ISERROR(VLOOKUP($H507,Lookup!$F:$G,2,FALSE)),0,VLOOKUP($H507,Lookup!$F:$G,2,FALSE))</f>
        <v>UK&amp;I</v>
      </c>
    </row>
    <row r="508" spans="1:52">
      <c r="A508" s="12" t="str">
        <f>IF(AZ508=0,VLOOKUP(R508,Lookup!$B:$C,2,0),'1st Yr Maint'!AZ508)</f>
        <v>UK&amp;I</v>
      </c>
      <c r="B508" s="12" t="str">
        <f>VLOOKUP(A508,Lookup!$C:$D,2,FALSE)</f>
        <v>UK&amp;I</v>
      </c>
      <c r="C508" s="15" t="s">
        <v>418</v>
      </c>
      <c r="D508" s="15" t="s">
        <v>491</v>
      </c>
      <c r="E508" s="15" t="s">
        <v>393</v>
      </c>
      <c r="F508" s="15" t="s">
        <v>519</v>
      </c>
      <c r="G508" s="15" t="s">
        <v>645</v>
      </c>
      <c r="H508" s="15" t="s">
        <v>475</v>
      </c>
      <c r="I508" s="143" t="s">
        <v>581</v>
      </c>
      <c r="J508" s="15" t="s">
        <v>476</v>
      </c>
      <c r="K508" s="15" t="s">
        <v>582</v>
      </c>
      <c r="L508" s="15" t="s">
        <v>471</v>
      </c>
      <c r="M508" s="15" t="s">
        <v>583</v>
      </c>
      <c r="N508" s="103">
        <v>46889</v>
      </c>
      <c r="O508" s="15" t="s">
        <v>917</v>
      </c>
      <c r="P508" s="15" t="s">
        <v>918</v>
      </c>
      <c r="Q508" s="15" t="s">
        <v>918</v>
      </c>
      <c r="R508" s="15" t="s">
        <v>495</v>
      </c>
      <c r="S508" s="15" t="s">
        <v>495</v>
      </c>
      <c r="T508" s="15" t="s">
        <v>467</v>
      </c>
      <c r="U508" s="15" t="s">
        <v>468</v>
      </c>
      <c r="V508" s="15">
        <v>2131957</v>
      </c>
      <c r="X508" s="15">
        <v>30277914</v>
      </c>
      <c r="Y508" s="15" t="s">
        <v>919</v>
      </c>
      <c r="AB508" s="15" t="s">
        <v>920</v>
      </c>
      <c r="AC508" s="15">
        <v>349273693</v>
      </c>
      <c r="AD508" s="15">
        <v>1005247186</v>
      </c>
      <c r="AE508" s="15" t="s">
        <v>461</v>
      </c>
      <c r="AF508" s="15">
        <v>2</v>
      </c>
      <c r="AG508" s="15" t="s">
        <v>509</v>
      </c>
      <c r="AH508" s="15" t="s">
        <v>510</v>
      </c>
      <c r="AI508" s="15" t="s">
        <v>514</v>
      </c>
      <c r="AL508" s="15" t="s">
        <v>391</v>
      </c>
      <c r="AM508" s="16">
        <v>41589</v>
      </c>
      <c r="AN508" s="16">
        <v>41589</v>
      </c>
      <c r="AO508" s="16">
        <v>41589</v>
      </c>
      <c r="AP508" s="201">
        <v>11</v>
      </c>
      <c r="AT508" s="102">
        <v>5519.56</v>
      </c>
      <c r="AU508" s="15" t="s">
        <v>424</v>
      </c>
      <c r="AV508" s="15" t="s">
        <v>921</v>
      </c>
      <c r="AW508" s="15" t="s">
        <v>922</v>
      </c>
      <c r="AX508" s="14" t="str">
        <f t="shared" si="9"/>
        <v>UK&amp;IBOOKINGS</v>
      </c>
      <c r="AY508" s="17" t="s">
        <v>733</v>
      </c>
      <c r="AZ508" s="101" t="str">
        <f>IF(ISERROR(VLOOKUP($H508,Lookup!$F:$G,2,FALSE)),0,VLOOKUP($H508,Lookup!$F:$G,2,FALSE))</f>
        <v>UK&amp;I</v>
      </c>
    </row>
    <row r="509" spans="1:52">
      <c r="A509" s="12" t="str">
        <f>IF(AZ509=0,VLOOKUP(R509,Lookup!$B:$C,2,0),'1st Yr Maint'!AZ509)</f>
        <v>UK&amp;I</v>
      </c>
      <c r="B509" s="12" t="str">
        <f>VLOOKUP(A509,Lookup!$C:$D,2,FALSE)</f>
        <v>UK&amp;I</v>
      </c>
      <c r="C509" s="15" t="s">
        <v>418</v>
      </c>
      <c r="D509" s="15" t="s">
        <v>491</v>
      </c>
      <c r="E509" s="15" t="s">
        <v>393</v>
      </c>
      <c r="F509" s="15" t="s">
        <v>519</v>
      </c>
      <c r="G509" s="15" t="s">
        <v>645</v>
      </c>
      <c r="H509" s="15" t="s">
        <v>475</v>
      </c>
      <c r="I509" s="143" t="s">
        <v>581</v>
      </c>
      <c r="J509" s="15" t="s">
        <v>476</v>
      </c>
      <c r="K509" s="15" t="s">
        <v>582</v>
      </c>
      <c r="L509" s="15" t="s">
        <v>471</v>
      </c>
      <c r="M509" s="15" t="s">
        <v>623</v>
      </c>
      <c r="N509" s="103">
        <v>104254</v>
      </c>
      <c r="O509" s="15" t="s">
        <v>1030</v>
      </c>
      <c r="P509" s="15" t="s">
        <v>1031</v>
      </c>
      <c r="Q509" s="15" t="s">
        <v>1031</v>
      </c>
      <c r="R509" s="15" t="s">
        <v>495</v>
      </c>
      <c r="S509" s="15" t="s">
        <v>495</v>
      </c>
      <c r="T509" s="15" t="s">
        <v>467</v>
      </c>
      <c r="U509" s="15" t="s">
        <v>468</v>
      </c>
      <c r="V509" s="15">
        <v>3058262</v>
      </c>
      <c r="X509" s="15">
        <v>30288581</v>
      </c>
      <c r="Y509" s="15" t="s">
        <v>1032</v>
      </c>
      <c r="AB509" s="15" t="s">
        <v>1030</v>
      </c>
      <c r="AC509" s="15">
        <v>347611423</v>
      </c>
      <c r="AD509" s="15">
        <v>1005614351</v>
      </c>
      <c r="AE509" s="15" t="s">
        <v>461</v>
      </c>
      <c r="AF509" s="15">
        <v>2</v>
      </c>
      <c r="AG509" s="15" t="s">
        <v>513</v>
      </c>
      <c r="AH509" s="15" t="s">
        <v>510</v>
      </c>
      <c r="AI509" s="15" t="s">
        <v>514</v>
      </c>
      <c r="AL509" s="15" t="s">
        <v>391</v>
      </c>
      <c r="AM509" s="16">
        <v>41607</v>
      </c>
      <c r="AN509" s="16">
        <v>41607</v>
      </c>
      <c r="AO509" s="16">
        <v>41607</v>
      </c>
      <c r="AP509" s="201">
        <v>11</v>
      </c>
      <c r="AT509" s="102">
        <v>15022.63</v>
      </c>
      <c r="AU509" s="15" t="s">
        <v>424</v>
      </c>
      <c r="AV509" s="15" t="s">
        <v>488</v>
      </c>
      <c r="AW509" s="15" t="s">
        <v>1033</v>
      </c>
      <c r="AX509" s="14" t="str">
        <f t="shared" si="9"/>
        <v>UK&amp;IBOOKINGS</v>
      </c>
      <c r="AY509" s="17" t="s">
        <v>733</v>
      </c>
      <c r="AZ509" s="101" t="str">
        <f>IF(ISERROR(VLOOKUP($H509,Lookup!$F:$G,2,FALSE)),0,VLOOKUP($H509,Lookup!$F:$G,2,FALSE))</f>
        <v>UK&amp;I</v>
      </c>
    </row>
    <row r="510" spans="1:52">
      <c r="A510" s="12" t="str">
        <f>IF(AZ510=0,VLOOKUP(R510,Lookup!$B:$C,2,0),'1st Yr Maint'!AZ510)</f>
        <v>UK&amp;I</v>
      </c>
      <c r="B510" s="12" t="str">
        <f>VLOOKUP(A510,Lookup!$C:$D,2,FALSE)</f>
        <v>UK&amp;I</v>
      </c>
      <c r="C510" s="15" t="s">
        <v>418</v>
      </c>
      <c r="D510" s="15" t="s">
        <v>491</v>
      </c>
      <c r="E510" s="15" t="s">
        <v>393</v>
      </c>
      <c r="F510" s="15" t="s">
        <v>519</v>
      </c>
      <c r="G510" s="15" t="s">
        <v>645</v>
      </c>
      <c r="H510" s="15" t="s">
        <v>475</v>
      </c>
      <c r="I510" s="143" t="s">
        <v>581</v>
      </c>
      <c r="J510" s="15" t="s">
        <v>476</v>
      </c>
      <c r="K510" s="15" t="s">
        <v>582</v>
      </c>
      <c r="L510" s="15" t="s">
        <v>471</v>
      </c>
      <c r="M510" s="15" t="s">
        <v>607</v>
      </c>
      <c r="N510" s="103">
        <v>50322</v>
      </c>
      <c r="O510" s="15" t="s">
        <v>789</v>
      </c>
      <c r="P510" s="15" t="s">
        <v>789</v>
      </c>
      <c r="Q510" s="15" t="s">
        <v>789</v>
      </c>
      <c r="R510" s="15" t="s">
        <v>495</v>
      </c>
      <c r="S510" s="15" t="s">
        <v>495</v>
      </c>
      <c r="T510" s="15" t="s">
        <v>467</v>
      </c>
      <c r="U510" s="15" t="s">
        <v>468</v>
      </c>
      <c r="V510" s="15">
        <v>3048953</v>
      </c>
      <c r="X510" s="15">
        <v>30270949</v>
      </c>
      <c r="Y510" s="15" t="s">
        <v>790</v>
      </c>
      <c r="AB510" s="15" t="s">
        <v>969</v>
      </c>
      <c r="AC510" s="15">
        <v>424155757</v>
      </c>
      <c r="AD510" s="15">
        <v>1005530534</v>
      </c>
      <c r="AE510" s="15" t="s">
        <v>461</v>
      </c>
      <c r="AF510" s="15">
        <v>2</v>
      </c>
      <c r="AG510" s="15" t="s">
        <v>513</v>
      </c>
      <c r="AH510" s="15" t="s">
        <v>510</v>
      </c>
      <c r="AI510" s="15" t="s">
        <v>514</v>
      </c>
      <c r="AL510" s="15" t="s">
        <v>391</v>
      </c>
      <c r="AM510" s="16">
        <v>41572</v>
      </c>
      <c r="AN510" s="16">
        <v>41572</v>
      </c>
      <c r="AO510" s="16">
        <v>41572</v>
      </c>
      <c r="AP510" s="201">
        <v>10</v>
      </c>
      <c r="AT510" s="102">
        <v>9999.07</v>
      </c>
      <c r="AU510" s="15" t="s">
        <v>424</v>
      </c>
      <c r="AV510" s="15" t="s">
        <v>552</v>
      </c>
      <c r="AW510" s="15" t="s">
        <v>553</v>
      </c>
      <c r="AX510" s="14" t="str">
        <f t="shared" si="9"/>
        <v>UK&amp;IBOOKINGS</v>
      </c>
      <c r="AY510" s="17" t="s">
        <v>733</v>
      </c>
      <c r="AZ510" s="101" t="str">
        <f>IF(ISERROR(VLOOKUP($H510,Lookup!$F:$G,2,FALSE)),0,VLOOKUP($H510,Lookup!$F:$G,2,FALSE))</f>
        <v>UK&amp;I</v>
      </c>
    </row>
    <row r="511" spans="1:52">
      <c r="A511" s="12" t="str">
        <f>IF(AZ511=0,VLOOKUP(R511,Lookup!$B:$C,2,0),'1st Yr Maint'!AZ511)</f>
        <v>Italy</v>
      </c>
      <c r="B511" s="12" t="str">
        <f>VLOOKUP(A511,Lookup!$C:$D,2,FALSE)</f>
        <v>EMEA WEST</v>
      </c>
      <c r="C511" s="15" t="s">
        <v>418</v>
      </c>
      <c r="D511" s="15" t="s">
        <v>491</v>
      </c>
      <c r="E511" s="15" t="s">
        <v>393</v>
      </c>
      <c r="F511" s="15" t="s">
        <v>519</v>
      </c>
      <c r="G511" s="15" t="s">
        <v>645</v>
      </c>
      <c r="H511" s="15" t="s">
        <v>1582</v>
      </c>
      <c r="I511" s="143" t="s">
        <v>1583</v>
      </c>
      <c r="J511" s="15" t="s">
        <v>1584</v>
      </c>
      <c r="K511" s="15" t="s">
        <v>1585</v>
      </c>
      <c r="L511" s="15" t="s">
        <v>558</v>
      </c>
      <c r="M511" s="15" t="s">
        <v>1586</v>
      </c>
      <c r="N511" s="103">
        <v>56321</v>
      </c>
      <c r="O511" s="15" t="s">
        <v>1541</v>
      </c>
      <c r="P511" s="15" t="s">
        <v>1542</v>
      </c>
      <c r="Q511" s="15" t="s">
        <v>1542</v>
      </c>
      <c r="R511" s="15" t="s">
        <v>97</v>
      </c>
      <c r="S511" s="15" t="s">
        <v>97</v>
      </c>
      <c r="T511" s="15" t="s">
        <v>467</v>
      </c>
      <c r="U511" s="15" t="s">
        <v>468</v>
      </c>
      <c r="V511" s="15">
        <v>3144500</v>
      </c>
      <c r="X511" s="15">
        <v>30311555</v>
      </c>
      <c r="Y511" s="15" t="s">
        <v>1543</v>
      </c>
      <c r="AB511" s="15" t="s">
        <v>1271</v>
      </c>
      <c r="AC511" s="15">
        <v>655149347</v>
      </c>
      <c r="AD511" s="15">
        <v>1005738757</v>
      </c>
      <c r="AE511" s="15" t="s">
        <v>461</v>
      </c>
      <c r="AF511" s="15">
        <v>8</v>
      </c>
      <c r="AG511" s="15" t="s">
        <v>509</v>
      </c>
      <c r="AH511" s="15" t="s">
        <v>510</v>
      </c>
      <c r="AI511" s="15" t="s">
        <v>514</v>
      </c>
      <c r="AJ511" s="15" t="s">
        <v>642</v>
      </c>
      <c r="AK511" s="15" t="s">
        <v>1544</v>
      </c>
      <c r="AL511" s="15" t="s">
        <v>512</v>
      </c>
      <c r="AM511" s="16">
        <v>41639</v>
      </c>
      <c r="AN511" s="16">
        <v>41639</v>
      </c>
      <c r="AO511" s="16">
        <v>41639</v>
      </c>
      <c r="AP511" s="201">
        <v>12</v>
      </c>
      <c r="AT511" s="102">
        <v>3078.1952000000001</v>
      </c>
      <c r="AU511" s="15" t="s">
        <v>424</v>
      </c>
      <c r="AV511" s="15" t="s">
        <v>494</v>
      </c>
      <c r="AW511" s="15" t="s">
        <v>542</v>
      </c>
      <c r="AX511" s="14" t="str">
        <f t="shared" si="9"/>
        <v>ItalyBOOKINGS</v>
      </c>
      <c r="AY511" s="17" t="s">
        <v>733</v>
      </c>
      <c r="AZ511" s="101">
        <f>IF(ISERROR(VLOOKUP($H511,Lookup!$F:$G,2,FALSE)),0,VLOOKUP($H511,Lookup!$F:$G,2,FALSE))</f>
        <v>0</v>
      </c>
    </row>
    <row r="512" spans="1:52">
      <c r="A512" s="12" t="str">
        <f>IF(AZ512=0,VLOOKUP(R512,Lookup!$B:$C,2,0),'1st Yr Maint'!AZ512)</f>
        <v>Switzerland</v>
      </c>
      <c r="B512" s="12" t="str">
        <f>VLOOKUP(A512,Lookup!$C:$D,2,FALSE)</f>
        <v>EMEA WEST</v>
      </c>
      <c r="C512" s="15" t="s">
        <v>418</v>
      </c>
      <c r="D512" s="15" t="s">
        <v>491</v>
      </c>
      <c r="E512" s="15" t="s">
        <v>393</v>
      </c>
      <c r="F512" s="15" t="s">
        <v>519</v>
      </c>
      <c r="G512" s="15" t="s">
        <v>645</v>
      </c>
      <c r="H512" s="15" t="s">
        <v>826</v>
      </c>
      <c r="I512" s="143" t="s">
        <v>827</v>
      </c>
      <c r="J512" s="15" t="s">
        <v>828</v>
      </c>
      <c r="K512" s="15" t="s">
        <v>631</v>
      </c>
      <c r="L512" s="15" t="s">
        <v>558</v>
      </c>
      <c r="M512" s="15" t="s">
        <v>829</v>
      </c>
      <c r="N512" s="103" t="s">
        <v>830</v>
      </c>
      <c r="O512" s="15" t="s">
        <v>636</v>
      </c>
      <c r="P512" s="15" t="s">
        <v>636</v>
      </c>
      <c r="Q512" s="15" t="s">
        <v>636</v>
      </c>
      <c r="R512" s="15" t="s">
        <v>96</v>
      </c>
      <c r="S512" s="15" t="s">
        <v>96</v>
      </c>
      <c r="T512" s="15" t="s">
        <v>499</v>
      </c>
      <c r="U512" s="15" t="s">
        <v>500</v>
      </c>
      <c r="X512" s="15">
        <v>70077731</v>
      </c>
      <c r="AB512" s="15" t="s">
        <v>1034</v>
      </c>
      <c r="AC512" s="15">
        <v>411189202</v>
      </c>
      <c r="AF512" s="15">
        <v>1</v>
      </c>
      <c r="AG512" s="15" t="s">
        <v>513</v>
      </c>
      <c r="AH512" s="15" t="s">
        <v>554</v>
      </c>
      <c r="AI512" s="15" t="s">
        <v>514</v>
      </c>
      <c r="AL512" s="15" t="s">
        <v>391</v>
      </c>
      <c r="AM512" s="16">
        <v>41576</v>
      </c>
      <c r="AN512" s="16">
        <v>41576</v>
      </c>
      <c r="AO512" s="16">
        <v>41576</v>
      </c>
      <c r="AP512" s="201">
        <v>10</v>
      </c>
      <c r="AT512" s="102">
        <v>17940.02</v>
      </c>
      <c r="AU512" s="15" t="s">
        <v>424</v>
      </c>
      <c r="AV512" s="15" t="s">
        <v>470</v>
      </c>
      <c r="AW512" s="15" t="s">
        <v>469</v>
      </c>
      <c r="AX512" s="14" t="str">
        <f t="shared" si="9"/>
        <v>SwitzerlandBOOKINGS</v>
      </c>
      <c r="AY512" s="17" t="s">
        <v>733</v>
      </c>
      <c r="AZ512" s="101" t="str">
        <f>IF(ISERROR(VLOOKUP($H512,Lookup!$F:$G,2,FALSE)),0,VLOOKUP($H512,Lookup!$F:$G,2,FALSE))</f>
        <v>Switzerland</v>
      </c>
    </row>
    <row r="513" spans="1:52">
      <c r="A513" s="12" t="str">
        <f>IF(AZ513=0,VLOOKUP(R513,Lookup!$B:$C,2,0),'1st Yr Maint'!AZ513)</f>
        <v>Switzerland</v>
      </c>
      <c r="B513" s="12" t="str">
        <f>VLOOKUP(A513,Lookup!$C:$D,2,FALSE)</f>
        <v>EMEA WEST</v>
      </c>
      <c r="C513" s="15" t="s">
        <v>418</v>
      </c>
      <c r="D513" s="15" t="s">
        <v>491</v>
      </c>
      <c r="E513" s="15" t="s">
        <v>393</v>
      </c>
      <c r="F513" s="15" t="s">
        <v>519</v>
      </c>
      <c r="G513" s="15" t="s">
        <v>645</v>
      </c>
      <c r="H513" s="15" t="s">
        <v>826</v>
      </c>
      <c r="I513" s="143" t="s">
        <v>827</v>
      </c>
      <c r="J513" s="15" t="s">
        <v>828</v>
      </c>
      <c r="K513" s="15" t="s">
        <v>631</v>
      </c>
      <c r="L513" s="15" t="s">
        <v>558</v>
      </c>
      <c r="M513" s="15" t="s">
        <v>829</v>
      </c>
      <c r="N513" s="103" t="s">
        <v>830</v>
      </c>
      <c r="O513" s="15" t="s">
        <v>636</v>
      </c>
      <c r="P513" s="15" t="s">
        <v>636</v>
      </c>
      <c r="Q513" s="15" t="s">
        <v>636</v>
      </c>
      <c r="R513" s="15" t="s">
        <v>96</v>
      </c>
      <c r="S513" s="15" t="s">
        <v>96</v>
      </c>
      <c r="T513" s="15" t="s">
        <v>499</v>
      </c>
      <c r="U513" s="15" t="s">
        <v>500</v>
      </c>
      <c r="X513" s="15">
        <v>70077731</v>
      </c>
      <c r="AB513" s="15" t="s">
        <v>1034</v>
      </c>
      <c r="AC513" s="15">
        <v>411189202</v>
      </c>
      <c r="AF513" s="15">
        <v>-1</v>
      </c>
      <c r="AG513" s="15" t="s">
        <v>513</v>
      </c>
      <c r="AH513" s="15" t="s">
        <v>554</v>
      </c>
      <c r="AI513" s="15" t="s">
        <v>514</v>
      </c>
      <c r="AL513" s="15" t="s">
        <v>391</v>
      </c>
      <c r="AM513" s="16">
        <v>41576</v>
      </c>
      <c r="AN513" s="16">
        <v>41577</v>
      </c>
      <c r="AO513" s="16">
        <v>41577</v>
      </c>
      <c r="AP513" s="201">
        <v>10</v>
      </c>
      <c r="AT513" s="102">
        <v>-17940.02</v>
      </c>
      <c r="AU513" s="15" t="s">
        <v>424</v>
      </c>
      <c r="AV513" s="15" t="s">
        <v>470</v>
      </c>
      <c r="AW513" s="15" t="s">
        <v>469</v>
      </c>
      <c r="AX513" s="14" t="str">
        <f t="shared" si="9"/>
        <v>SwitzerlandBOOKINGS</v>
      </c>
      <c r="AY513" s="17" t="s">
        <v>733</v>
      </c>
      <c r="AZ513" s="101" t="str">
        <f>IF(ISERROR(VLOOKUP($H513,Lookup!$F:$G,2,FALSE)),0,VLOOKUP($H513,Lookup!$F:$G,2,FALSE))</f>
        <v>Switzerland</v>
      </c>
    </row>
    <row r="514" spans="1:52">
      <c r="A514" s="12" t="str">
        <f>IF(AZ514=0,VLOOKUP(R514,Lookup!$B:$C,2,0),'1st Yr Maint'!AZ514)</f>
        <v>UK&amp;I</v>
      </c>
      <c r="B514" s="12" t="str">
        <f>VLOOKUP(A514,Lookup!$C:$D,2,FALSE)</f>
        <v>UK&amp;I</v>
      </c>
      <c r="C514" s="15" t="s">
        <v>418</v>
      </c>
      <c r="D514" s="15" t="s">
        <v>491</v>
      </c>
      <c r="E514" s="15" t="s">
        <v>393</v>
      </c>
      <c r="F514" s="15" t="s">
        <v>519</v>
      </c>
      <c r="G514" s="15" t="s">
        <v>645</v>
      </c>
      <c r="H514" s="15" t="s">
        <v>1409</v>
      </c>
      <c r="I514" s="143" t="s">
        <v>1410</v>
      </c>
      <c r="J514" s="15" t="s">
        <v>1411</v>
      </c>
      <c r="K514" s="15" t="s">
        <v>1412</v>
      </c>
      <c r="L514" s="15" t="s">
        <v>654</v>
      </c>
      <c r="M514" s="15" t="s">
        <v>1413</v>
      </c>
      <c r="N514" s="103">
        <v>21080</v>
      </c>
      <c r="O514" s="15" t="s">
        <v>1549</v>
      </c>
      <c r="P514" s="15" t="s">
        <v>1550</v>
      </c>
      <c r="Q514" s="15" t="s">
        <v>1550</v>
      </c>
      <c r="R514" s="15" t="s">
        <v>574</v>
      </c>
      <c r="S514" s="15" t="s">
        <v>574</v>
      </c>
      <c r="T514" s="15" t="s">
        <v>467</v>
      </c>
      <c r="U514" s="15" t="s">
        <v>468</v>
      </c>
      <c r="V514" s="15">
        <v>950844</v>
      </c>
      <c r="X514" s="15">
        <v>30307052</v>
      </c>
      <c r="Y514" s="15" t="s">
        <v>1551</v>
      </c>
      <c r="AB514" s="15" t="s">
        <v>1414</v>
      </c>
      <c r="AC514" s="15">
        <v>47675947</v>
      </c>
      <c r="AD514" s="15">
        <v>1005687713</v>
      </c>
      <c r="AE514" s="15" t="s">
        <v>461</v>
      </c>
      <c r="AF514" s="15">
        <v>0.29799999999999999</v>
      </c>
      <c r="AG514" s="15" t="s">
        <v>513</v>
      </c>
      <c r="AH514" s="15" t="s">
        <v>510</v>
      </c>
      <c r="AI514" s="15" t="s">
        <v>514</v>
      </c>
      <c r="AL514" s="15" t="s">
        <v>391</v>
      </c>
      <c r="AM514" s="16">
        <v>41634</v>
      </c>
      <c r="AN514" s="16">
        <v>41639</v>
      </c>
      <c r="AO514" s="16">
        <v>41639</v>
      </c>
      <c r="AP514" s="201">
        <v>12</v>
      </c>
      <c r="AT514" s="102">
        <v>1458.14</v>
      </c>
      <c r="AU514" s="15" t="s">
        <v>424</v>
      </c>
      <c r="AV514" s="15" t="s">
        <v>462</v>
      </c>
      <c r="AW514" s="15" t="s">
        <v>1511</v>
      </c>
      <c r="AX514" s="14" t="str">
        <f t="shared" si="9"/>
        <v>UK&amp;IBOOKINGS</v>
      </c>
      <c r="AY514" s="17" t="s">
        <v>733</v>
      </c>
      <c r="AZ514" s="101" t="str">
        <f>IF(ISERROR(VLOOKUP($H514,Lookup!$F:$G,2,FALSE)),0,VLOOKUP($H514,Lookup!$F:$G,2,FALSE))</f>
        <v>UK&amp;I</v>
      </c>
    </row>
    <row r="515" spans="1:52">
      <c r="A515" s="12" t="str">
        <f>IF(AZ515=0,VLOOKUP(R515,Lookup!$B:$C,2,0),'1st Yr Maint'!AZ515)</f>
        <v>Benelux</v>
      </c>
      <c r="B515" s="12" t="str">
        <f>VLOOKUP(A515,Lookup!$C:$D,2,FALSE)</f>
        <v>EMEA WEST</v>
      </c>
      <c r="C515" s="15" t="s">
        <v>418</v>
      </c>
      <c r="D515" s="15" t="s">
        <v>491</v>
      </c>
      <c r="E515" s="15" t="s">
        <v>393</v>
      </c>
      <c r="F515" s="15" t="s">
        <v>519</v>
      </c>
      <c r="G515" s="15" t="s">
        <v>1601</v>
      </c>
      <c r="H515" s="15" t="s">
        <v>568</v>
      </c>
      <c r="I515" s="143" t="s">
        <v>472</v>
      </c>
      <c r="J515" s="15" t="s">
        <v>476</v>
      </c>
      <c r="K515" s="15" t="s">
        <v>473</v>
      </c>
      <c r="L515" s="15" t="s">
        <v>471</v>
      </c>
      <c r="M515" s="15" t="s">
        <v>584</v>
      </c>
      <c r="N515" s="103">
        <v>15449</v>
      </c>
      <c r="O515" s="15" t="s">
        <v>1227</v>
      </c>
      <c r="P515" s="15" t="s">
        <v>1227</v>
      </c>
      <c r="Q515" s="15" t="s">
        <v>1227</v>
      </c>
      <c r="R515" s="15" t="s">
        <v>941</v>
      </c>
      <c r="S515" s="15" t="s">
        <v>941</v>
      </c>
      <c r="T515" s="15" t="s">
        <v>467</v>
      </c>
      <c r="U515" s="15" t="s">
        <v>468</v>
      </c>
      <c r="V515" s="15">
        <v>2584555</v>
      </c>
      <c r="X515" s="15">
        <v>30298609</v>
      </c>
      <c r="Y515" s="15" t="s">
        <v>1228</v>
      </c>
      <c r="AB515" s="15" t="s">
        <v>1229</v>
      </c>
      <c r="AC515" s="15">
        <v>375328226</v>
      </c>
      <c r="AD515" s="15">
        <v>1005782762</v>
      </c>
      <c r="AE515" s="15" t="s">
        <v>461</v>
      </c>
      <c r="AF515" s="15">
        <v>6</v>
      </c>
      <c r="AG515" s="15" t="s">
        <v>513</v>
      </c>
      <c r="AH515" s="15" t="s">
        <v>510</v>
      </c>
      <c r="AI515" s="15" t="s">
        <v>514</v>
      </c>
      <c r="AL515" s="15" t="s">
        <v>391</v>
      </c>
      <c r="AM515" s="16">
        <v>41625</v>
      </c>
      <c r="AN515" s="16">
        <v>41625</v>
      </c>
      <c r="AO515" s="16">
        <v>41625</v>
      </c>
      <c r="AP515" s="201">
        <v>12</v>
      </c>
      <c r="AT515" s="102">
        <v>25491.73</v>
      </c>
      <c r="AU515" s="15" t="s">
        <v>424</v>
      </c>
      <c r="AV515" s="15" t="s">
        <v>494</v>
      </c>
      <c r="AW515" s="15" t="s">
        <v>542</v>
      </c>
      <c r="AX515" s="14" t="str">
        <f t="shared" si="9"/>
        <v>BeneluxBOOKINGS</v>
      </c>
      <c r="AY515" s="17" t="s">
        <v>733</v>
      </c>
      <c r="AZ515" s="101">
        <f>IF(ISERROR(VLOOKUP($H515,Lookup!$F:$G,2,FALSE)),0,VLOOKUP($H515,Lookup!$F:$G,2,FALSE))</f>
        <v>0</v>
      </c>
    </row>
    <row r="516" spans="1:52">
      <c r="A516" s="12" t="str">
        <f>IF(AZ516=0,VLOOKUP(R516,Lookup!$B:$C,2,0),'1st Yr Maint'!AZ516)</f>
        <v>Other</v>
      </c>
      <c r="B516" s="12" t="str">
        <f>VLOOKUP(A516,Lookup!$C:$D,2,FALSE)</f>
        <v>OTHER</v>
      </c>
      <c r="C516" s="15" t="s">
        <v>418</v>
      </c>
      <c r="D516" s="15" t="s">
        <v>491</v>
      </c>
      <c r="E516" s="15" t="s">
        <v>674</v>
      </c>
      <c r="F516" s="15" t="s">
        <v>519</v>
      </c>
      <c r="G516" s="15" t="s">
        <v>1603</v>
      </c>
      <c r="H516" s="15" t="s">
        <v>628</v>
      </c>
      <c r="I516" s="143" t="s">
        <v>629</v>
      </c>
      <c r="J516" s="15" t="s">
        <v>630</v>
      </c>
      <c r="K516" s="15" t="s">
        <v>631</v>
      </c>
      <c r="L516" s="15" t="s">
        <v>632</v>
      </c>
      <c r="M516" s="15" t="s">
        <v>225</v>
      </c>
      <c r="N516" s="103" t="s">
        <v>225</v>
      </c>
      <c r="O516" s="15" t="s">
        <v>1469</v>
      </c>
      <c r="P516" s="15" t="s">
        <v>1469</v>
      </c>
      <c r="Q516" s="15" t="s">
        <v>1469</v>
      </c>
      <c r="R516" s="15" t="s">
        <v>589</v>
      </c>
      <c r="S516" s="15" t="s">
        <v>589</v>
      </c>
      <c r="T516" s="15" t="s">
        <v>467</v>
      </c>
      <c r="U516" s="15" t="s">
        <v>468</v>
      </c>
      <c r="V516" s="15">
        <v>3094144</v>
      </c>
      <c r="X516" s="15">
        <v>30308215</v>
      </c>
      <c r="Y516" s="15" t="s">
        <v>1470</v>
      </c>
      <c r="AB516" s="15" t="s">
        <v>1469</v>
      </c>
      <c r="AC516" s="15">
        <v>650069115</v>
      </c>
      <c r="AD516" s="15">
        <v>1005860806</v>
      </c>
      <c r="AE516" s="15" t="s">
        <v>461</v>
      </c>
      <c r="AF516" s="15">
        <v>1000</v>
      </c>
      <c r="AG516" s="15" t="s">
        <v>513</v>
      </c>
      <c r="AH516" s="15" t="s">
        <v>510</v>
      </c>
      <c r="AI516" s="15" t="s">
        <v>514</v>
      </c>
      <c r="AL516" s="15" t="s">
        <v>391</v>
      </c>
      <c r="AM516" s="16">
        <v>41635</v>
      </c>
      <c r="AN516" s="16">
        <v>41635</v>
      </c>
      <c r="AO516" s="16">
        <v>41635</v>
      </c>
      <c r="AP516" s="201">
        <v>12</v>
      </c>
      <c r="AT516" s="102">
        <v>3000</v>
      </c>
      <c r="AU516" s="15" t="s">
        <v>424</v>
      </c>
      <c r="AV516" s="15" t="s">
        <v>552</v>
      </c>
      <c r="AW516" s="15" t="s">
        <v>553</v>
      </c>
      <c r="AX516" s="14" t="str">
        <f t="shared" si="9"/>
        <v>OtherBOOKINGS</v>
      </c>
      <c r="AY516" s="17" t="s">
        <v>733</v>
      </c>
      <c r="AZ516" s="101" t="str">
        <f>IF(ISERROR(VLOOKUP($H516,Lookup!$F:$G,2,FALSE)),0,VLOOKUP($H516,Lookup!$F:$G,2,FALSE))</f>
        <v>Other</v>
      </c>
    </row>
    <row r="517" spans="1:52">
      <c r="A517" s="12" t="str">
        <f>IF(AZ517=0,VLOOKUP(R517,Lookup!$B:$C,2,0),'1st Yr Maint'!AZ517)</f>
        <v>Other</v>
      </c>
      <c r="B517" s="12" t="str">
        <f>VLOOKUP(A517,Lookup!$C:$D,2,FALSE)</f>
        <v>OTHER</v>
      </c>
      <c r="C517" s="15" t="s">
        <v>418</v>
      </c>
      <c r="D517" s="15" t="s">
        <v>491</v>
      </c>
      <c r="E517" s="15" t="s">
        <v>674</v>
      </c>
      <c r="F517" s="15" t="s">
        <v>519</v>
      </c>
      <c r="G517" s="15" t="s">
        <v>1603</v>
      </c>
      <c r="H517" s="15" t="s">
        <v>628</v>
      </c>
      <c r="I517" s="143" t="s">
        <v>629</v>
      </c>
      <c r="J517" s="15" t="s">
        <v>630</v>
      </c>
      <c r="K517" s="15" t="s">
        <v>631</v>
      </c>
      <c r="L517" s="15" t="s">
        <v>632</v>
      </c>
      <c r="M517" s="15" t="s">
        <v>225</v>
      </c>
      <c r="N517" s="103" t="s">
        <v>225</v>
      </c>
      <c r="O517" s="15" t="s">
        <v>1469</v>
      </c>
      <c r="P517" s="15" t="s">
        <v>1469</v>
      </c>
      <c r="Q517" s="15" t="s">
        <v>1469</v>
      </c>
      <c r="R517" s="15" t="s">
        <v>589</v>
      </c>
      <c r="S517" s="15" t="s">
        <v>589</v>
      </c>
      <c r="T517" s="15" t="s">
        <v>467</v>
      </c>
      <c r="U517" s="15" t="s">
        <v>468</v>
      </c>
      <c r="V517" s="15">
        <v>3094144</v>
      </c>
      <c r="X517" s="15">
        <v>30308215</v>
      </c>
      <c r="Y517" s="15" t="s">
        <v>1470</v>
      </c>
      <c r="AB517" s="15" t="s">
        <v>1469</v>
      </c>
      <c r="AC517" s="15">
        <v>650069115</v>
      </c>
      <c r="AD517" s="15">
        <v>1005860806</v>
      </c>
      <c r="AE517" s="15" t="s">
        <v>461</v>
      </c>
      <c r="AF517" s="15">
        <v>-1000</v>
      </c>
      <c r="AG517" s="15" t="s">
        <v>513</v>
      </c>
      <c r="AH517" s="15" t="s">
        <v>510</v>
      </c>
      <c r="AI517" s="15" t="s">
        <v>514</v>
      </c>
      <c r="AL517" s="15" t="s">
        <v>391</v>
      </c>
      <c r="AM517" s="16">
        <v>41635</v>
      </c>
      <c r="AN517" s="16">
        <v>41636</v>
      </c>
      <c r="AO517" s="16">
        <v>41635</v>
      </c>
      <c r="AP517" s="201">
        <v>12</v>
      </c>
      <c r="AT517" s="102">
        <v>-3000</v>
      </c>
      <c r="AU517" s="15" t="s">
        <v>424</v>
      </c>
      <c r="AV517" s="15" t="s">
        <v>552</v>
      </c>
      <c r="AW517" s="15" t="s">
        <v>553</v>
      </c>
      <c r="AX517" s="14" t="str">
        <f t="shared" si="9"/>
        <v>OtherBOOKINGS</v>
      </c>
      <c r="AY517" s="17" t="s">
        <v>733</v>
      </c>
      <c r="AZ517" s="101" t="str">
        <f>IF(ISERROR(VLOOKUP($H517,Lookup!$F:$G,2,FALSE)),0,VLOOKUP($H517,Lookup!$F:$G,2,FALSE))</f>
        <v>Other</v>
      </c>
    </row>
    <row r="518" spans="1:52">
      <c r="A518" s="12" t="str">
        <f>IF(AZ518=0,VLOOKUP(R518,Lookup!$B:$C,2,0),'1st Yr Maint'!AZ518)</f>
        <v>Austria/EE</v>
      </c>
      <c r="B518" s="12" t="str">
        <f>VLOOKUP(A518,Lookup!$C:$D,2,FALSE)</f>
        <v>EMEA EAST</v>
      </c>
      <c r="C518" s="15" t="s">
        <v>418</v>
      </c>
      <c r="D518" s="15" t="s">
        <v>491</v>
      </c>
      <c r="E518" s="15" t="s">
        <v>674</v>
      </c>
      <c r="F518" s="15" t="s">
        <v>519</v>
      </c>
      <c r="G518" s="15" t="s">
        <v>675</v>
      </c>
      <c r="H518" s="15" t="s">
        <v>481</v>
      </c>
      <c r="I518" s="143" t="s">
        <v>482</v>
      </c>
      <c r="L518" s="15" t="s">
        <v>570</v>
      </c>
      <c r="M518" s="15" t="s">
        <v>483</v>
      </c>
      <c r="N518" s="103">
        <v>117230</v>
      </c>
      <c r="O518" s="15" t="s">
        <v>961</v>
      </c>
      <c r="P518" s="15" t="s">
        <v>961</v>
      </c>
      <c r="Q518" s="15" t="s">
        <v>961</v>
      </c>
      <c r="R518" s="15" t="s">
        <v>561</v>
      </c>
      <c r="S518" s="15" t="s">
        <v>561</v>
      </c>
      <c r="T518" s="15" t="s">
        <v>467</v>
      </c>
      <c r="U518" s="15" t="s">
        <v>468</v>
      </c>
      <c r="V518" s="15">
        <v>3154090</v>
      </c>
      <c r="X518" s="15">
        <v>30284435</v>
      </c>
      <c r="Y518" s="15" t="s">
        <v>962</v>
      </c>
      <c r="AB518" s="15" t="s">
        <v>1001</v>
      </c>
      <c r="AC518" s="15">
        <v>426556823</v>
      </c>
      <c r="AD518" s="15">
        <v>1005768577</v>
      </c>
      <c r="AE518" s="15" t="s">
        <v>461</v>
      </c>
      <c r="AF518" s="15">
        <v>1</v>
      </c>
      <c r="AG518" s="15" t="s">
        <v>509</v>
      </c>
      <c r="AH518" s="15" t="s">
        <v>510</v>
      </c>
      <c r="AI518" s="15" t="s">
        <v>514</v>
      </c>
      <c r="AL518" s="15" t="s">
        <v>391</v>
      </c>
      <c r="AM518" s="16">
        <v>41600</v>
      </c>
      <c r="AN518" s="16">
        <v>41600</v>
      </c>
      <c r="AO518" s="16">
        <v>41600</v>
      </c>
      <c r="AP518" s="201">
        <v>11</v>
      </c>
      <c r="AT518" s="102">
        <v>1701</v>
      </c>
      <c r="AU518" s="15" t="s">
        <v>424</v>
      </c>
      <c r="AV518" s="15" t="s">
        <v>462</v>
      </c>
      <c r="AW518" s="15" t="s">
        <v>486</v>
      </c>
      <c r="AX518" s="14" t="str">
        <f t="shared" si="9"/>
        <v>Austria/EEBOOKINGS</v>
      </c>
      <c r="AY518" s="17" t="s">
        <v>733</v>
      </c>
      <c r="AZ518" s="101">
        <f>IF(ISERROR(VLOOKUP($H518,Lookup!$F:$G,2,FALSE)),0,VLOOKUP($H518,Lookup!$F:$G,2,FALSE))</f>
        <v>0</v>
      </c>
    </row>
    <row r="519" spans="1:52">
      <c r="A519" s="12" t="str">
        <f>IF(AZ519=0,VLOOKUP(R519,Lookup!$B:$C,2,0),'1st Yr Maint'!AZ519)</f>
        <v>Austria/EE</v>
      </c>
      <c r="B519" s="12" t="str">
        <f>VLOOKUP(A519,Lookup!$C:$D,2,FALSE)</f>
        <v>EMEA EAST</v>
      </c>
      <c r="C519" s="15" t="s">
        <v>418</v>
      </c>
      <c r="D519" s="15" t="s">
        <v>491</v>
      </c>
      <c r="E519" s="15" t="s">
        <v>674</v>
      </c>
      <c r="F519" s="15" t="s">
        <v>519</v>
      </c>
      <c r="G519" s="15" t="s">
        <v>675</v>
      </c>
      <c r="H519" s="15" t="s">
        <v>481</v>
      </c>
      <c r="I519" s="143" t="s">
        <v>482</v>
      </c>
      <c r="L519" s="15" t="s">
        <v>570</v>
      </c>
      <c r="M519" s="15" t="s">
        <v>483</v>
      </c>
      <c r="N519" s="103">
        <v>117230</v>
      </c>
      <c r="O519" s="15" t="s">
        <v>961</v>
      </c>
      <c r="P519" s="15" t="s">
        <v>961</v>
      </c>
      <c r="Q519" s="15" t="s">
        <v>961</v>
      </c>
      <c r="R519" s="15" t="s">
        <v>561</v>
      </c>
      <c r="S519" s="15" t="s">
        <v>561</v>
      </c>
      <c r="T519" s="15" t="s">
        <v>467</v>
      </c>
      <c r="U519" s="15" t="s">
        <v>468</v>
      </c>
      <c r="V519" s="15">
        <v>3154090</v>
      </c>
      <c r="X519" s="15">
        <v>30284435</v>
      </c>
      <c r="Y519" s="15" t="s">
        <v>962</v>
      </c>
      <c r="AB519" s="15" t="s">
        <v>1001</v>
      </c>
      <c r="AC519" s="15">
        <v>426556823</v>
      </c>
      <c r="AD519" s="15">
        <v>1005768577</v>
      </c>
      <c r="AE519" s="15" t="s">
        <v>461</v>
      </c>
      <c r="AF519" s="15">
        <v>-1</v>
      </c>
      <c r="AG519" s="15" t="s">
        <v>509</v>
      </c>
      <c r="AH519" s="15" t="s">
        <v>510</v>
      </c>
      <c r="AI519" s="15" t="s">
        <v>514</v>
      </c>
      <c r="AL519" s="15" t="s">
        <v>391</v>
      </c>
      <c r="AM519" s="16">
        <v>41600</v>
      </c>
      <c r="AN519" s="16">
        <v>41637</v>
      </c>
      <c r="AO519" s="16">
        <v>41637</v>
      </c>
      <c r="AP519" s="201">
        <v>12</v>
      </c>
      <c r="AT519" s="102">
        <v>-1701</v>
      </c>
      <c r="AU519" s="15" t="s">
        <v>424</v>
      </c>
      <c r="AV519" s="15" t="s">
        <v>462</v>
      </c>
      <c r="AW519" s="15" t="s">
        <v>486</v>
      </c>
      <c r="AX519" s="14" t="str">
        <f t="shared" si="9"/>
        <v>Austria/EEBOOKINGS</v>
      </c>
      <c r="AY519" s="17" t="s">
        <v>733</v>
      </c>
      <c r="AZ519" s="101">
        <f>IF(ISERROR(VLOOKUP($H519,Lookup!$F:$G,2,FALSE)),0,VLOOKUP($H519,Lookup!$F:$G,2,FALSE))</f>
        <v>0</v>
      </c>
    </row>
    <row r="520" spans="1:52">
      <c r="A520" s="12" t="str">
        <f>IF(AZ520=0,VLOOKUP(R520,Lookup!$B:$C,2,0),'1st Yr Maint'!AZ520)</f>
        <v>Austria/EE</v>
      </c>
      <c r="B520" s="12" t="str">
        <f>VLOOKUP(A520,Lookup!$C:$D,2,FALSE)</f>
        <v>EMEA EAST</v>
      </c>
      <c r="C520" s="15" t="s">
        <v>418</v>
      </c>
      <c r="D520" s="15" t="s">
        <v>491</v>
      </c>
      <c r="E520" s="15" t="s">
        <v>674</v>
      </c>
      <c r="F520" s="15" t="s">
        <v>519</v>
      </c>
      <c r="G520" s="15" t="s">
        <v>675</v>
      </c>
      <c r="H520" s="15" t="s">
        <v>481</v>
      </c>
      <c r="I520" s="143" t="s">
        <v>482</v>
      </c>
      <c r="L520" s="15" t="s">
        <v>570</v>
      </c>
      <c r="M520" s="15" t="s">
        <v>483</v>
      </c>
      <c r="N520" s="103">
        <v>117230</v>
      </c>
      <c r="O520" s="15" t="s">
        <v>961</v>
      </c>
      <c r="P520" s="15" t="s">
        <v>961</v>
      </c>
      <c r="Q520" s="15" t="s">
        <v>961</v>
      </c>
      <c r="R520" s="15" t="s">
        <v>561</v>
      </c>
      <c r="S520" s="15" t="s">
        <v>561</v>
      </c>
      <c r="T520" s="15" t="s">
        <v>467</v>
      </c>
      <c r="U520" s="15" t="s">
        <v>468</v>
      </c>
      <c r="V520" s="15">
        <v>3154090</v>
      </c>
      <c r="X520" s="15">
        <v>30284436</v>
      </c>
      <c r="Y520" s="15" t="s">
        <v>962</v>
      </c>
      <c r="AB520" s="15" t="s">
        <v>1001</v>
      </c>
      <c r="AC520" s="15">
        <v>426556823</v>
      </c>
      <c r="AD520" s="15">
        <v>1005768577</v>
      </c>
      <c r="AE520" s="15" t="s">
        <v>461</v>
      </c>
      <c r="AF520" s="15">
        <v>1</v>
      </c>
      <c r="AG520" s="15" t="s">
        <v>509</v>
      </c>
      <c r="AH520" s="15" t="s">
        <v>510</v>
      </c>
      <c r="AI520" s="15" t="s">
        <v>514</v>
      </c>
      <c r="AL520" s="15" t="s">
        <v>391</v>
      </c>
      <c r="AM520" s="16">
        <v>41600</v>
      </c>
      <c r="AN520" s="16">
        <v>41600</v>
      </c>
      <c r="AO520" s="16">
        <v>41600</v>
      </c>
      <c r="AP520" s="201">
        <v>11</v>
      </c>
      <c r="AT520" s="102">
        <v>1701.45</v>
      </c>
      <c r="AU520" s="15" t="s">
        <v>424</v>
      </c>
      <c r="AV520" s="15" t="s">
        <v>462</v>
      </c>
      <c r="AW520" s="15" t="s">
        <v>486</v>
      </c>
      <c r="AX520" s="14" t="str">
        <f t="shared" si="9"/>
        <v>Austria/EEBOOKINGS</v>
      </c>
      <c r="AY520" s="17" t="s">
        <v>733</v>
      </c>
      <c r="AZ520" s="101">
        <f>IF(ISERROR(VLOOKUP($H520,Lookup!$F:$G,2,FALSE)),0,VLOOKUP($H520,Lookup!$F:$G,2,FALSE))</f>
        <v>0</v>
      </c>
    </row>
    <row r="521" spans="1:52">
      <c r="A521" s="12" t="str">
        <f>IF(AZ521=0,VLOOKUP(R521,Lookup!$B:$C,2,0),'1st Yr Maint'!AZ521)</f>
        <v>Austria/EE</v>
      </c>
      <c r="B521" s="12" t="str">
        <f>VLOOKUP(A521,Lookup!$C:$D,2,FALSE)</f>
        <v>EMEA EAST</v>
      </c>
      <c r="C521" s="15" t="s">
        <v>418</v>
      </c>
      <c r="D521" s="15" t="s">
        <v>491</v>
      </c>
      <c r="E521" s="15" t="s">
        <v>674</v>
      </c>
      <c r="F521" s="15" t="s">
        <v>519</v>
      </c>
      <c r="G521" s="15" t="s">
        <v>675</v>
      </c>
      <c r="H521" s="15" t="s">
        <v>481</v>
      </c>
      <c r="I521" s="143" t="s">
        <v>482</v>
      </c>
      <c r="L521" s="15" t="s">
        <v>570</v>
      </c>
      <c r="M521" s="15" t="s">
        <v>483</v>
      </c>
      <c r="N521" s="103">
        <v>117230</v>
      </c>
      <c r="O521" s="15" t="s">
        <v>961</v>
      </c>
      <c r="P521" s="15" t="s">
        <v>961</v>
      </c>
      <c r="Q521" s="15" t="s">
        <v>961</v>
      </c>
      <c r="R521" s="15" t="s">
        <v>561</v>
      </c>
      <c r="S521" s="15" t="s">
        <v>561</v>
      </c>
      <c r="T521" s="15" t="s">
        <v>467</v>
      </c>
      <c r="U521" s="15" t="s">
        <v>468</v>
      </c>
      <c r="V521" s="15">
        <v>3154099</v>
      </c>
      <c r="X521" s="15">
        <v>30284439</v>
      </c>
      <c r="Y521" s="15" t="s">
        <v>963</v>
      </c>
      <c r="AB521" s="15" t="s">
        <v>1001</v>
      </c>
      <c r="AC521" s="15">
        <v>426556823</v>
      </c>
      <c r="AD521" s="15">
        <v>1005769053</v>
      </c>
      <c r="AE521" s="15" t="s">
        <v>461</v>
      </c>
      <c r="AF521" s="15">
        <v>1</v>
      </c>
      <c r="AG521" s="15" t="s">
        <v>509</v>
      </c>
      <c r="AH521" s="15" t="s">
        <v>510</v>
      </c>
      <c r="AI521" s="15" t="s">
        <v>514</v>
      </c>
      <c r="AL521" s="15" t="s">
        <v>391</v>
      </c>
      <c r="AM521" s="16">
        <v>41600</v>
      </c>
      <c r="AN521" s="16">
        <v>41600</v>
      </c>
      <c r="AO521" s="16">
        <v>41600</v>
      </c>
      <c r="AP521" s="201">
        <v>11</v>
      </c>
      <c r="AT521" s="102">
        <v>1701.45</v>
      </c>
      <c r="AU521" s="15" t="s">
        <v>424</v>
      </c>
      <c r="AV521" s="15" t="s">
        <v>462</v>
      </c>
      <c r="AW521" s="15" t="s">
        <v>486</v>
      </c>
      <c r="AX521" s="14" t="str">
        <f t="shared" si="9"/>
        <v>Austria/EEBOOKINGS</v>
      </c>
      <c r="AY521" s="17" t="s">
        <v>733</v>
      </c>
      <c r="AZ521" s="101">
        <f>IF(ISERROR(VLOOKUP($H521,Lookup!$F:$G,2,FALSE)),0,VLOOKUP($H521,Lookup!$F:$G,2,FALSE))</f>
        <v>0</v>
      </c>
    </row>
    <row r="522" spans="1:52">
      <c r="A522" s="12" t="str">
        <f>IF(AZ522=0,VLOOKUP(R522,Lookup!$B:$C,2,0),'1st Yr Maint'!AZ522)</f>
        <v>UK&amp;I</v>
      </c>
      <c r="B522" s="12" t="str">
        <f>VLOOKUP(A522,Lookup!$C:$D,2,FALSE)</f>
        <v>UK&amp;I</v>
      </c>
      <c r="C522" s="15" t="s">
        <v>418</v>
      </c>
      <c r="D522" s="15" t="s">
        <v>491</v>
      </c>
      <c r="E522" s="15" t="s">
        <v>674</v>
      </c>
      <c r="F522" s="15" t="s">
        <v>519</v>
      </c>
      <c r="G522" s="15" t="s">
        <v>675</v>
      </c>
      <c r="H522" s="15" t="s">
        <v>481</v>
      </c>
      <c r="I522" s="143" t="s">
        <v>482</v>
      </c>
      <c r="L522" s="15" t="s">
        <v>570</v>
      </c>
      <c r="M522" s="15" t="s">
        <v>483</v>
      </c>
      <c r="N522" s="103">
        <v>117230</v>
      </c>
      <c r="O522" s="15" t="s">
        <v>735</v>
      </c>
      <c r="P522" s="15" t="s">
        <v>735</v>
      </c>
      <c r="Q522" s="15" t="s">
        <v>735</v>
      </c>
      <c r="R522" s="15" t="s">
        <v>495</v>
      </c>
      <c r="S522" s="15" t="s">
        <v>495</v>
      </c>
      <c r="T522" s="15" t="s">
        <v>467</v>
      </c>
      <c r="U522" s="15" t="s">
        <v>468</v>
      </c>
      <c r="V522" s="15">
        <v>3104477</v>
      </c>
      <c r="X522" s="15">
        <v>30266586</v>
      </c>
      <c r="Y522" s="15" t="s">
        <v>736</v>
      </c>
      <c r="AB522" s="15" t="s">
        <v>907</v>
      </c>
      <c r="AC522" s="15">
        <v>9581091</v>
      </c>
      <c r="AD522" s="15">
        <v>1005647557</v>
      </c>
      <c r="AE522" s="15" t="s">
        <v>461</v>
      </c>
      <c r="AF522" s="15">
        <v>1</v>
      </c>
      <c r="AG522" s="15" t="s">
        <v>513</v>
      </c>
      <c r="AH522" s="15" t="s">
        <v>510</v>
      </c>
      <c r="AI522" s="15" t="s">
        <v>511</v>
      </c>
      <c r="AJ522" s="15" t="s">
        <v>642</v>
      </c>
      <c r="AK522" s="15" t="s">
        <v>658</v>
      </c>
      <c r="AL522" s="15" t="s">
        <v>512</v>
      </c>
      <c r="AM522" s="16">
        <v>41563</v>
      </c>
      <c r="AN522" s="16">
        <v>41563</v>
      </c>
      <c r="AO522" s="16">
        <v>41563</v>
      </c>
      <c r="AP522" s="201">
        <v>10</v>
      </c>
      <c r="AT522" s="102">
        <v>1595.05</v>
      </c>
      <c r="AU522" s="15" t="s">
        <v>424</v>
      </c>
      <c r="AV522" s="15" t="s">
        <v>466</v>
      </c>
      <c r="AW522" s="15" t="s">
        <v>465</v>
      </c>
      <c r="AX522" s="14" t="str">
        <f t="shared" si="9"/>
        <v>UK&amp;IBOOKINGS</v>
      </c>
      <c r="AY522" s="17" t="s">
        <v>733</v>
      </c>
      <c r="AZ522" s="101">
        <f>IF(ISERROR(VLOOKUP($H522,Lookup!$F:$G,2,FALSE)),0,VLOOKUP($H522,Lookup!$F:$G,2,FALSE))</f>
        <v>0</v>
      </c>
    </row>
    <row r="523" spans="1:52">
      <c r="A523" s="12" t="str">
        <f>IF(AZ523=0,VLOOKUP(R523,Lookup!$B:$C,2,0),'1st Yr Maint'!AZ523)</f>
        <v>Austria/EE</v>
      </c>
      <c r="B523" s="12" t="str">
        <f>VLOOKUP(A523,Lookup!$C:$D,2,FALSE)</f>
        <v>EMEA EAST</v>
      </c>
      <c r="C523" s="15" t="s">
        <v>418</v>
      </c>
      <c r="D523" s="15" t="s">
        <v>491</v>
      </c>
      <c r="E523" s="15" t="s">
        <v>674</v>
      </c>
      <c r="F523" s="15" t="s">
        <v>519</v>
      </c>
      <c r="G523" s="15" t="s">
        <v>675</v>
      </c>
      <c r="H523" s="15" t="s">
        <v>481</v>
      </c>
      <c r="I523" s="143" t="s">
        <v>823</v>
      </c>
      <c r="L523" s="15" t="s">
        <v>570</v>
      </c>
      <c r="M523" s="15" t="s">
        <v>824</v>
      </c>
      <c r="N523" s="103">
        <v>100446</v>
      </c>
      <c r="O523" s="15" t="s">
        <v>831</v>
      </c>
      <c r="P523" s="15" t="s">
        <v>831</v>
      </c>
      <c r="Q523" s="15" t="s">
        <v>831</v>
      </c>
      <c r="R523" s="15" t="s">
        <v>832</v>
      </c>
      <c r="S523" s="15" t="s">
        <v>832</v>
      </c>
      <c r="T523" s="15" t="s">
        <v>467</v>
      </c>
      <c r="U523" s="15" t="s">
        <v>468</v>
      </c>
      <c r="V523" s="15">
        <v>3083378</v>
      </c>
      <c r="X523" s="15">
        <v>30262682</v>
      </c>
      <c r="Y523" s="15" t="s">
        <v>833</v>
      </c>
      <c r="AB523" s="15" t="s">
        <v>1035</v>
      </c>
      <c r="AC523" s="15">
        <v>552418675</v>
      </c>
      <c r="AD523" s="15">
        <v>1005603432</v>
      </c>
      <c r="AE523" s="15" t="s">
        <v>461</v>
      </c>
      <c r="AF523" s="15">
        <v>1</v>
      </c>
      <c r="AG523" s="15" t="s">
        <v>509</v>
      </c>
      <c r="AH523" s="15" t="s">
        <v>510</v>
      </c>
      <c r="AI523" s="15" t="s">
        <v>514</v>
      </c>
      <c r="AL523" s="15" t="s">
        <v>391</v>
      </c>
      <c r="AM523" s="16">
        <v>41554</v>
      </c>
      <c r="AN523" s="16">
        <v>41554</v>
      </c>
      <c r="AO523" s="16">
        <v>41554</v>
      </c>
      <c r="AP523" s="201">
        <v>10</v>
      </c>
      <c r="AT523" s="102">
        <v>8306</v>
      </c>
      <c r="AU523" s="15" t="s">
        <v>424</v>
      </c>
      <c r="AV523" s="15" t="s">
        <v>466</v>
      </c>
      <c r="AW523" s="15" t="s">
        <v>465</v>
      </c>
      <c r="AX523" s="14" t="str">
        <f t="shared" si="9"/>
        <v>Austria/EEBOOKINGS</v>
      </c>
      <c r="AY523" s="17" t="s">
        <v>733</v>
      </c>
      <c r="AZ523" s="101">
        <f>IF(ISERROR(VLOOKUP($H523,Lookup!$F:$G,2,FALSE)),0,VLOOKUP($H523,Lookup!$F:$G,2,FALSE))</f>
        <v>0</v>
      </c>
    </row>
    <row r="524" spans="1:52">
      <c r="A524" s="12" t="str">
        <f>IF(AZ524=0,VLOOKUP(R524,Lookup!$B:$C,2,0),'1st Yr Maint'!AZ524)</f>
        <v>Austria/EE</v>
      </c>
      <c r="B524" s="12" t="str">
        <f>VLOOKUP(A524,Lookup!$C:$D,2,FALSE)</f>
        <v>EMEA EAST</v>
      </c>
      <c r="C524" s="15" t="s">
        <v>418</v>
      </c>
      <c r="D524" s="15" t="s">
        <v>491</v>
      </c>
      <c r="E524" s="15" t="s">
        <v>674</v>
      </c>
      <c r="F524" s="15" t="s">
        <v>519</v>
      </c>
      <c r="G524" s="15" t="s">
        <v>675</v>
      </c>
      <c r="H524" s="15" t="s">
        <v>481</v>
      </c>
      <c r="I524" s="143" t="s">
        <v>823</v>
      </c>
      <c r="L524" s="15" t="s">
        <v>570</v>
      </c>
      <c r="M524" s="15" t="s">
        <v>824</v>
      </c>
      <c r="N524" s="103">
        <v>100446</v>
      </c>
      <c r="O524" s="15" t="s">
        <v>1483</v>
      </c>
      <c r="P524" s="15" t="s">
        <v>825</v>
      </c>
      <c r="Q524" s="15" t="s">
        <v>825</v>
      </c>
      <c r="R524" s="15" t="s">
        <v>561</v>
      </c>
      <c r="S524" s="15" t="s">
        <v>561</v>
      </c>
      <c r="T524" s="15" t="s">
        <v>467</v>
      </c>
      <c r="U524" s="15" t="s">
        <v>468</v>
      </c>
      <c r="V524" s="15">
        <v>3203622</v>
      </c>
      <c r="X524" s="15">
        <v>30309557</v>
      </c>
      <c r="Y524" s="15" t="s">
        <v>1484</v>
      </c>
      <c r="AB524" s="15" t="s">
        <v>1097</v>
      </c>
      <c r="AC524" s="15">
        <v>303605190</v>
      </c>
      <c r="AD524" s="15">
        <v>1005854188</v>
      </c>
      <c r="AE524" s="15" t="s">
        <v>461</v>
      </c>
      <c r="AF524" s="15">
        <v>1</v>
      </c>
      <c r="AG524" s="15" t="s">
        <v>509</v>
      </c>
      <c r="AH524" s="15" t="s">
        <v>510</v>
      </c>
      <c r="AI524" s="15" t="s">
        <v>511</v>
      </c>
      <c r="AJ524" s="15" t="s">
        <v>517</v>
      </c>
      <c r="AK524" s="15" t="s">
        <v>516</v>
      </c>
      <c r="AL524" s="15" t="s">
        <v>512</v>
      </c>
      <c r="AM524" s="16">
        <v>41637</v>
      </c>
      <c r="AN524" s="16">
        <v>41637</v>
      </c>
      <c r="AO524" s="16">
        <v>41637</v>
      </c>
      <c r="AP524" s="201">
        <v>12</v>
      </c>
      <c r="AT524" s="102">
        <v>57385.96</v>
      </c>
      <c r="AU524" s="15" t="s">
        <v>424</v>
      </c>
      <c r="AV524" s="15" t="s">
        <v>470</v>
      </c>
      <c r="AW524" s="15" t="s">
        <v>469</v>
      </c>
      <c r="AX524" s="14" t="str">
        <f t="shared" si="9"/>
        <v>Austria/EEBOOKINGS</v>
      </c>
      <c r="AY524" s="17" t="s">
        <v>733</v>
      </c>
      <c r="AZ524" s="101">
        <f>IF(ISERROR(VLOOKUP($H524,Lookup!$F:$G,2,FALSE)),0,VLOOKUP($H524,Lookup!$F:$G,2,FALSE))</f>
        <v>0</v>
      </c>
    </row>
    <row r="525" spans="1:52">
      <c r="A525" s="12" t="str">
        <f>IF(AZ525=0,VLOOKUP(R525,Lookup!$B:$C,2,0),'1st Yr Maint'!AZ525)</f>
        <v>Nordics</v>
      </c>
      <c r="B525" s="12" t="str">
        <f>VLOOKUP(A525,Lookup!$C:$D,2,FALSE)</f>
        <v>EMEA WEST</v>
      </c>
      <c r="C525" s="15" t="s">
        <v>418</v>
      </c>
      <c r="D525" s="15" t="s">
        <v>491</v>
      </c>
      <c r="E525" s="15" t="s">
        <v>674</v>
      </c>
      <c r="F525" s="15" t="s">
        <v>519</v>
      </c>
      <c r="G525" s="15" t="s">
        <v>675</v>
      </c>
      <c r="H525" s="15" t="s">
        <v>481</v>
      </c>
      <c r="I525" s="143" t="s">
        <v>823</v>
      </c>
      <c r="L525" s="15" t="s">
        <v>570</v>
      </c>
      <c r="M525" s="15" t="s">
        <v>1231</v>
      </c>
      <c r="N525" s="103">
        <v>47027</v>
      </c>
      <c r="O525" s="15" t="s">
        <v>1232</v>
      </c>
      <c r="P525" s="15" t="s">
        <v>1232</v>
      </c>
      <c r="Q525" s="15" t="s">
        <v>1232</v>
      </c>
      <c r="R525" s="15" t="s">
        <v>938</v>
      </c>
      <c r="S525" s="15" t="s">
        <v>938</v>
      </c>
      <c r="T525" s="15" t="s">
        <v>467</v>
      </c>
      <c r="U525" s="15" t="s">
        <v>468</v>
      </c>
      <c r="V525" s="15">
        <v>3080661</v>
      </c>
      <c r="X525" s="15">
        <v>30298693</v>
      </c>
      <c r="Y525" s="15" t="s">
        <v>1233</v>
      </c>
      <c r="AB525" s="15" t="s">
        <v>1234</v>
      </c>
      <c r="AC525" s="15">
        <v>690535281</v>
      </c>
      <c r="AD525" s="15">
        <v>1005837109</v>
      </c>
      <c r="AE525" s="15" t="s">
        <v>461</v>
      </c>
      <c r="AF525" s="15">
        <v>1</v>
      </c>
      <c r="AG525" s="15" t="s">
        <v>509</v>
      </c>
      <c r="AH525" s="15" t="s">
        <v>510</v>
      </c>
      <c r="AI525" s="15" t="s">
        <v>514</v>
      </c>
      <c r="AL525" s="15" t="s">
        <v>391</v>
      </c>
      <c r="AM525" s="16">
        <v>41625</v>
      </c>
      <c r="AN525" s="16">
        <v>41625</v>
      </c>
      <c r="AO525" s="16">
        <v>41625</v>
      </c>
      <c r="AP525" s="201">
        <v>12</v>
      </c>
      <c r="AT525" s="102">
        <v>2778.36</v>
      </c>
      <c r="AU525" s="15" t="s">
        <v>424</v>
      </c>
      <c r="AV525" s="15" t="s">
        <v>466</v>
      </c>
      <c r="AW525" s="15" t="s">
        <v>465</v>
      </c>
      <c r="AX525" s="14" t="str">
        <f t="shared" si="9"/>
        <v>NordicsBOOKINGS</v>
      </c>
      <c r="AY525" s="17" t="s">
        <v>733</v>
      </c>
      <c r="AZ525" s="101">
        <f>IF(ISERROR(VLOOKUP($H525,Lookup!$F:$G,2,FALSE)),0,VLOOKUP($H525,Lookup!$F:$G,2,FALSE))</f>
        <v>0</v>
      </c>
    </row>
    <row r="526" spans="1:52">
      <c r="A526" s="12" t="str">
        <f>IF(AZ526=0,VLOOKUP(R526,Lookup!$B:$C,2,0),'1st Yr Maint'!AZ526)</f>
        <v>Benelux</v>
      </c>
      <c r="B526" s="12" t="str">
        <f>VLOOKUP(A526,Lookup!$C:$D,2,FALSE)</f>
        <v>EMEA WEST</v>
      </c>
      <c r="C526" s="15" t="s">
        <v>418</v>
      </c>
      <c r="D526" s="15" t="s">
        <v>491</v>
      </c>
      <c r="E526" s="15" t="s">
        <v>1311</v>
      </c>
      <c r="F526" s="15" t="s">
        <v>519</v>
      </c>
      <c r="G526" s="15" t="s">
        <v>645</v>
      </c>
      <c r="H526" s="15" t="s">
        <v>568</v>
      </c>
      <c r="I526" s="143" t="s">
        <v>472</v>
      </c>
      <c r="J526" s="15" t="s">
        <v>476</v>
      </c>
      <c r="K526" s="15" t="s">
        <v>473</v>
      </c>
      <c r="L526" s="15" t="s">
        <v>471</v>
      </c>
      <c r="M526" s="15" t="s">
        <v>584</v>
      </c>
      <c r="N526" s="103">
        <v>15449</v>
      </c>
      <c r="O526" s="15" t="s">
        <v>1286</v>
      </c>
      <c r="P526" s="15" t="s">
        <v>1286</v>
      </c>
      <c r="Q526" s="15" t="s">
        <v>1287</v>
      </c>
      <c r="R526" s="15" t="s">
        <v>941</v>
      </c>
      <c r="S526" s="15" t="s">
        <v>941</v>
      </c>
      <c r="T526" s="15" t="s">
        <v>467</v>
      </c>
      <c r="U526" s="15" t="s">
        <v>468</v>
      </c>
      <c r="V526" s="15">
        <v>942595</v>
      </c>
      <c r="X526" s="15">
        <v>30300102</v>
      </c>
      <c r="Y526" s="15" t="s">
        <v>1288</v>
      </c>
      <c r="AB526" s="15" t="s">
        <v>1289</v>
      </c>
      <c r="AC526" s="15">
        <v>763823197</v>
      </c>
      <c r="AD526" s="15">
        <v>1005191552</v>
      </c>
      <c r="AE526" s="15" t="s">
        <v>461</v>
      </c>
      <c r="AF526" s="15">
        <v>1</v>
      </c>
      <c r="AG526" s="15" t="s">
        <v>513</v>
      </c>
      <c r="AH526" s="15" t="s">
        <v>510</v>
      </c>
      <c r="AI526" s="15" t="s">
        <v>511</v>
      </c>
      <c r="AJ526" s="15" t="s">
        <v>642</v>
      </c>
      <c r="AK526" s="15" t="s">
        <v>658</v>
      </c>
      <c r="AL526" s="15" t="s">
        <v>512</v>
      </c>
      <c r="AM526" s="16">
        <v>41626</v>
      </c>
      <c r="AN526" s="16">
        <v>41626</v>
      </c>
      <c r="AO526" s="16">
        <v>41626</v>
      </c>
      <c r="AP526" s="201">
        <v>12</v>
      </c>
      <c r="AT526" s="102">
        <v>475.8</v>
      </c>
      <c r="AU526" s="15" t="s">
        <v>424</v>
      </c>
      <c r="AV526" s="15" t="s">
        <v>494</v>
      </c>
      <c r="AW526" s="15" t="s">
        <v>542</v>
      </c>
      <c r="AX526" s="14" t="str">
        <f t="shared" si="9"/>
        <v>BeneluxBOOKINGS</v>
      </c>
      <c r="AY526" s="17" t="s">
        <v>733</v>
      </c>
      <c r="AZ526" s="101">
        <f>IF(ISERROR(VLOOKUP($H526,Lookup!$F:$G,2,FALSE)),0,VLOOKUP($H526,Lookup!$F:$G,2,FALSE))</f>
        <v>0</v>
      </c>
    </row>
    <row r="527" spans="1:52">
      <c r="A527" s="12" t="str">
        <f>IF(AZ527=0,VLOOKUP(R527,Lookup!$B:$C,2,0),'1st Yr Maint'!AZ527)</f>
        <v>Benelux</v>
      </c>
      <c r="B527" s="12" t="str">
        <f>VLOOKUP(A527,Lookup!$C:$D,2,FALSE)</f>
        <v>EMEA WEST</v>
      </c>
      <c r="C527" s="15" t="s">
        <v>418</v>
      </c>
      <c r="D527" s="15" t="s">
        <v>491</v>
      </c>
      <c r="E527" s="15" t="s">
        <v>1311</v>
      </c>
      <c r="F527" s="15" t="s">
        <v>519</v>
      </c>
      <c r="G527" s="15" t="s">
        <v>645</v>
      </c>
      <c r="H527" s="15" t="s">
        <v>568</v>
      </c>
      <c r="I527" s="143" t="s">
        <v>544</v>
      </c>
      <c r="J527" s="15" t="s">
        <v>476</v>
      </c>
      <c r="K527" s="15" t="s">
        <v>473</v>
      </c>
      <c r="L527" s="15" t="s">
        <v>471</v>
      </c>
      <c r="M527" s="15" t="s">
        <v>595</v>
      </c>
      <c r="N527" s="103">
        <v>110701</v>
      </c>
      <c r="O527" s="15" t="s">
        <v>1421</v>
      </c>
      <c r="P527" s="15" t="s">
        <v>1422</v>
      </c>
      <c r="Q527" s="15" t="s">
        <v>1422</v>
      </c>
      <c r="R527" s="15" t="s">
        <v>498</v>
      </c>
      <c r="S527" s="15" t="s">
        <v>498</v>
      </c>
      <c r="T527" s="15" t="s">
        <v>1423</v>
      </c>
      <c r="U527" s="15" t="s">
        <v>1424</v>
      </c>
      <c r="V527" s="15">
        <v>1674891</v>
      </c>
      <c r="X527" s="15">
        <v>30308135</v>
      </c>
      <c r="Y527" s="15" t="s">
        <v>1425</v>
      </c>
      <c r="AB527" s="15" t="s">
        <v>1526</v>
      </c>
      <c r="AC527" s="15">
        <v>8030137</v>
      </c>
      <c r="AD527" s="15">
        <v>1005852695</v>
      </c>
      <c r="AE527" s="15" t="s">
        <v>461</v>
      </c>
      <c r="AF527" s="15">
        <v>1</v>
      </c>
      <c r="AG527" s="15" t="s">
        <v>513</v>
      </c>
      <c r="AI527" s="15" t="s">
        <v>514</v>
      </c>
      <c r="AL527" s="15" t="s">
        <v>391</v>
      </c>
      <c r="AM527" s="16">
        <v>41635</v>
      </c>
      <c r="AN527" s="16">
        <v>41635</v>
      </c>
      <c r="AO527" s="16">
        <v>41635</v>
      </c>
      <c r="AP527" s="201">
        <v>12</v>
      </c>
      <c r="AT527" s="102">
        <v>1003.6</v>
      </c>
      <c r="AU527" s="15" t="s">
        <v>424</v>
      </c>
      <c r="AV527" s="15" t="s">
        <v>462</v>
      </c>
      <c r="AW527" s="15" t="s">
        <v>652</v>
      </c>
      <c r="AX527" s="14" t="str">
        <f t="shared" si="9"/>
        <v>BeneluxBOOKINGS</v>
      </c>
      <c r="AY527" s="17" t="s">
        <v>733</v>
      </c>
      <c r="AZ527" s="101">
        <f>IF(ISERROR(VLOOKUP($H527,Lookup!$F:$G,2,FALSE)),0,VLOOKUP($H527,Lookup!$F:$G,2,FALSE))</f>
        <v>0</v>
      </c>
    </row>
    <row r="528" spans="1:52">
      <c r="A528" s="12" t="str">
        <f>IF(AZ528=0,VLOOKUP(R528,Lookup!$B:$C,2,0),'1st Yr Maint'!AZ528)</f>
        <v>France</v>
      </c>
      <c r="B528" s="12" t="str">
        <f>VLOOKUP(A528,Lookup!$C:$D,2,FALSE)</f>
        <v>EMEA WEST</v>
      </c>
      <c r="C528" s="15" t="s">
        <v>418</v>
      </c>
      <c r="D528" s="15" t="s">
        <v>491</v>
      </c>
      <c r="E528" s="15" t="s">
        <v>697</v>
      </c>
      <c r="F528" s="15" t="s">
        <v>519</v>
      </c>
      <c r="G528" s="15" t="s">
        <v>645</v>
      </c>
      <c r="H528" s="15" t="s">
        <v>477</v>
      </c>
      <c r="I528" s="143" t="s">
        <v>614</v>
      </c>
      <c r="J528" s="15" t="s">
        <v>566</v>
      </c>
      <c r="K528" s="15" t="s">
        <v>478</v>
      </c>
      <c r="L528" s="15" t="s">
        <v>460</v>
      </c>
      <c r="M528" s="15" t="s">
        <v>694</v>
      </c>
      <c r="N528" s="103">
        <v>44066</v>
      </c>
      <c r="O528" s="15" t="s">
        <v>728</v>
      </c>
      <c r="P528" s="15" t="s">
        <v>728</v>
      </c>
      <c r="Q528" s="15" t="s">
        <v>728</v>
      </c>
      <c r="R528" s="15" t="s">
        <v>267</v>
      </c>
      <c r="S528" s="15" t="s">
        <v>267</v>
      </c>
      <c r="T528" s="15" t="s">
        <v>467</v>
      </c>
      <c r="U528" s="15" t="s">
        <v>468</v>
      </c>
      <c r="V528" s="15">
        <v>3063917</v>
      </c>
      <c r="X528" s="15">
        <v>30263305</v>
      </c>
      <c r="Y528" s="15" t="s">
        <v>729</v>
      </c>
      <c r="AB528" s="15" t="s">
        <v>730</v>
      </c>
      <c r="AC528" s="15">
        <v>501827877</v>
      </c>
      <c r="AD528" s="15">
        <v>1005564167</v>
      </c>
      <c r="AE528" s="15" t="s">
        <v>461</v>
      </c>
      <c r="AF528" s="15">
        <v>1</v>
      </c>
      <c r="AG528" s="15" t="s">
        <v>513</v>
      </c>
      <c r="AH528" s="15" t="s">
        <v>510</v>
      </c>
      <c r="AI528" s="15" t="s">
        <v>511</v>
      </c>
      <c r="AJ528" s="15" t="s">
        <v>676</v>
      </c>
      <c r="AK528" s="15" t="s">
        <v>731</v>
      </c>
      <c r="AL528" s="15" t="s">
        <v>512</v>
      </c>
      <c r="AM528" s="16">
        <v>41555</v>
      </c>
      <c r="AN528" s="16">
        <v>41555</v>
      </c>
      <c r="AO528" s="16">
        <v>41555</v>
      </c>
      <c r="AP528" s="201">
        <v>10</v>
      </c>
      <c r="AT528" s="102">
        <v>258.7</v>
      </c>
      <c r="AU528" s="15" t="s">
        <v>424</v>
      </c>
      <c r="AV528" s="15" t="s">
        <v>466</v>
      </c>
      <c r="AW528" s="15" t="s">
        <v>465</v>
      </c>
      <c r="AX528" s="14" t="str">
        <f t="shared" si="9"/>
        <v>FranceBOOKINGS</v>
      </c>
      <c r="AY528" s="17" t="s">
        <v>733</v>
      </c>
      <c r="AZ528" s="101" t="str">
        <f>IF(ISERROR(VLOOKUP($H528,Lookup!$F:$G,2,FALSE)),0,VLOOKUP($H528,Lookup!$F:$G,2,FALSE))</f>
        <v>France</v>
      </c>
    </row>
    <row r="529" spans="1:52">
      <c r="A529" s="12" t="str">
        <f>IF(AZ529=0,VLOOKUP(R529,Lookup!$B:$C,2,0),'1st Yr Maint'!AZ529)</f>
        <v>France</v>
      </c>
      <c r="B529" s="12" t="str">
        <f>VLOOKUP(A529,Lookup!$C:$D,2,FALSE)</f>
        <v>EMEA WEST</v>
      </c>
      <c r="C529" s="15" t="s">
        <v>418</v>
      </c>
      <c r="D529" s="15" t="s">
        <v>491</v>
      </c>
      <c r="E529" s="15" t="s">
        <v>697</v>
      </c>
      <c r="F529" s="15" t="s">
        <v>519</v>
      </c>
      <c r="G529" s="15" t="s">
        <v>645</v>
      </c>
      <c r="H529" s="15" t="s">
        <v>477</v>
      </c>
      <c r="I529" s="143" t="s">
        <v>614</v>
      </c>
      <c r="J529" s="15" t="s">
        <v>566</v>
      </c>
      <c r="K529" s="15" t="s">
        <v>478</v>
      </c>
      <c r="L529" s="15" t="s">
        <v>460</v>
      </c>
      <c r="M529" s="15" t="s">
        <v>694</v>
      </c>
      <c r="N529" s="103">
        <v>44066</v>
      </c>
      <c r="O529" s="15" t="s">
        <v>728</v>
      </c>
      <c r="P529" s="15" t="s">
        <v>728</v>
      </c>
      <c r="Q529" s="15" t="s">
        <v>696</v>
      </c>
      <c r="R529" s="15" t="s">
        <v>267</v>
      </c>
      <c r="S529" s="15" t="s">
        <v>267</v>
      </c>
      <c r="T529" s="15" t="s">
        <v>467</v>
      </c>
      <c r="U529" s="15" t="s">
        <v>468</v>
      </c>
      <c r="V529" s="15">
        <v>2700097</v>
      </c>
      <c r="X529" s="15">
        <v>30263323</v>
      </c>
      <c r="Y529" s="15" t="s">
        <v>732</v>
      </c>
      <c r="AB529" s="15" t="s">
        <v>695</v>
      </c>
      <c r="AC529" s="15">
        <v>275137164</v>
      </c>
      <c r="AD529" s="15">
        <v>1004992043</v>
      </c>
      <c r="AE529" s="15" t="s">
        <v>461</v>
      </c>
      <c r="AF529" s="15">
        <v>1</v>
      </c>
      <c r="AG529" s="15" t="s">
        <v>513</v>
      </c>
      <c r="AH529" s="15" t="s">
        <v>510</v>
      </c>
      <c r="AI529" s="15" t="s">
        <v>511</v>
      </c>
      <c r="AJ529" s="15" t="s">
        <v>676</v>
      </c>
      <c r="AK529" s="15" t="s">
        <v>731</v>
      </c>
      <c r="AL529" s="15" t="s">
        <v>512</v>
      </c>
      <c r="AM529" s="16">
        <v>41555</v>
      </c>
      <c r="AN529" s="16">
        <v>41555</v>
      </c>
      <c r="AO529" s="16">
        <v>41555</v>
      </c>
      <c r="AP529" s="201">
        <v>10</v>
      </c>
      <c r="AT529" s="102">
        <v>52</v>
      </c>
      <c r="AU529" s="15" t="s">
        <v>424</v>
      </c>
      <c r="AV529" s="15" t="s">
        <v>466</v>
      </c>
      <c r="AW529" s="15" t="s">
        <v>465</v>
      </c>
      <c r="AX529" s="14" t="str">
        <f t="shared" si="9"/>
        <v>FranceBOOKINGS</v>
      </c>
      <c r="AY529" s="17" t="s">
        <v>733</v>
      </c>
      <c r="AZ529" s="101" t="str">
        <f>IF(ISERROR(VLOOKUP($H529,Lookup!$F:$G,2,FALSE)),0,VLOOKUP($H529,Lookup!$F:$G,2,FALSE))</f>
        <v>France</v>
      </c>
    </row>
    <row r="530" spans="1:52">
      <c r="A530" s="12" t="str">
        <f>IF(AZ530=0,VLOOKUP(R530,Lookup!$B:$C,2,0),'1st Yr Maint'!AZ530)</f>
        <v>UK&amp;I</v>
      </c>
      <c r="B530" s="12" t="str">
        <f>VLOOKUP(A530,Lookup!$C:$D,2,FALSE)</f>
        <v>UK&amp;I</v>
      </c>
      <c r="C530" s="15" t="s">
        <v>418</v>
      </c>
      <c r="D530" s="15" t="s">
        <v>491</v>
      </c>
      <c r="E530" s="15" t="s">
        <v>697</v>
      </c>
      <c r="F530" s="15" t="s">
        <v>519</v>
      </c>
      <c r="G530" s="15" t="s">
        <v>645</v>
      </c>
      <c r="H530" s="15" t="s">
        <v>475</v>
      </c>
      <c r="I530" s="143" t="s">
        <v>581</v>
      </c>
      <c r="J530" s="15" t="s">
        <v>476</v>
      </c>
      <c r="K530" s="15" t="s">
        <v>582</v>
      </c>
      <c r="L530" s="15" t="s">
        <v>471</v>
      </c>
      <c r="M530" s="15" t="s">
        <v>607</v>
      </c>
      <c r="N530" s="103">
        <v>50322</v>
      </c>
      <c r="O530" s="15" t="s">
        <v>789</v>
      </c>
      <c r="P530" s="15" t="s">
        <v>789</v>
      </c>
      <c r="Q530" s="15" t="s">
        <v>789</v>
      </c>
      <c r="R530" s="15" t="s">
        <v>495</v>
      </c>
      <c r="S530" s="15" t="s">
        <v>495</v>
      </c>
      <c r="T530" s="15" t="s">
        <v>467</v>
      </c>
      <c r="U530" s="15" t="s">
        <v>468</v>
      </c>
      <c r="V530" s="15">
        <v>3048953</v>
      </c>
      <c r="X530" s="15">
        <v>30270949</v>
      </c>
      <c r="Y530" s="15" t="s">
        <v>790</v>
      </c>
      <c r="AB530" s="15" t="s">
        <v>969</v>
      </c>
      <c r="AC530" s="15">
        <v>424155757</v>
      </c>
      <c r="AD530" s="15">
        <v>1005530534</v>
      </c>
      <c r="AE530" s="15" t="s">
        <v>461</v>
      </c>
      <c r="AF530" s="15">
        <v>1</v>
      </c>
      <c r="AG530" s="15" t="s">
        <v>513</v>
      </c>
      <c r="AH530" s="15" t="s">
        <v>510</v>
      </c>
      <c r="AI530" s="15" t="s">
        <v>514</v>
      </c>
      <c r="AL530" s="15" t="s">
        <v>391</v>
      </c>
      <c r="AM530" s="16">
        <v>41572</v>
      </c>
      <c r="AN530" s="16">
        <v>41572</v>
      </c>
      <c r="AO530" s="16">
        <v>41572</v>
      </c>
      <c r="AP530" s="201">
        <v>10</v>
      </c>
      <c r="AT530" s="102">
        <v>1596.5</v>
      </c>
      <c r="AU530" s="15" t="s">
        <v>424</v>
      </c>
      <c r="AV530" s="15" t="s">
        <v>552</v>
      </c>
      <c r="AW530" s="15" t="s">
        <v>553</v>
      </c>
      <c r="AX530" s="14" t="str">
        <f t="shared" si="9"/>
        <v>UK&amp;IBOOKINGS</v>
      </c>
      <c r="AY530" s="17" t="s">
        <v>733</v>
      </c>
      <c r="AZ530" s="101" t="str">
        <f>IF(ISERROR(VLOOKUP($H530,Lookup!$F:$G,2,FALSE)),0,VLOOKUP($H530,Lookup!$F:$G,2,FALSE))</f>
        <v>UK&amp;I</v>
      </c>
    </row>
    <row r="531" spans="1:52">
      <c r="A531" s="12" t="str">
        <f>IF(AZ531=0,VLOOKUP(R531,Lookup!$B:$C,2,0),'1st Yr Maint'!AZ531)</f>
        <v>EMED &amp; Africa</v>
      </c>
      <c r="B531" s="12" t="str">
        <f>VLOOKUP(A531,Lookup!$C:$D,2,FALSE)</f>
        <v>EMEA EAST</v>
      </c>
      <c r="C531" s="15" t="s">
        <v>418</v>
      </c>
      <c r="D531" s="15" t="s">
        <v>491</v>
      </c>
      <c r="E531" s="15" t="s">
        <v>882</v>
      </c>
      <c r="F531" s="15" t="s">
        <v>519</v>
      </c>
      <c r="G531" s="15" t="s">
        <v>645</v>
      </c>
      <c r="H531" s="15" t="s">
        <v>1074</v>
      </c>
      <c r="I531" s="143" t="s">
        <v>1075</v>
      </c>
      <c r="K531" s="15" t="s">
        <v>1076</v>
      </c>
      <c r="L531" s="15" t="s">
        <v>669</v>
      </c>
      <c r="M531" s="15" t="s">
        <v>225</v>
      </c>
      <c r="N531" s="103" t="s">
        <v>225</v>
      </c>
      <c r="O531" s="15" t="s">
        <v>1522</v>
      </c>
      <c r="P531" s="15" t="s">
        <v>1522</v>
      </c>
      <c r="Q531" s="15" t="s">
        <v>1523</v>
      </c>
      <c r="R531" s="15" t="s">
        <v>1524</v>
      </c>
      <c r="S531" s="15" t="s">
        <v>1524</v>
      </c>
      <c r="T531" s="15" t="s">
        <v>467</v>
      </c>
      <c r="U531" s="15" t="s">
        <v>468</v>
      </c>
      <c r="V531" s="15">
        <v>2686362</v>
      </c>
      <c r="X531" s="15">
        <v>30310482</v>
      </c>
      <c r="Y531" s="15" t="s">
        <v>1525</v>
      </c>
      <c r="AB531" s="15" t="s">
        <v>1523</v>
      </c>
      <c r="AC531" s="15">
        <v>850485875</v>
      </c>
      <c r="AD531" s="15">
        <v>1005506300</v>
      </c>
      <c r="AE531" s="15" t="s">
        <v>461</v>
      </c>
      <c r="AF531" s="15">
        <v>1</v>
      </c>
      <c r="AG531" s="15" t="s">
        <v>509</v>
      </c>
      <c r="AH531" s="15" t="s">
        <v>510</v>
      </c>
      <c r="AI531" s="15" t="s">
        <v>511</v>
      </c>
      <c r="AJ531" s="15" t="s">
        <v>642</v>
      </c>
      <c r="AL531" s="15" t="s">
        <v>512</v>
      </c>
      <c r="AM531" s="16">
        <v>41638</v>
      </c>
      <c r="AN531" s="16">
        <v>41638</v>
      </c>
      <c r="AO531" s="16">
        <v>41638</v>
      </c>
      <c r="AP531" s="201">
        <v>12</v>
      </c>
      <c r="AT531" s="102">
        <v>810</v>
      </c>
      <c r="AU531" s="15" t="s">
        <v>424</v>
      </c>
      <c r="AV531" s="15" t="s">
        <v>462</v>
      </c>
      <c r="AW531" s="15" t="s">
        <v>486</v>
      </c>
      <c r="AX531" s="14" t="str">
        <f t="shared" si="9"/>
        <v>EMED &amp; AfricaBOOKINGS</v>
      </c>
      <c r="AY531" s="17" t="s">
        <v>733</v>
      </c>
      <c r="AZ531" s="101">
        <f>IF(ISERROR(VLOOKUP($H531,Lookup!$F:$G,2,FALSE)),0,VLOOKUP($H531,Lookup!$F:$G,2,FALSE))</f>
        <v>0</v>
      </c>
    </row>
    <row r="532" spans="1:52">
      <c r="A532" s="12" t="str">
        <f>IF(AZ532=0,VLOOKUP(R532,Lookup!$B:$C,2,0),'1st Yr Maint'!AZ532)</f>
        <v>EMED &amp; Africa</v>
      </c>
      <c r="B532" s="12" t="str">
        <f>VLOOKUP(A532,Lookup!$C:$D,2,FALSE)</f>
        <v>EMEA EAST</v>
      </c>
      <c r="C532" s="15" t="s">
        <v>418</v>
      </c>
      <c r="D532" s="15" t="s">
        <v>491</v>
      </c>
      <c r="E532" s="15" t="s">
        <v>882</v>
      </c>
      <c r="F532" s="15" t="s">
        <v>519</v>
      </c>
      <c r="G532" s="15" t="s">
        <v>645</v>
      </c>
      <c r="H532" s="15" t="s">
        <v>1074</v>
      </c>
      <c r="I532" s="143" t="s">
        <v>1075</v>
      </c>
      <c r="K532" s="15" t="s">
        <v>1076</v>
      </c>
      <c r="L532" s="15" t="s">
        <v>669</v>
      </c>
      <c r="M532" s="15" t="s">
        <v>225</v>
      </c>
      <c r="N532" s="103" t="s">
        <v>225</v>
      </c>
      <c r="O532" s="15" t="s">
        <v>1522</v>
      </c>
      <c r="P532" s="15" t="s">
        <v>1522</v>
      </c>
      <c r="Q532" s="15" t="s">
        <v>1523</v>
      </c>
      <c r="R532" s="15" t="s">
        <v>1524</v>
      </c>
      <c r="S532" s="15" t="s">
        <v>1524</v>
      </c>
      <c r="T532" s="15" t="s">
        <v>467</v>
      </c>
      <c r="U532" s="15" t="s">
        <v>468</v>
      </c>
      <c r="V532" s="15">
        <v>2686362</v>
      </c>
      <c r="X532" s="15">
        <v>30310482</v>
      </c>
      <c r="Y532" s="15" t="s">
        <v>1525</v>
      </c>
      <c r="AB532" s="15" t="s">
        <v>1523</v>
      </c>
      <c r="AC532" s="15">
        <v>850485875</v>
      </c>
      <c r="AD532" s="15">
        <v>1005506300</v>
      </c>
      <c r="AE532" s="15" t="s">
        <v>461</v>
      </c>
      <c r="AF532" s="15">
        <v>-1</v>
      </c>
      <c r="AG532" s="15" t="s">
        <v>509</v>
      </c>
      <c r="AH532" s="15" t="s">
        <v>510</v>
      </c>
      <c r="AI532" s="15" t="s">
        <v>511</v>
      </c>
      <c r="AJ532" s="15" t="s">
        <v>642</v>
      </c>
      <c r="AL532" s="15" t="s">
        <v>512</v>
      </c>
      <c r="AM532" s="16">
        <v>41638</v>
      </c>
      <c r="AN532" s="16">
        <v>41639</v>
      </c>
      <c r="AO532" s="16">
        <v>41638</v>
      </c>
      <c r="AP532" s="201">
        <v>12</v>
      </c>
      <c r="AT532" s="102">
        <v>-810</v>
      </c>
      <c r="AU532" s="15" t="s">
        <v>424</v>
      </c>
      <c r="AV532" s="15" t="s">
        <v>462</v>
      </c>
      <c r="AW532" s="15" t="s">
        <v>486</v>
      </c>
      <c r="AX532" s="14" t="str">
        <f t="shared" si="9"/>
        <v>EMED &amp; AfricaBOOKINGS</v>
      </c>
      <c r="AY532" s="17" t="s">
        <v>733</v>
      </c>
      <c r="AZ532" s="101">
        <f>IF(ISERROR(VLOOKUP($H532,Lookup!$F:$G,2,FALSE)),0,VLOOKUP($H532,Lookup!$F:$G,2,FALSE))</f>
        <v>0</v>
      </c>
    </row>
    <row r="533" spans="1:52">
      <c r="A533" s="12" t="str">
        <f>IF(AZ533=0,VLOOKUP(R533,Lookup!$B:$C,2,0),'1st Yr Maint'!AZ533)</f>
        <v>France</v>
      </c>
      <c r="B533" s="12" t="str">
        <f>VLOOKUP(A533,Lookup!$C:$D,2,FALSE)</f>
        <v>EMEA WEST</v>
      </c>
      <c r="C533" s="15" t="s">
        <v>418</v>
      </c>
      <c r="D533" s="15" t="s">
        <v>491</v>
      </c>
      <c r="E533" s="15" t="s">
        <v>882</v>
      </c>
      <c r="F533" s="15" t="s">
        <v>519</v>
      </c>
      <c r="G533" s="15" t="s">
        <v>645</v>
      </c>
      <c r="H533" s="15" t="s">
        <v>1045</v>
      </c>
      <c r="I533" s="143" t="s">
        <v>1046</v>
      </c>
      <c r="J533" s="15" t="s">
        <v>1047</v>
      </c>
      <c r="K533" s="15" t="s">
        <v>1048</v>
      </c>
      <c r="L533" s="15" t="s">
        <v>970</v>
      </c>
      <c r="M533" s="15" t="s">
        <v>225</v>
      </c>
      <c r="N533" s="103" t="s">
        <v>225</v>
      </c>
      <c r="O533" s="15" t="s">
        <v>1395</v>
      </c>
      <c r="P533" s="15" t="s">
        <v>1395</v>
      </c>
      <c r="Q533" s="15" t="s">
        <v>1395</v>
      </c>
      <c r="R533" s="15" t="s">
        <v>267</v>
      </c>
      <c r="S533" s="15" t="s">
        <v>267</v>
      </c>
      <c r="T533" s="15" t="s">
        <v>467</v>
      </c>
      <c r="U533" s="15" t="s">
        <v>468</v>
      </c>
      <c r="V533" s="15">
        <v>3203724</v>
      </c>
      <c r="X533" s="15">
        <v>30304884</v>
      </c>
      <c r="Y533" s="15" t="s">
        <v>1396</v>
      </c>
      <c r="AB533" s="15" t="s">
        <v>1397</v>
      </c>
      <c r="AC533" s="15">
        <v>3250685</v>
      </c>
      <c r="AD533" s="15">
        <v>1005401479</v>
      </c>
      <c r="AE533" s="15" t="s">
        <v>461</v>
      </c>
      <c r="AF533" s="15">
        <v>1</v>
      </c>
      <c r="AG533" s="15" t="s">
        <v>513</v>
      </c>
      <c r="AH533" s="15" t="s">
        <v>510</v>
      </c>
      <c r="AI533" s="15" t="s">
        <v>514</v>
      </c>
      <c r="AL533" s="15" t="s">
        <v>391</v>
      </c>
      <c r="AM533" s="16">
        <v>41631</v>
      </c>
      <c r="AN533" s="16">
        <v>41631</v>
      </c>
      <c r="AO533" s="16">
        <v>41631</v>
      </c>
      <c r="AP533" s="201">
        <v>12</v>
      </c>
      <c r="AT533" s="102">
        <v>20196.82</v>
      </c>
      <c r="AU533" s="15" t="s">
        <v>424</v>
      </c>
      <c r="AV533" s="15" t="s">
        <v>653</v>
      </c>
      <c r="AW533" s="15" t="s">
        <v>1398</v>
      </c>
      <c r="AX533" s="14" t="str">
        <f t="shared" si="9"/>
        <v>FranceBOOKINGS</v>
      </c>
      <c r="AY533" s="17" t="s">
        <v>733</v>
      </c>
      <c r="AZ533" s="101" t="str">
        <f>IF(ISERROR(VLOOKUP($H533,Lookup!$F:$G,2,FALSE)),0,VLOOKUP($H533,Lookup!$F:$G,2,FALSE))</f>
        <v>France</v>
      </c>
    </row>
    <row r="534" spans="1:52">
      <c r="A534" s="12" t="str">
        <f>IF(AZ534=0,VLOOKUP(R534,Lookup!$B:$C,2,0),'1st Yr Maint'!AZ534)</f>
        <v>France</v>
      </c>
      <c r="B534" s="12" t="str">
        <f>VLOOKUP(A534,Lookup!$C:$D,2,FALSE)</f>
        <v>EMEA WEST</v>
      </c>
      <c r="C534" s="15" t="s">
        <v>418</v>
      </c>
      <c r="D534" s="15" t="s">
        <v>491</v>
      </c>
      <c r="E534" s="15" t="s">
        <v>882</v>
      </c>
      <c r="F534" s="15" t="s">
        <v>519</v>
      </c>
      <c r="G534" s="15" t="s">
        <v>645</v>
      </c>
      <c r="H534" s="15" t="s">
        <v>1045</v>
      </c>
      <c r="I534" s="143" t="s">
        <v>1046</v>
      </c>
      <c r="J534" s="15" t="s">
        <v>1047</v>
      </c>
      <c r="K534" s="15" t="s">
        <v>1048</v>
      </c>
      <c r="L534" s="15" t="s">
        <v>970</v>
      </c>
      <c r="M534" s="15" t="s">
        <v>225</v>
      </c>
      <c r="N534" s="103" t="s">
        <v>225</v>
      </c>
      <c r="O534" s="15" t="s">
        <v>1395</v>
      </c>
      <c r="P534" s="15" t="s">
        <v>1395</v>
      </c>
      <c r="Q534" s="15" t="s">
        <v>1395</v>
      </c>
      <c r="R534" s="15" t="s">
        <v>267</v>
      </c>
      <c r="S534" s="15" t="s">
        <v>267</v>
      </c>
      <c r="T534" s="15" t="s">
        <v>467</v>
      </c>
      <c r="U534" s="15" t="s">
        <v>468</v>
      </c>
      <c r="V534" s="15">
        <v>3203724</v>
      </c>
      <c r="X534" s="15">
        <v>30304884</v>
      </c>
      <c r="Y534" s="15" t="s">
        <v>1396</v>
      </c>
      <c r="AB534" s="15" t="s">
        <v>1397</v>
      </c>
      <c r="AC534" s="15">
        <v>3250685</v>
      </c>
      <c r="AD534" s="15">
        <v>1005401479</v>
      </c>
      <c r="AE534" s="15" t="s">
        <v>461</v>
      </c>
      <c r="AF534" s="15">
        <v>-1</v>
      </c>
      <c r="AG534" s="15" t="s">
        <v>513</v>
      </c>
      <c r="AH534" s="15" t="s">
        <v>510</v>
      </c>
      <c r="AI534" s="15" t="s">
        <v>514</v>
      </c>
      <c r="AL534" s="15" t="s">
        <v>391</v>
      </c>
      <c r="AM534" s="16">
        <v>41631</v>
      </c>
      <c r="AN534" s="16">
        <v>41635</v>
      </c>
      <c r="AO534" s="16">
        <v>41631</v>
      </c>
      <c r="AP534" s="201">
        <v>12</v>
      </c>
      <c r="AT534" s="102">
        <v>-20196.82</v>
      </c>
      <c r="AU534" s="15" t="s">
        <v>424</v>
      </c>
      <c r="AV534" s="15" t="s">
        <v>653</v>
      </c>
      <c r="AW534" s="15" t="s">
        <v>1398</v>
      </c>
      <c r="AX534" s="14" t="str">
        <f t="shared" si="9"/>
        <v>FranceBOOKINGS</v>
      </c>
      <c r="AY534" s="17" t="s">
        <v>733</v>
      </c>
      <c r="AZ534" s="101" t="str">
        <f>IF(ISERROR(VLOOKUP($H534,Lookup!$F:$G,2,FALSE)),0,VLOOKUP($H534,Lookup!$F:$G,2,FALSE))</f>
        <v>France</v>
      </c>
    </row>
    <row r="535" spans="1:52">
      <c r="A535" s="12" t="str">
        <f>IF(AZ535=0,VLOOKUP(R535,Lookup!$B:$C,2,0),'1st Yr Maint'!AZ535)</f>
        <v>Germany</v>
      </c>
      <c r="B535" s="12" t="str">
        <f>VLOOKUP(A535,Lookup!$C:$D,2,FALSE)</f>
        <v>Germany</v>
      </c>
      <c r="C535" s="15" t="s">
        <v>418</v>
      </c>
      <c r="D535" s="15" t="s">
        <v>491</v>
      </c>
      <c r="E535" s="15" t="s">
        <v>882</v>
      </c>
      <c r="F535" s="15" t="s">
        <v>519</v>
      </c>
      <c r="G535" s="15" t="s">
        <v>645</v>
      </c>
      <c r="H535" s="15" t="s">
        <v>1108</v>
      </c>
      <c r="I535" s="143" t="s">
        <v>1109</v>
      </c>
      <c r="J535" s="15" t="s">
        <v>1110</v>
      </c>
      <c r="K535" s="15" t="s">
        <v>1111</v>
      </c>
      <c r="L535" s="15" t="s">
        <v>1112</v>
      </c>
      <c r="M535" s="15" t="s">
        <v>225</v>
      </c>
      <c r="N535" s="103" t="s">
        <v>225</v>
      </c>
      <c r="O535" s="15" t="s">
        <v>925</v>
      </c>
      <c r="P535" s="15" t="s">
        <v>926</v>
      </c>
      <c r="Q535" s="15" t="s">
        <v>926</v>
      </c>
      <c r="R535" s="15" t="s">
        <v>95</v>
      </c>
      <c r="S535" s="15" t="s">
        <v>95</v>
      </c>
      <c r="T535" s="15" t="s">
        <v>467</v>
      </c>
      <c r="U535" s="15" t="s">
        <v>468</v>
      </c>
      <c r="V535" s="15">
        <v>3171508</v>
      </c>
      <c r="X535" s="15">
        <v>30304957</v>
      </c>
      <c r="Y535" s="15" t="s">
        <v>1408</v>
      </c>
      <c r="AB535" s="15" t="s">
        <v>928</v>
      </c>
      <c r="AC535" s="15">
        <v>329058502</v>
      </c>
      <c r="AD535" s="15">
        <v>1005796034</v>
      </c>
      <c r="AE535" s="15" t="s">
        <v>461</v>
      </c>
      <c r="AF535" s="15">
        <v>1</v>
      </c>
      <c r="AG535" s="15" t="s">
        <v>513</v>
      </c>
      <c r="AH535" s="15" t="s">
        <v>510</v>
      </c>
      <c r="AI535" s="15" t="s">
        <v>514</v>
      </c>
      <c r="AL535" s="15" t="s">
        <v>391</v>
      </c>
      <c r="AM535" s="16">
        <v>41631</v>
      </c>
      <c r="AN535" s="16">
        <v>41631</v>
      </c>
      <c r="AO535" s="16">
        <v>41631</v>
      </c>
      <c r="AP535" s="201">
        <v>12</v>
      </c>
      <c r="AT535" s="102">
        <v>45.5</v>
      </c>
      <c r="AU535" s="15" t="s">
        <v>424</v>
      </c>
      <c r="AV535" s="15" t="s">
        <v>653</v>
      </c>
      <c r="AW535" s="15" t="s">
        <v>665</v>
      </c>
      <c r="AX535" s="14" t="str">
        <f t="shared" si="9"/>
        <v>GermanyBOOKINGS</v>
      </c>
      <c r="AY535" s="17" t="s">
        <v>733</v>
      </c>
      <c r="AZ535" s="101" t="str">
        <f>IF(ISERROR(VLOOKUP($H535,Lookup!$F:$G,2,FALSE)),0,VLOOKUP($H535,Lookup!$F:$G,2,FALSE))</f>
        <v>Germany</v>
      </c>
    </row>
    <row r="536" spans="1:52">
      <c r="A536" s="12" t="str">
        <f>IF(AZ536=0,VLOOKUP(R536,Lookup!$B:$C,2,0),'1st Yr Maint'!AZ536)</f>
        <v>Germany</v>
      </c>
      <c r="B536" s="12" t="str">
        <f>VLOOKUP(A536,Lookup!$C:$D,2,FALSE)</f>
        <v>Germany</v>
      </c>
      <c r="C536" s="15" t="s">
        <v>418</v>
      </c>
      <c r="D536" s="15" t="s">
        <v>491</v>
      </c>
      <c r="E536" s="15" t="s">
        <v>882</v>
      </c>
      <c r="F536" s="15" t="s">
        <v>519</v>
      </c>
      <c r="G536" s="15" t="s">
        <v>645</v>
      </c>
      <c r="H536" s="15" t="s">
        <v>1108</v>
      </c>
      <c r="I536" s="143" t="s">
        <v>1109</v>
      </c>
      <c r="J536" s="15" t="s">
        <v>1110</v>
      </c>
      <c r="K536" s="15" t="s">
        <v>1111</v>
      </c>
      <c r="L536" s="15" t="s">
        <v>1112</v>
      </c>
      <c r="M536" s="15" t="s">
        <v>225</v>
      </c>
      <c r="N536" s="103" t="s">
        <v>225</v>
      </c>
      <c r="O536" s="15" t="s">
        <v>925</v>
      </c>
      <c r="P536" s="15" t="s">
        <v>926</v>
      </c>
      <c r="Q536" s="15" t="s">
        <v>926</v>
      </c>
      <c r="R536" s="15" t="s">
        <v>95</v>
      </c>
      <c r="S536" s="15" t="s">
        <v>95</v>
      </c>
      <c r="T536" s="15" t="s">
        <v>467</v>
      </c>
      <c r="U536" s="15" t="s">
        <v>468</v>
      </c>
      <c r="V536" s="15">
        <v>3171508</v>
      </c>
      <c r="X536" s="15">
        <v>30304957</v>
      </c>
      <c r="Y536" s="15" t="s">
        <v>1408</v>
      </c>
      <c r="AB536" s="15" t="s">
        <v>928</v>
      </c>
      <c r="AC536" s="15">
        <v>329058502</v>
      </c>
      <c r="AD536" s="15">
        <v>1005796034</v>
      </c>
      <c r="AE536" s="15" t="s">
        <v>461</v>
      </c>
      <c r="AF536" s="15">
        <v>-1</v>
      </c>
      <c r="AG536" s="15" t="s">
        <v>513</v>
      </c>
      <c r="AH536" s="15" t="s">
        <v>510</v>
      </c>
      <c r="AI536" s="15" t="s">
        <v>514</v>
      </c>
      <c r="AL536" s="15" t="s">
        <v>391</v>
      </c>
      <c r="AM536" s="16">
        <v>41631</v>
      </c>
      <c r="AN536" s="16">
        <v>41635</v>
      </c>
      <c r="AO536" s="16">
        <v>41631</v>
      </c>
      <c r="AP536" s="201">
        <v>12</v>
      </c>
      <c r="AT536" s="102">
        <v>-45.5</v>
      </c>
      <c r="AU536" s="15" t="s">
        <v>424</v>
      </c>
      <c r="AV536" s="15" t="s">
        <v>653</v>
      </c>
      <c r="AW536" s="15" t="s">
        <v>665</v>
      </c>
      <c r="AX536" s="14" t="str">
        <f t="shared" si="9"/>
        <v>GermanyBOOKINGS</v>
      </c>
      <c r="AY536" s="17" t="s">
        <v>733</v>
      </c>
      <c r="AZ536" s="101" t="str">
        <f>IF(ISERROR(VLOOKUP($H536,Lookup!$F:$G,2,FALSE)),0,VLOOKUP($H536,Lookup!$F:$G,2,FALSE))</f>
        <v>Germany</v>
      </c>
    </row>
    <row r="537" spans="1:52">
      <c r="A537" s="12" t="str">
        <f>IF(AZ537=0,VLOOKUP(R537,Lookup!$B:$C,2,0),'1st Yr Maint'!AZ537)</f>
        <v>Benelux</v>
      </c>
      <c r="B537" s="12" t="str">
        <f>VLOOKUP(A537,Lookup!$C:$D,2,FALSE)</f>
        <v>EMEA WEST</v>
      </c>
      <c r="C537" s="15" t="s">
        <v>418</v>
      </c>
      <c r="D537" s="15" t="s">
        <v>491</v>
      </c>
      <c r="E537" s="15" t="s">
        <v>882</v>
      </c>
      <c r="F537" s="15" t="s">
        <v>519</v>
      </c>
      <c r="G537" s="15" t="s">
        <v>645</v>
      </c>
      <c r="H537" s="15" t="s">
        <v>568</v>
      </c>
      <c r="I537" s="143" t="s">
        <v>472</v>
      </c>
      <c r="J537" s="15" t="s">
        <v>476</v>
      </c>
      <c r="K537" s="15" t="s">
        <v>473</v>
      </c>
      <c r="L537" s="15" t="s">
        <v>471</v>
      </c>
      <c r="M537" s="15" t="s">
        <v>584</v>
      </c>
      <c r="N537" s="103">
        <v>15449</v>
      </c>
      <c r="O537" s="15" t="s">
        <v>1286</v>
      </c>
      <c r="P537" s="15" t="s">
        <v>1286</v>
      </c>
      <c r="Q537" s="15" t="s">
        <v>1287</v>
      </c>
      <c r="R537" s="15" t="s">
        <v>941</v>
      </c>
      <c r="S537" s="15" t="s">
        <v>941</v>
      </c>
      <c r="T537" s="15" t="s">
        <v>467</v>
      </c>
      <c r="U537" s="15" t="s">
        <v>468</v>
      </c>
      <c r="V537" s="15">
        <v>942595</v>
      </c>
      <c r="X537" s="15">
        <v>30300102</v>
      </c>
      <c r="Y537" s="15" t="s">
        <v>1288</v>
      </c>
      <c r="AB537" s="15" t="s">
        <v>1289</v>
      </c>
      <c r="AC537" s="15">
        <v>763823197</v>
      </c>
      <c r="AD537" s="15">
        <v>1005191552</v>
      </c>
      <c r="AE537" s="15" t="s">
        <v>461</v>
      </c>
      <c r="AF537" s="15">
        <v>1</v>
      </c>
      <c r="AG537" s="15" t="s">
        <v>513</v>
      </c>
      <c r="AH537" s="15" t="s">
        <v>510</v>
      </c>
      <c r="AI537" s="15" t="s">
        <v>511</v>
      </c>
      <c r="AJ537" s="15" t="s">
        <v>642</v>
      </c>
      <c r="AK537" s="15" t="s">
        <v>658</v>
      </c>
      <c r="AL537" s="15" t="s">
        <v>512</v>
      </c>
      <c r="AM537" s="16">
        <v>41626</v>
      </c>
      <c r="AN537" s="16">
        <v>41626</v>
      </c>
      <c r="AO537" s="16">
        <v>41626</v>
      </c>
      <c r="AP537" s="201">
        <v>12</v>
      </c>
      <c r="AT537" s="102">
        <v>4462.8999999999996</v>
      </c>
      <c r="AU537" s="15" t="s">
        <v>424</v>
      </c>
      <c r="AV537" s="15" t="s">
        <v>494</v>
      </c>
      <c r="AW537" s="15" t="s">
        <v>542</v>
      </c>
      <c r="AX537" s="14" t="str">
        <f t="shared" si="9"/>
        <v>BeneluxBOOKINGS</v>
      </c>
      <c r="AY537" s="17" t="s">
        <v>733</v>
      </c>
      <c r="AZ537" s="101">
        <f>IF(ISERROR(VLOOKUP($H537,Lookup!$F:$G,2,FALSE)),0,VLOOKUP($H537,Lookup!$F:$G,2,FALSE))</f>
        <v>0</v>
      </c>
    </row>
    <row r="538" spans="1:52">
      <c r="A538" s="12" t="str">
        <f>IF(AZ538=0,VLOOKUP(R538,Lookup!$B:$C,2,0),'1st Yr Maint'!AZ538)</f>
        <v>Benelux</v>
      </c>
      <c r="B538" s="12" t="str">
        <f>VLOOKUP(A538,Lookup!$C:$D,2,FALSE)</f>
        <v>EMEA WEST</v>
      </c>
      <c r="C538" s="15" t="s">
        <v>418</v>
      </c>
      <c r="D538" s="15" t="s">
        <v>491</v>
      </c>
      <c r="E538" s="15" t="s">
        <v>882</v>
      </c>
      <c r="F538" s="15" t="s">
        <v>519</v>
      </c>
      <c r="G538" s="15" t="s">
        <v>645</v>
      </c>
      <c r="H538" s="15" t="s">
        <v>568</v>
      </c>
      <c r="I538" s="143" t="s">
        <v>472</v>
      </c>
      <c r="J538" s="15" t="s">
        <v>476</v>
      </c>
      <c r="K538" s="15" t="s">
        <v>473</v>
      </c>
      <c r="L538" s="15" t="s">
        <v>471</v>
      </c>
      <c r="M538" s="15" t="s">
        <v>584</v>
      </c>
      <c r="N538" s="103">
        <v>15449</v>
      </c>
      <c r="O538" s="15" t="s">
        <v>1376</v>
      </c>
      <c r="P538" s="15" t="s">
        <v>1377</v>
      </c>
      <c r="Q538" s="15" t="s">
        <v>1377</v>
      </c>
      <c r="R538" s="15" t="s">
        <v>941</v>
      </c>
      <c r="S538" s="15" t="s">
        <v>941</v>
      </c>
      <c r="T538" s="15" t="s">
        <v>467</v>
      </c>
      <c r="U538" s="15" t="s">
        <v>468</v>
      </c>
      <c r="V538" s="15">
        <v>2914096</v>
      </c>
      <c r="X538" s="15">
        <v>30306644</v>
      </c>
      <c r="Y538" s="15" t="s">
        <v>1378</v>
      </c>
      <c r="AB538" s="15" t="s">
        <v>1379</v>
      </c>
      <c r="AC538" s="15">
        <v>372944426</v>
      </c>
      <c r="AD538" s="15">
        <v>1005236657</v>
      </c>
      <c r="AE538" s="15" t="s">
        <v>461</v>
      </c>
      <c r="AF538" s="15">
        <v>2</v>
      </c>
      <c r="AG538" s="15" t="s">
        <v>513</v>
      </c>
      <c r="AH538" s="15" t="s">
        <v>510</v>
      </c>
      <c r="AI538" s="15" t="s">
        <v>511</v>
      </c>
      <c r="AJ538" s="15" t="s">
        <v>642</v>
      </c>
      <c r="AK538" s="15" t="s">
        <v>515</v>
      </c>
      <c r="AL538" s="15" t="s">
        <v>512</v>
      </c>
      <c r="AM538" s="16">
        <v>41634</v>
      </c>
      <c r="AN538" s="16">
        <v>41634</v>
      </c>
      <c r="AO538" s="16">
        <v>41634</v>
      </c>
      <c r="AP538" s="201">
        <v>12</v>
      </c>
      <c r="AT538" s="102">
        <v>1046.5007000000001</v>
      </c>
      <c r="AU538" s="15" t="s">
        <v>424</v>
      </c>
      <c r="AV538" s="15" t="s">
        <v>537</v>
      </c>
      <c r="AW538" s="15" t="s">
        <v>538</v>
      </c>
      <c r="AX538" s="14" t="str">
        <f t="shared" si="9"/>
        <v>BeneluxBOOKINGS</v>
      </c>
      <c r="AY538" s="17" t="s">
        <v>733</v>
      </c>
      <c r="AZ538" s="101">
        <f>IF(ISERROR(VLOOKUP($H538,Lookup!$F:$G,2,FALSE)),0,VLOOKUP($H538,Lookup!$F:$G,2,FALSE))</f>
        <v>0</v>
      </c>
    </row>
    <row r="539" spans="1:52">
      <c r="A539" s="12" t="str">
        <f>IF(AZ539=0,VLOOKUP(R539,Lookup!$B:$C,2,0),'1st Yr Maint'!AZ539)</f>
        <v>Benelux</v>
      </c>
      <c r="B539" s="12" t="str">
        <f>VLOOKUP(A539,Lookup!$C:$D,2,FALSE)</f>
        <v>EMEA WEST</v>
      </c>
      <c r="C539" s="15" t="s">
        <v>418</v>
      </c>
      <c r="D539" s="15" t="s">
        <v>491</v>
      </c>
      <c r="E539" s="15" t="s">
        <v>882</v>
      </c>
      <c r="F539" s="15" t="s">
        <v>519</v>
      </c>
      <c r="G539" s="15" t="s">
        <v>645</v>
      </c>
      <c r="H539" s="15" t="s">
        <v>568</v>
      </c>
      <c r="I539" s="143" t="s">
        <v>544</v>
      </c>
      <c r="J539" s="15" t="s">
        <v>476</v>
      </c>
      <c r="K539" s="15" t="s">
        <v>473</v>
      </c>
      <c r="L539" s="15" t="s">
        <v>471</v>
      </c>
      <c r="M539" s="15" t="s">
        <v>595</v>
      </c>
      <c r="N539" s="103">
        <v>110701</v>
      </c>
      <c r="O539" s="15" t="s">
        <v>1421</v>
      </c>
      <c r="P539" s="15" t="s">
        <v>1422</v>
      </c>
      <c r="Q539" s="15" t="s">
        <v>1422</v>
      </c>
      <c r="R539" s="15" t="s">
        <v>498</v>
      </c>
      <c r="S539" s="15" t="s">
        <v>498</v>
      </c>
      <c r="T539" s="15" t="s">
        <v>1423</v>
      </c>
      <c r="U539" s="15" t="s">
        <v>1424</v>
      </c>
      <c r="V539" s="15">
        <v>1674891</v>
      </c>
      <c r="X539" s="15">
        <v>30308135</v>
      </c>
      <c r="Y539" s="15" t="s">
        <v>1425</v>
      </c>
      <c r="AB539" s="15" t="s">
        <v>1526</v>
      </c>
      <c r="AC539" s="15">
        <v>8030137</v>
      </c>
      <c r="AD539" s="15">
        <v>1005852695</v>
      </c>
      <c r="AE539" s="15" t="s">
        <v>461</v>
      </c>
      <c r="AF539" s="15">
        <v>1</v>
      </c>
      <c r="AG539" s="15" t="s">
        <v>513</v>
      </c>
      <c r="AI539" s="15" t="s">
        <v>514</v>
      </c>
      <c r="AL539" s="15" t="s">
        <v>391</v>
      </c>
      <c r="AM539" s="16">
        <v>41635</v>
      </c>
      <c r="AN539" s="16">
        <v>41635</v>
      </c>
      <c r="AO539" s="16">
        <v>41635</v>
      </c>
      <c r="AP539" s="201">
        <v>12</v>
      </c>
      <c r="AT539" s="102">
        <v>7.8</v>
      </c>
      <c r="AU539" s="15" t="s">
        <v>424</v>
      </c>
      <c r="AV539" s="15" t="s">
        <v>462</v>
      </c>
      <c r="AW539" s="15" t="s">
        <v>652</v>
      </c>
      <c r="AX539" s="14" t="str">
        <f t="shared" si="9"/>
        <v>BeneluxBOOKINGS</v>
      </c>
      <c r="AY539" s="17" t="s">
        <v>733</v>
      </c>
      <c r="AZ539" s="101">
        <f>IF(ISERROR(VLOOKUP($H539,Lookup!$F:$G,2,FALSE)),0,VLOOKUP($H539,Lookup!$F:$G,2,FALSE))</f>
        <v>0</v>
      </c>
    </row>
    <row r="540" spans="1:52">
      <c r="A540" s="12" t="str">
        <f>IF(AZ540=0,VLOOKUP(R540,Lookup!$B:$C,2,0),'1st Yr Maint'!AZ540)</f>
        <v>France</v>
      </c>
      <c r="B540" s="12" t="str">
        <f>VLOOKUP(A540,Lookup!$C:$D,2,FALSE)</f>
        <v>EMEA WEST</v>
      </c>
      <c r="C540" s="15" t="s">
        <v>418</v>
      </c>
      <c r="D540" s="15" t="s">
        <v>491</v>
      </c>
      <c r="E540" s="15" t="s">
        <v>882</v>
      </c>
      <c r="F540" s="15" t="s">
        <v>519</v>
      </c>
      <c r="G540" s="15" t="s">
        <v>645</v>
      </c>
      <c r="H540" s="15" t="s">
        <v>477</v>
      </c>
      <c r="I540" s="143" t="s">
        <v>614</v>
      </c>
      <c r="J540" s="15" t="s">
        <v>566</v>
      </c>
      <c r="K540" s="15" t="s">
        <v>478</v>
      </c>
      <c r="L540" s="15" t="s">
        <v>460</v>
      </c>
      <c r="M540" s="15" t="s">
        <v>490</v>
      </c>
      <c r="N540" s="103">
        <v>110504</v>
      </c>
      <c r="O540" s="15" t="s">
        <v>1395</v>
      </c>
      <c r="P540" s="15" t="s">
        <v>1395</v>
      </c>
      <c r="Q540" s="15" t="s">
        <v>1395</v>
      </c>
      <c r="R540" s="15" t="s">
        <v>267</v>
      </c>
      <c r="S540" s="15" t="s">
        <v>267</v>
      </c>
      <c r="T540" s="15" t="s">
        <v>467</v>
      </c>
      <c r="U540" s="15" t="s">
        <v>468</v>
      </c>
      <c r="V540" s="15">
        <v>3203724</v>
      </c>
      <c r="X540" s="15">
        <v>30304884</v>
      </c>
      <c r="Y540" s="15" t="s">
        <v>1396</v>
      </c>
      <c r="AB540" s="15" t="s">
        <v>1397</v>
      </c>
      <c r="AC540" s="15">
        <v>3250685</v>
      </c>
      <c r="AD540" s="15">
        <v>1005401479</v>
      </c>
      <c r="AE540" s="15" t="s">
        <v>461</v>
      </c>
      <c r="AF540" s="15">
        <v>1</v>
      </c>
      <c r="AG540" s="15" t="s">
        <v>513</v>
      </c>
      <c r="AH540" s="15" t="s">
        <v>510</v>
      </c>
      <c r="AI540" s="15" t="s">
        <v>514</v>
      </c>
      <c r="AL540" s="15" t="s">
        <v>391</v>
      </c>
      <c r="AM540" s="16">
        <v>41631</v>
      </c>
      <c r="AN540" s="16">
        <v>41635</v>
      </c>
      <c r="AO540" s="16">
        <v>41631</v>
      </c>
      <c r="AP540" s="201">
        <v>12</v>
      </c>
      <c r="AT540" s="102">
        <v>20196.82</v>
      </c>
      <c r="AU540" s="15" t="s">
        <v>424</v>
      </c>
      <c r="AV540" s="15" t="s">
        <v>653</v>
      </c>
      <c r="AW540" s="15" t="s">
        <v>1398</v>
      </c>
      <c r="AX540" s="14" t="str">
        <f t="shared" si="9"/>
        <v>FranceBOOKINGS</v>
      </c>
      <c r="AY540" s="17" t="s">
        <v>733</v>
      </c>
      <c r="AZ540" s="101" t="str">
        <f>IF(ISERROR(VLOOKUP($H540,Lookup!$F:$G,2,FALSE)),0,VLOOKUP($H540,Lookup!$F:$G,2,FALSE))</f>
        <v>France</v>
      </c>
    </row>
    <row r="541" spans="1:52">
      <c r="A541" s="12" t="str">
        <f>IF(AZ541=0,VLOOKUP(R541,Lookup!$B:$C,2,0),'1st Yr Maint'!AZ541)</f>
        <v>Germany</v>
      </c>
      <c r="B541" s="12" t="str">
        <f>VLOOKUP(A541,Lookup!$C:$D,2,FALSE)</f>
        <v>Germany</v>
      </c>
      <c r="C541" s="15" t="s">
        <v>418</v>
      </c>
      <c r="D541" s="15" t="s">
        <v>491</v>
      </c>
      <c r="E541" s="15" t="s">
        <v>882</v>
      </c>
      <c r="F541" s="15" t="s">
        <v>519</v>
      </c>
      <c r="G541" s="15" t="s">
        <v>645</v>
      </c>
      <c r="H541" s="15" t="s">
        <v>533</v>
      </c>
      <c r="I541" s="143" t="s">
        <v>534</v>
      </c>
      <c r="J541" s="15" t="s">
        <v>566</v>
      </c>
      <c r="K541" s="15" t="s">
        <v>545</v>
      </c>
      <c r="L541" s="15" t="s">
        <v>460</v>
      </c>
      <c r="M541" s="15" t="s">
        <v>535</v>
      </c>
      <c r="N541" s="103">
        <v>130240</v>
      </c>
      <c r="O541" s="15" t="s">
        <v>925</v>
      </c>
      <c r="P541" s="15" t="s">
        <v>926</v>
      </c>
      <c r="Q541" s="15" t="s">
        <v>926</v>
      </c>
      <c r="R541" s="15" t="s">
        <v>95</v>
      </c>
      <c r="S541" s="15" t="s">
        <v>95</v>
      </c>
      <c r="T541" s="15" t="s">
        <v>467</v>
      </c>
      <c r="U541" s="15" t="s">
        <v>468</v>
      </c>
      <c r="V541" s="15">
        <v>3171508</v>
      </c>
      <c r="X541" s="15">
        <v>30304957</v>
      </c>
      <c r="Y541" s="15" t="s">
        <v>1408</v>
      </c>
      <c r="AB541" s="15" t="s">
        <v>928</v>
      </c>
      <c r="AC541" s="15">
        <v>329058502</v>
      </c>
      <c r="AD541" s="15">
        <v>1005796034</v>
      </c>
      <c r="AE541" s="15" t="s">
        <v>461</v>
      </c>
      <c r="AF541" s="15">
        <v>1</v>
      </c>
      <c r="AG541" s="15" t="s">
        <v>513</v>
      </c>
      <c r="AH541" s="15" t="s">
        <v>510</v>
      </c>
      <c r="AI541" s="15" t="s">
        <v>514</v>
      </c>
      <c r="AL541" s="15" t="s">
        <v>391</v>
      </c>
      <c r="AM541" s="16">
        <v>41631</v>
      </c>
      <c r="AN541" s="16">
        <v>41635</v>
      </c>
      <c r="AO541" s="16">
        <v>41631</v>
      </c>
      <c r="AP541" s="201">
        <v>12</v>
      </c>
      <c r="AT541" s="102">
        <v>45.5</v>
      </c>
      <c r="AU541" s="15" t="s">
        <v>424</v>
      </c>
      <c r="AV541" s="15" t="s">
        <v>653</v>
      </c>
      <c r="AW541" s="15" t="s">
        <v>665</v>
      </c>
      <c r="AX541" s="14" t="str">
        <f t="shared" si="9"/>
        <v>GermanyBOOKINGS</v>
      </c>
      <c r="AY541" s="17" t="s">
        <v>733</v>
      </c>
      <c r="AZ541" s="101" t="str">
        <f>IF(ISERROR(VLOOKUP($H541,Lookup!$F:$G,2,FALSE)),0,VLOOKUP($H541,Lookup!$F:$G,2,FALSE))</f>
        <v>Germany</v>
      </c>
    </row>
    <row r="542" spans="1:52">
      <c r="A542" s="12" t="str">
        <f>IF(AZ542=0,VLOOKUP(R542,Lookup!$B:$C,2,0),'1st Yr Maint'!AZ542)</f>
        <v>Germany</v>
      </c>
      <c r="B542" s="12" t="str">
        <f>VLOOKUP(A542,Lookup!$C:$D,2,FALSE)</f>
        <v>Germany</v>
      </c>
      <c r="C542" s="15" t="s">
        <v>418</v>
      </c>
      <c r="D542" s="15" t="s">
        <v>491</v>
      </c>
      <c r="E542" s="15" t="s">
        <v>882</v>
      </c>
      <c r="F542" s="15" t="s">
        <v>519</v>
      </c>
      <c r="G542" s="15" t="s">
        <v>645</v>
      </c>
      <c r="H542" s="15" t="s">
        <v>533</v>
      </c>
      <c r="I542" s="143" t="s">
        <v>534</v>
      </c>
      <c r="J542" s="15" t="s">
        <v>566</v>
      </c>
      <c r="K542" s="15" t="s">
        <v>545</v>
      </c>
      <c r="L542" s="15" t="s">
        <v>460</v>
      </c>
      <c r="M542" s="15" t="s">
        <v>869</v>
      </c>
      <c r="N542" s="103">
        <v>123674</v>
      </c>
      <c r="O542" s="15" t="s">
        <v>870</v>
      </c>
      <c r="P542" s="15" t="s">
        <v>870</v>
      </c>
      <c r="Q542" s="15" t="s">
        <v>870</v>
      </c>
      <c r="R542" s="15" t="s">
        <v>95</v>
      </c>
      <c r="S542" s="15" t="s">
        <v>95</v>
      </c>
      <c r="T542" s="15" t="s">
        <v>467</v>
      </c>
      <c r="U542" s="15" t="s">
        <v>468</v>
      </c>
      <c r="V542" s="15">
        <v>3115550</v>
      </c>
      <c r="X542" s="15">
        <v>30274867</v>
      </c>
      <c r="Y542" s="15" t="s">
        <v>871</v>
      </c>
      <c r="AB542" s="15" t="s">
        <v>872</v>
      </c>
      <c r="AC542" s="15">
        <v>315034264</v>
      </c>
      <c r="AD542" s="15">
        <v>1005667881</v>
      </c>
      <c r="AE542" s="15" t="s">
        <v>461</v>
      </c>
      <c r="AF542" s="15">
        <v>1</v>
      </c>
      <c r="AG542" s="15" t="s">
        <v>513</v>
      </c>
      <c r="AH542" s="15" t="s">
        <v>510</v>
      </c>
      <c r="AI542" s="15" t="s">
        <v>514</v>
      </c>
      <c r="AL542" s="15" t="s">
        <v>391</v>
      </c>
      <c r="AM542" s="16">
        <v>41582</v>
      </c>
      <c r="AN542" s="16">
        <v>41582</v>
      </c>
      <c r="AO542" s="16">
        <v>41582</v>
      </c>
      <c r="AP542" s="201">
        <v>11</v>
      </c>
      <c r="AT542" s="102">
        <v>9179.31</v>
      </c>
      <c r="AU542" s="15" t="s">
        <v>424</v>
      </c>
      <c r="AV542" s="15" t="s">
        <v>462</v>
      </c>
      <c r="AW542" s="15" t="s">
        <v>486</v>
      </c>
      <c r="AX542" s="14" t="str">
        <f t="shared" si="9"/>
        <v>GermanyBOOKINGS</v>
      </c>
      <c r="AY542" s="17" t="s">
        <v>733</v>
      </c>
      <c r="AZ542" s="101" t="str">
        <f>IF(ISERROR(VLOOKUP($H542,Lookup!$F:$G,2,FALSE)),0,VLOOKUP($H542,Lookup!$F:$G,2,FALSE))</f>
        <v>Germany</v>
      </c>
    </row>
    <row r="543" spans="1:52">
      <c r="A543" s="12" t="str">
        <f>IF(AZ543=0,VLOOKUP(R543,Lookup!$B:$C,2,0),'1st Yr Maint'!AZ543)</f>
        <v>Italy</v>
      </c>
      <c r="B543" s="12" t="str">
        <f>VLOOKUP(A543,Lookup!$C:$D,2,FALSE)</f>
        <v>EMEA WEST</v>
      </c>
      <c r="C543" s="15" t="s">
        <v>418</v>
      </c>
      <c r="D543" s="15" t="s">
        <v>491</v>
      </c>
      <c r="E543" s="15" t="s">
        <v>882</v>
      </c>
      <c r="F543" s="15" t="s">
        <v>519</v>
      </c>
      <c r="G543" s="15" t="s">
        <v>645</v>
      </c>
      <c r="H543" s="15" t="s">
        <v>480</v>
      </c>
      <c r="I543" s="143" t="s">
        <v>572</v>
      </c>
      <c r="J543" s="15" t="s">
        <v>566</v>
      </c>
      <c r="K543" s="15" t="s">
        <v>794</v>
      </c>
      <c r="L543" s="15" t="s">
        <v>460</v>
      </c>
      <c r="M543" s="15" t="s">
        <v>693</v>
      </c>
      <c r="N543" s="103">
        <v>117985</v>
      </c>
      <c r="O543" s="15" t="s">
        <v>1207</v>
      </c>
      <c r="P543" s="15" t="s">
        <v>1208</v>
      </c>
      <c r="Q543" s="15" t="s">
        <v>1208</v>
      </c>
      <c r="R543" s="15" t="s">
        <v>225</v>
      </c>
      <c r="S543" s="15" t="s">
        <v>267</v>
      </c>
      <c r="T543" s="15" t="s">
        <v>467</v>
      </c>
      <c r="U543" s="15" t="s">
        <v>468</v>
      </c>
      <c r="V543" s="15">
        <v>2378675</v>
      </c>
      <c r="X543" s="15">
        <v>30299007</v>
      </c>
      <c r="Y543" s="15" t="s">
        <v>1209</v>
      </c>
      <c r="AB543" s="15" t="s">
        <v>1208</v>
      </c>
      <c r="AC543" s="15">
        <v>276676939</v>
      </c>
      <c r="AD543" s="15">
        <v>1005729620</v>
      </c>
      <c r="AE543" s="15" t="s">
        <v>461</v>
      </c>
      <c r="AF543" s="15">
        <v>1</v>
      </c>
      <c r="AG543" s="15" t="s">
        <v>513</v>
      </c>
      <c r="AH543" s="15" t="s">
        <v>510</v>
      </c>
      <c r="AI543" s="15" t="s">
        <v>514</v>
      </c>
      <c r="AL543" s="15" t="s">
        <v>391</v>
      </c>
      <c r="AM543" s="16">
        <v>41625</v>
      </c>
      <c r="AN543" s="16">
        <v>41625</v>
      </c>
      <c r="AO543" s="16">
        <v>41625</v>
      </c>
      <c r="AP543" s="201">
        <v>12</v>
      </c>
      <c r="AT543" s="102">
        <v>30903.63</v>
      </c>
      <c r="AU543" s="15" t="s">
        <v>424</v>
      </c>
      <c r="AV543" s="15" t="s">
        <v>462</v>
      </c>
      <c r="AW543" s="15" t="s">
        <v>652</v>
      </c>
      <c r="AX543" s="14" t="str">
        <f t="shared" si="9"/>
        <v>ItalyBOOKINGS</v>
      </c>
      <c r="AY543" s="17" t="s">
        <v>733</v>
      </c>
      <c r="AZ543" s="101" t="str">
        <f>IF(ISERROR(VLOOKUP($H543,Lookup!$F:$G,2,FALSE)),0,VLOOKUP($H543,Lookup!$F:$G,2,FALSE))</f>
        <v>Italy</v>
      </c>
    </row>
    <row r="544" spans="1:52">
      <c r="A544" s="12" t="str">
        <f>IF(AZ544=0,VLOOKUP(R544,Lookup!$B:$C,2,0),'1st Yr Maint'!AZ544)</f>
        <v>Italy</v>
      </c>
      <c r="B544" s="12" t="str">
        <f>VLOOKUP(A544,Lookup!$C:$D,2,FALSE)</f>
        <v>EMEA WEST</v>
      </c>
      <c r="C544" s="15" t="s">
        <v>418</v>
      </c>
      <c r="D544" s="15" t="s">
        <v>491</v>
      </c>
      <c r="E544" s="15" t="s">
        <v>882</v>
      </c>
      <c r="F544" s="15" t="s">
        <v>519</v>
      </c>
      <c r="G544" s="15" t="s">
        <v>645</v>
      </c>
      <c r="H544" s="15" t="s">
        <v>480</v>
      </c>
      <c r="I544" s="143" t="s">
        <v>572</v>
      </c>
      <c r="J544" s="15" t="s">
        <v>566</v>
      </c>
      <c r="K544" s="15" t="s">
        <v>794</v>
      </c>
      <c r="L544" s="15" t="s">
        <v>460</v>
      </c>
      <c r="M544" s="15" t="s">
        <v>693</v>
      </c>
      <c r="N544" s="103">
        <v>117985</v>
      </c>
      <c r="O544" s="15" t="s">
        <v>1465</v>
      </c>
      <c r="P544" s="15" t="s">
        <v>1466</v>
      </c>
      <c r="Q544" s="15" t="s">
        <v>1466</v>
      </c>
      <c r="R544" s="15" t="s">
        <v>97</v>
      </c>
      <c r="S544" s="15" t="s">
        <v>97</v>
      </c>
      <c r="T544" s="15" t="s">
        <v>467</v>
      </c>
      <c r="U544" s="15" t="s">
        <v>468</v>
      </c>
      <c r="V544" s="15">
        <v>2015844</v>
      </c>
      <c r="X544" s="15">
        <v>30309392</v>
      </c>
      <c r="Y544" s="15" t="s">
        <v>1467</v>
      </c>
      <c r="AB544" s="15" t="s">
        <v>1468</v>
      </c>
      <c r="AC544" s="15">
        <v>436856884</v>
      </c>
      <c r="AD544" s="15">
        <v>1005639264</v>
      </c>
      <c r="AE544" s="15" t="s">
        <v>461</v>
      </c>
      <c r="AF544" s="15">
        <v>1</v>
      </c>
      <c r="AG544" s="15" t="s">
        <v>513</v>
      </c>
      <c r="AH544" s="15" t="s">
        <v>510</v>
      </c>
      <c r="AI544" s="15" t="s">
        <v>511</v>
      </c>
      <c r="AJ544" s="15" t="s">
        <v>642</v>
      </c>
      <c r="AL544" s="15" t="s">
        <v>512</v>
      </c>
      <c r="AM544" s="16">
        <v>41636</v>
      </c>
      <c r="AN544" s="16">
        <v>41636</v>
      </c>
      <c r="AO544" s="16">
        <v>41636</v>
      </c>
      <c r="AP544" s="201">
        <v>12</v>
      </c>
      <c r="AT544" s="102">
        <v>15293.22</v>
      </c>
      <c r="AU544" s="15" t="s">
        <v>424</v>
      </c>
      <c r="AV544" s="15" t="s">
        <v>462</v>
      </c>
      <c r="AW544" s="15" t="s">
        <v>652</v>
      </c>
      <c r="AX544" s="14" t="str">
        <f t="shared" si="9"/>
        <v>ItalyBOOKINGS</v>
      </c>
      <c r="AY544" s="17" t="s">
        <v>733</v>
      </c>
      <c r="AZ544" s="101" t="str">
        <f>IF(ISERROR(VLOOKUP($H544,Lookup!$F:$G,2,FALSE)),0,VLOOKUP($H544,Lookup!$F:$G,2,FALSE))</f>
        <v>Italy</v>
      </c>
    </row>
    <row r="545" spans="1:52">
      <c r="A545" s="12" t="str">
        <f>IF(AZ545=0,VLOOKUP(R545,Lookup!$B:$C,2,0),'1st Yr Maint'!AZ545)</f>
        <v>Nordics</v>
      </c>
      <c r="B545" s="12" t="str">
        <f>VLOOKUP(A545,Lookup!$C:$D,2,FALSE)</f>
        <v>EMEA WEST</v>
      </c>
      <c r="C545" s="15" t="s">
        <v>418</v>
      </c>
      <c r="D545" s="15" t="s">
        <v>491</v>
      </c>
      <c r="E545" s="15" t="s">
        <v>882</v>
      </c>
      <c r="F545" s="15" t="s">
        <v>519</v>
      </c>
      <c r="G545" s="15" t="s">
        <v>645</v>
      </c>
      <c r="H545" s="15" t="s">
        <v>571</v>
      </c>
      <c r="I545" s="143" t="s">
        <v>1065</v>
      </c>
      <c r="J545" s="15" t="s">
        <v>476</v>
      </c>
      <c r="K545" s="15" t="s">
        <v>487</v>
      </c>
      <c r="L545" s="15" t="s">
        <v>471</v>
      </c>
      <c r="M545" s="15" t="s">
        <v>1066</v>
      </c>
      <c r="N545" s="103">
        <v>84625</v>
      </c>
      <c r="O545" s="15" t="s">
        <v>1325</v>
      </c>
      <c r="P545" s="15" t="s">
        <v>1326</v>
      </c>
      <c r="Q545" s="15" t="s">
        <v>1325</v>
      </c>
      <c r="R545" s="15" t="s">
        <v>938</v>
      </c>
      <c r="S545" s="15" t="s">
        <v>938</v>
      </c>
      <c r="T545" s="15" t="s">
        <v>467</v>
      </c>
      <c r="U545" s="15" t="s">
        <v>468</v>
      </c>
      <c r="V545" s="15">
        <v>3111172</v>
      </c>
      <c r="X545" s="15">
        <v>30303408</v>
      </c>
      <c r="Y545" s="15" t="s">
        <v>1327</v>
      </c>
      <c r="AB545" s="15" t="s">
        <v>1328</v>
      </c>
      <c r="AC545" s="15">
        <v>368400438</v>
      </c>
      <c r="AD545" s="15">
        <v>1005837831</v>
      </c>
      <c r="AE545" s="15" t="s">
        <v>461</v>
      </c>
      <c r="AF545" s="15">
        <v>1</v>
      </c>
      <c r="AG545" s="15" t="s">
        <v>513</v>
      </c>
      <c r="AH545" s="15" t="s">
        <v>510</v>
      </c>
      <c r="AI545" s="15" t="s">
        <v>514</v>
      </c>
      <c r="AL545" s="15" t="s">
        <v>391</v>
      </c>
      <c r="AM545" s="16">
        <v>41628</v>
      </c>
      <c r="AN545" s="16">
        <v>41628</v>
      </c>
      <c r="AO545" s="16">
        <v>41628</v>
      </c>
      <c r="AP545" s="201">
        <v>12</v>
      </c>
      <c r="AT545" s="102">
        <v>8574.81</v>
      </c>
      <c r="AU545" s="15" t="s">
        <v>424</v>
      </c>
      <c r="AV545" s="15" t="s">
        <v>663</v>
      </c>
      <c r="AW545" s="15" t="s">
        <v>678</v>
      </c>
      <c r="AX545" s="14" t="str">
        <f t="shared" si="9"/>
        <v>NordicsBOOKINGS</v>
      </c>
      <c r="AY545" s="17" t="s">
        <v>733</v>
      </c>
      <c r="AZ545" s="101" t="str">
        <f>IF(ISERROR(VLOOKUP($H545,Lookup!$F:$G,2,FALSE)),0,VLOOKUP($H545,Lookup!$F:$G,2,FALSE))</f>
        <v>Nordics</v>
      </c>
    </row>
    <row r="546" spans="1:52">
      <c r="A546" s="12" t="str">
        <f>IF(AZ546=0,VLOOKUP(R546,Lookup!$B:$C,2,0),'1st Yr Maint'!AZ546)</f>
        <v>Nordics</v>
      </c>
      <c r="B546" s="12" t="str">
        <f>VLOOKUP(A546,Lookup!$C:$D,2,FALSE)</f>
        <v>EMEA WEST</v>
      </c>
      <c r="C546" s="15" t="s">
        <v>418</v>
      </c>
      <c r="D546" s="15" t="s">
        <v>491</v>
      </c>
      <c r="E546" s="15" t="s">
        <v>882</v>
      </c>
      <c r="F546" s="15" t="s">
        <v>519</v>
      </c>
      <c r="G546" s="15" t="s">
        <v>645</v>
      </c>
      <c r="H546" s="15" t="s">
        <v>571</v>
      </c>
      <c r="I546" s="143" t="s">
        <v>689</v>
      </c>
      <c r="J546" s="15" t="s">
        <v>476</v>
      </c>
      <c r="K546" s="15" t="s">
        <v>487</v>
      </c>
      <c r="L546" s="15" t="s">
        <v>471</v>
      </c>
      <c r="M546" s="15" t="s">
        <v>811</v>
      </c>
      <c r="N546" s="103">
        <v>118186</v>
      </c>
      <c r="O546" s="15" t="s">
        <v>1493</v>
      </c>
      <c r="P546" s="15" t="s">
        <v>1494</v>
      </c>
      <c r="Q546" s="15" t="s">
        <v>1494</v>
      </c>
      <c r="R546" s="15" t="s">
        <v>580</v>
      </c>
      <c r="S546" s="15" t="s">
        <v>580</v>
      </c>
      <c r="T546" s="15" t="s">
        <v>467</v>
      </c>
      <c r="U546" s="15" t="s">
        <v>468</v>
      </c>
      <c r="V546" s="15">
        <v>3180943</v>
      </c>
      <c r="X546" s="15">
        <v>30308315</v>
      </c>
      <c r="Y546" s="15" t="s">
        <v>1495</v>
      </c>
      <c r="AB546" s="15" t="s">
        <v>1496</v>
      </c>
      <c r="AC546" s="15">
        <v>508405300</v>
      </c>
      <c r="AD546" s="15">
        <v>1005718147</v>
      </c>
      <c r="AE546" s="15" t="s">
        <v>461</v>
      </c>
      <c r="AF546" s="15">
        <v>1</v>
      </c>
      <c r="AG546" s="15" t="s">
        <v>513</v>
      </c>
      <c r="AH546" s="15" t="s">
        <v>510</v>
      </c>
      <c r="AI546" s="15" t="s">
        <v>511</v>
      </c>
      <c r="AJ546" s="15" t="s">
        <v>1497</v>
      </c>
      <c r="AL546" s="15" t="s">
        <v>512</v>
      </c>
      <c r="AM546" s="16">
        <v>41635</v>
      </c>
      <c r="AN546" s="16">
        <v>41636</v>
      </c>
      <c r="AO546" s="16">
        <v>41635</v>
      </c>
      <c r="AP546" s="201">
        <v>12</v>
      </c>
      <c r="AT546" s="102">
        <v>34500</v>
      </c>
      <c r="AU546" s="15" t="s">
        <v>424</v>
      </c>
      <c r="AV546" s="15" t="s">
        <v>663</v>
      </c>
      <c r="AW546" s="15" t="s">
        <v>678</v>
      </c>
      <c r="AX546" s="14" t="str">
        <f t="shared" si="9"/>
        <v>NordicsBOOKINGS</v>
      </c>
      <c r="AY546" s="17" t="s">
        <v>733</v>
      </c>
      <c r="AZ546" s="101" t="str">
        <f>IF(ISERROR(VLOOKUP($H546,Lookup!$F:$G,2,FALSE)),0,VLOOKUP($H546,Lookup!$F:$G,2,FALSE))</f>
        <v>Nordics</v>
      </c>
    </row>
    <row r="547" spans="1:52">
      <c r="A547" s="12" t="str">
        <f>IF(AZ547=0,VLOOKUP(R547,Lookup!$B:$C,2,0),'1st Yr Maint'!AZ547)</f>
        <v>South Africa</v>
      </c>
      <c r="B547" s="12" t="str">
        <f>VLOOKUP(A547,Lookup!$C:$D,2,FALSE)</f>
        <v>EMEA EAST</v>
      </c>
      <c r="C547" s="15" t="s">
        <v>418</v>
      </c>
      <c r="D547" s="15" t="s">
        <v>491</v>
      </c>
      <c r="E547" s="15" t="s">
        <v>882</v>
      </c>
      <c r="F547" s="15" t="s">
        <v>519</v>
      </c>
      <c r="G547" s="15" t="s">
        <v>645</v>
      </c>
      <c r="H547" s="15" t="s">
        <v>647</v>
      </c>
      <c r="I547" s="143" t="s">
        <v>648</v>
      </c>
      <c r="J547" s="15" t="s">
        <v>476</v>
      </c>
      <c r="K547" s="15" t="s">
        <v>649</v>
      </c>
      <c r="L547" s="15" t="s">
        <v>471</v>
      </c>
      <c r="M547" s="15" t="s">
        <v>997</v>
      </c>
      <c r="N547" s="103">
        <v>117901</v>
      </c>
      <c r="O547" s="15" t="s">
        <v>998</v>
      </c>
      <c r="P547" s="15" t="s">
        <v>998</v>
      </c>
      <c r="Q547" s="15" t="s">
        <v>999</v>
      </c>
      <c r="R547" s="15" t="s">
        <v>382</v>
      </c>
      <c r="S547" s="15" t="s">
        <v>382</v>
      </c>
      <c r="T547" s="15" t="s">
        <v>467</v>
      </c>
      <c r="U547" s="15" t="s">
        <v>468</v>
      </c>
      <c r="V547" s="15">
        <v>3058810</v>
      </c>
      <c r="X547" s="15">
        <v>30284919</v>
      </c>
      <c r="Y547" s="15" t="s">
        <v>1000</v>
      </c>
      <c r="AB547" s="15" t="s">
        <v>999</v>
      </c>
      <c r="AC547" s="15">
        <v>652837677</v>
      </c>
      <c r="AD547" s="15">
        <v>1005551189</v>
      </c>
      <c r="AE547" s="15" t="s">
        <v>461</v>
      </c>
      <c r="AF547" s="15">
        <v>1</v>
      </c>
      <c r="AG547" s="15" t="s">
        <v>509</v>
      </c>
      <c r="AH547" s="15" t="s">
        <v>510</v>
      </c>
      <c r="AI547" s="15" t="s">
        <v>514</v>
      </c>
      <c r="AL547" s="15" t="s">
        <v>391</v>
      </c>
      <c r="AM547" s="16">
        <v>41603</v>
      </c>
      <c r="AN547" s="16">
        <v>41603</v>
      </c>
      <c r="AO547" s="16">
        <v>41603</v>
      </c>
      <c r="AP547" s="201">
        <v>11</v>
      </c>
      <c r="AT547" s="102">
        <v>2135.0300000000002</v>
      </c>
      <c r="AU547" s="15" t="s">
        <v>424</v>
      </c>
      <c r="AV547" s="15" t="s">
        <v>921</v>
      </c>
      <c r="AW547" s="15" t="s">
        <v>922</v>
      </c>
      <c r="AX547" s="14" t="str">
        <f t="shared" si="9"/>
        <v>South AfricaBOOKINGS</v>
      </c>
      <c r="AY547" s="17" t="s">
        <v>733</v>
      </c>
      <c r="AZ547" s="101" t="str">
        <f>IF(ISERROR(VLOOKUP($H547,Lookup!$F:$G,2,FALSE)),0,VLOOKUP($H547,Lookup!$F:$G,2,FALSE))</f>
        <v>South Africa</v>
      </c>
    </row>
    <row r="548" spans="1:52">
      <c r="A548" s="12" t="str">
        <f>IF(AZ548=0,VLOOKUP(R548,Lookup!$B:$C,2,0),'1st Yr Maint'!AZ548)</f>
        <v>South Africa</v>
      </c>
      <c r="B548" s="12" t="str">
        <f>VLOOKUP(A548,Lookup!$C:$D,2,FALSE)</f>
        <v>EMEA EAST</v>
      </c>
      <c r="C548" s="15" t="s">
        <v>418</v>
      </c>
      <c r="D548" s="15" t="s">
        <v>491</v>
      </c>
      <c r="E548" s="15" t="s">
        <v>882</v>
      </c>
      <c r="F548" s="15" t="s">
        <v>519</v>
      </c>
      <c r="G548" s="15" t="s">
        <v>645</v>
      </c>
      <c r="H548" s="15" t="s">
        <v>647</v>
      </c>
      <c r="I548" s="143" t="s">
        <v>648</v>
      </c>
      <c r="J548" s="15" t="s">
        <v>476</v>
      </c>
      <c r="K548" s="15" t="s">
        <v>649</v>
      </c>
      <c r="L548" s="15" t="s">
        <v>471</v>
      </c>
      <c r="M548" s="15" t="s">
        <v>660</v>
      </c>
      <c r="N548" s="103">
        <v>69853</v>
      </c>
      <c r="O548" s="15" t="s">
        <v>1530</v>
      </c>
      <c r="P548" s="15" t="s">
        <v>1530</v>
      </c>
      <c r="Q548" s="15" t="s">
        <v>1530</v>
      </c>
      <c r="R548" s="15" t="s">
        <v>382</v>
      </c>
      <c r="S548" s="15" t="s">
        <v>382</v>
      </c>
      <c r="T548" s="15" t="s">
        <v>467</v>
      </c>
      <c r="U548" s="15" t="s">
        <v>468</v>
      </c>
      <c r="V548" s="15">
        <v>3206043</v>
      </c>
      <c r="X548" s="15">
        <v>30312018</v>
      </c>
      <c r="Y548" s="15" t="s">
        <v>1531</v>
      </c>
      <c r="AB548" s="15" t="s">
        <v>1532</v>
      </c>
      <c r="AC548" s="15">
        <v>538415121</v>
      </c>
      <c r="AD548" s="15">
        <v>1005860870</v>
      </c>
      <c r="AE548" s="15" t="s">
        <v>461</v>
      </c>
      <c r="AF548" s="15">
        <v>1</v>
      </c>
      <c r="AG548" s="15" t="s">
        <v>513</v>
      </c>
      <c r="AH548" s="15" t="s">
        <v>510</v>
      </c>
      <c r="AI548" s="15" t="s">
        <v>514</v>
      </c>
      <c r="AL548" s="15" t="s">
        <v>391</v>
      </c>
      <c r="AM548" s="16">
        <v>41639</v>
      </c>
      <c r="AN548" s="16">
        <v>41639</v>
      </c>
      <c r="AO548" s="16">
        <v>41639</v>
      </c>
      <c r="AP548" s="201">
        <v>12</v>
      </c>
      <c r="AT548" s="102">
        <v>194.71</v>
      </c>
      <c r="AU548" s="15" t="s">
        <v>424</v>
      </c>
      <c r="AV548" s="15" t="s">
        <v>462</v>
      </c>
      <c r="AW548" s="15" t="s">
        <v>652</v>
      </c>
      <c r="AX548" s="14" t="str">
        <f t="shared" si="9"/>
        <v>South AfricaBOOKINGS</v>
      </c>
      <c r="AY548" s="17" t="s">
        <v>733</v>
      </c>
      <c r="AZ548" s="101" t="str">
        <f>IF(ISERROR(VLOOKUP($H548,Lookup!$F:$G,2,FALSE)),0,VLOOKUP($H548,Lookup!$F:$G,2,FALSE))</f>
        <v>South Africa</v>
      </c>
    </row>
    <row r="549" spans="1:52">
      <c r="A549" s="12" t="str">
        <f>IF(AZ549=0,VLOOKUP(R549,Lookup!$B:$C,2,0),'1st Yr Maint'!AZ549)</f>
        <v>Switzerland</v>
      </c>
      <c r="B549" s="12" t="str">
        <f>VLOOKUP(A549,Lookup!$C:$D,2,FALSE)</f>
        <v>EMEA WEST</v>
      </c>
      <c r="C549" s="15" t="s">
        <v>418</v>
      </c>
      <c r="D549" s="15" t="s">
        <v>491</v>
      </c>
      <c r="E549" s="15" t="s">
        <v>882</v>
      </c>
      <c r="F549" s="15" t="s">
        <v>519</v>
      </c>
      <c r="G549" s="15" t="s">
        <v>645</v>
      </c>
      <c r="H549" s="15" t="s">
        <v>847</v>
      </c>
      <c r="I549" s="143" t="s">
        <v>848</v>
      </c>
      <c r="J549" s="15" t="s">
        <v>566</v>
      </c>
      <c r="K549" s="15" t="s">
        <v>849</v>
      </c>
      <c r="L549" s="15" t="s">
        <v>460</v>
      </c>
      <c r="M549" s="15" t="s">
        <v>944</v>
      </c>
      <c r="N549" s="103">
        <v>136055</v>
      </c>
      <c r="O549" s="15" t="s">
        <v>713</v>
      </c>
      <c r="P549" s="15" t="s">
        <v>1335</v>
      </c>
      <c r="Q549" s="15" t="s">
        <v>1338</v>
      </c>
      <c r="R549" s="15" t="s">
        <v>96</v>
      </c>
      <c r="S549" s="15" t="s">
        <v>96</v>
      </c>
      <c r="T549" s="15" t="s">
        <v>467</v>
      </c>
      <c r="U549" s="15" t="s">
        <v>468</v>
      </c>
      <c r="V549" s="15">
        <v>2081772</v>
      </c>
      <c r="X549" s="15">
        <v>30303555</v>
      </c>
      <c r="Y549" s="15" t="s">
        <v>1339</v>
      </c>
      <c r="AB549" s="15" t="s">
        <v>916</v>
      </c>
      <c r="AC549" s="15">
        <v>485609796</v>
      </c>
      <c r="AD549" s="15">
        <v>1005415728</v>
      </c>
      <c r="AE549" s="15" t="s">
        <v>461</v>
      </c>
      <c r="AF549" s="15">
        <v>1</v>
      </c>
      <c r="AG549" s="15" t="s">
        <v>509</v>
      </c>
      <c r="AH549" s="15" t="s">
        <v>510</v>
      </c>
      <c r="AI549" s="15" t="s">
        <v>511</v>
      </c>
      <c r="AJ549" s="15" t="s">
        <v>662</v>
      </c>
      <c r="AK549" s="15" t="s">
        <v>658</v>
      </c>
      <c r="AL549" s="15" t="s">
        <v>512</v>
      </c>
      <c r="AM549" s="16">
        <v>41628</v>
      </c>
      <c r="AN549" s="16">
        <v>41628</v>
      </c>
      <c r="AO549" s="16">
        <v>41628</v>
      </c>
      <c r="AP549" s="201">
        <v>12</v>
      </c>
      <c r="AT549" s="102">
        <v>11843</v>
      </c>
      <c r="AU549" s="15" t="s">
        <v>424</v>
      </c>
      <c r="AV549" s="15" t="s">
        <v>552</v>
      </c>
      <c r="AW549" s="15" t="s">
        <v>553</v>
      </c>
      <c r="AX549" s="14" t="str">
        <f t="shared" si="9"/>
        <v>SwitzerlandBOOKINGS</v>
      </c>
      <c r="AY549" s="17" t="s">
        <v>733</v>
      </c>
      <c r="AZ549" s="101" t="str">
        <f>IF(ISERROR(VLOOKUP($H549,Lookup!$F:$G,2,FALSE)),0,VLOOKUP($H549,Lookup!$F:$G,2,FALSE))</f>
        <v>Switzerland</v>
      </c>
    </row>
    <row r="550" spans="1:52">
      <c r="A550" s="12" t="str">
        <f>IF(AZ550=0,VLOOKUP(R550,Lookup!$B:$C,2,0),'1st Yr Maint'!AZ550)</f>
        <v>Switzerland</v>
      </c>
      <c r="B550" s="12" t="str">
        <f>VLOOKUP(A550,Lookup!$C:$D,2,FALSE)</f>
        <v>EMEA WEST</v>
      </c>
      <c r="C550" s="15" t="s">
        <v>418</v>
      </c>
      <c r="D550" s="15" t="s">
        <v>491</v>
      </c>
      <c r="E550" s="15" t="s">
        <v>882</v>
      </c>
      <c r="F550" s="15" t="s">
        <v>519</v>
      </c>
      <c r="G550" s="15" t="s">
        <v>645</v>
      </c>
      <c r="H550" s="15" t="s">
        <v>847</v>
      </c>
      <c r="I550" s="143" t="s">
        <v>848</v>
      </c>
      <c r="J550" s="15" t="s">
        <v>566</v>
      </c>
      <c r="K550" s="15" t="s">
        <v>849</v>
      </c>
      <c r="L550" s="15" t="s">
        <v>460</v>
      </c>
      <c r="M550" s="15" t="s">
        <v>944</v>
      </c>
      <c r="N550" s="103">
        <v>136055</v>
      </c>
      <c r="O550" s="15" t="s">
        <v>713</v>
      </c>
      <c r="P550" s="15" t="s">
        <v>1335</v>
      </c>
      <c r="Q550" s="15" t="s">
        <v>1335</v>
      </c>
      <c r="R550" s="15" t="s">
        <v>96</v>
      </c>
      <c r="S550" s="15" t="s">
        <v>96</v>
      </c>
      <c r="T550" s="15" t="s">
        <v>467</v>
      </c>
      <c r="U550" s="15" t="s">
        <v>468</v>
      </c>
      <c r="V550" s="15">
        <v>3171482</v>
      </c>
      <c r="X550" s="15">
        <v>30303848</v>
      </c>
      <c r="Y550" s="15" t="s">
        <v>1374</v>
      </c>
      <c r="AB550" s="15" t="s">
        <v>916</v>
      </c>
      <c r="AC550" s="15">
        <v>485609796</v>
      </c>
      <c r="AD550" s="15">
        <v>1005792368</v>
      </c>
      <c r="AE550" s="15" t="s">
        <v>461</v>
      </c>
      <c r="AF550" s="15">
        <v>1</v>
      </c>
      <c r="AG550" s="15" t="s">
        <v>513</v>
      </c>
      <c r="AH550" s="15" t="s">
        <v>510</v>
      </c>
      <c r="AI550" s="15" t="s">
        <v>511</v>
      </c>
      <c r="AJ550" s="15" t="s">
        <v>662</v>
      </c>
      <c r="AK550" s="15" t="s">
        <v>658</v>
      </c>
      <c r="AL550" s="15" t="s">
        <v>512</v>
      </c>
      <c r="AM550" s="16">
        <v>41629</v>
      </c>
      <c r="AN550" s="16">
        <v>41629</v>
      </c>
      <c r="AO550" s="16">
        <v>41629</v>
      </c>
      <c r="AP550" s="201">
        <v>12</v>
      </c>
      <c r="AT550" s="102">
        <v>34000</v>
      </c>
      <c r="AU550" s="15" t="s">
        <v>424</v>
      </c>
      <c r="AV550" s="15" t="s">
        <v>552</v>
      </c>
      <c r="AW550" s="15" t="s">
        <v>553</v>
      </c>
      <c r="AX550" s="14" t="str">
        <f t="shared" si="9"/>
        <v>SwitzerlandBOOKINGS</v>
      </c>
      <c r="AY550" s="17" t="s">
        <v>733</v>
      </c>
      <c r="AZ550" s="101" t="str">
        <f>IF(ISERROR(VLOOKUP($H550,Lookup!$F:$G,2,FALSE)),0,VLOOKUP($H550,Lookup!$F:$G,2,FALSE))</f>
        <v>Switzerland</v>
      </c>
    </row>
    <row r="551" spans="1:52">
      <c r="A551" s="12" t="str">
        <f>IF(AZ551=0,VLOOKUP(R551,Lookup!$B:$C,2,0),'1st Yr Maint'!AZ551)</f>
        <v>Middle East</v>
      </c>
      <c r="B551" s="12" t="str">
        <f>VLOOKUP(A551,Lookup!$C:$D,2,FALSE)</f>
        <v>EMEA EAST</v>
      </c>
      <c r="C551" s="15" t="s">
        <v>418</v>
      </c>
      <c r="D551" s="15" t="s">
        <v>491</v>
      </c>
      <c r="E551" s="15" t="s">
        <v>882</v>
      </c>
      <c r="F551" s="15" t="s">
        <v>519</v>
      </c>
      <c r="G551" s="15" t="s">
        <v>645</v>
      </c>
      <c r="H551" s="15" t="s">
        <v>612</v>
      </c>
      <c r="I551" s="143" t="s">
        <v>668</v>
      </c>
      <c r="J551" s="15" t="s">
        <v>567</v>
      </c>
      <c r="K551" s="15" t="s">
        <v>613</v>
      </c>
      <c r="L551" s="15" t="s">
        <v>464</v>
      </c>
      <c r="M551" s="15" t="s">
        <v>1235</v>
      </c>
      <c r="N551" s="103">
        <v>140895</v>
      </c>
      <c r="O551" s="15" t="s">
        <v>1236</v>
      </c>
      <c r="P551" s="15" t="s">
        <v>1237</v>
      </c>
      <c r="Q551" s="15" t="s">
        <v>1237</v>
      </c>
      <c r="R551" s="15" t="s">
        <v>1238</v>
      </c>
      <c r="S551" s="15" t="s">
        <v>1238</v>
      </c>
      <c r="T551" s="15" t="s">
        <v>467</v>
      </c>
      <c r="U551" s="15" t="s">
        <v>468</v>
      </c>
      <c r="V551" s="15">
        <v>3145979</v>
      </c>
      <c r="X551" s="15">
        <v>30299827</v>
      </c>
      <c r="Y551" s="15" t="s">
        <v>1239</v>
      </c>
      <c r="AB551" s="15" t="s">
        <v>1240</v>
      </c>
      <c r="AC551" s="15">
        <v>557680209</v>
      </c>
      <c r="AD551" s="15">
        <v>1005639363</v>
      </c>
      <c r="AE551" s="15" t="s">
        <v>461</v>
      </c>
      <c r="AF551" s="15">
        <v>1</v>
      </c>
      <c r="AG551" s="15" t="s">
        <v>509</v>
      </c>
      <c r="AH551" s="15" t="s">
        <v>510</v>
      </c>
      <c r="AI551" s="15" t="s">
        <v>511</v>
      </c>
      <c r="AJ551" s="15" t="s">
        <v>642</v>
      </c>
      <c r="AK551" s="15" t="s">
        <v>1241</v>
      </c>
      <c r="AL551" s="15" t="s">
        <v>512</v>
      </c>
      <c r="AM551" s="16">
        <v>41626</v>
      </c>
      <c r="AN551" s="16">
        <v>41626</v>
      </c>
      <c r="AO551" s="16">
        <v>41626</v>
      </c>
      <c r="AP551" s="201">
        <v>12</v>
      </c>
      <c r="AT551" s="102">
        <v>1362</v>
      </c>
      <c r="AU551" s="15" t="s">
        <v>424</v>
      </c>
      <c r="AV551" s="15" t="s">
        <v>462</v>
      </c>
      <c r="AW551" s="15" t="s">
        <v>1242</v>
      </c>
      <c r="AX551" s="14" t="str">
        <f t="shared" si="9"/>
        <v>Middle EastBOOKINGS</v>
      </c>
      <c r="AY551" s="17" t="s">
        <v>733</v>
      </c>
      <c r="AZ551" s="101">
        <f>IF(ISERROR(VLOOKUP($H551,Lookup!$F:$G,2,FALSE)),0,VLOOKUP($H551,Lookup!$F:$G,2,FALSE))</f>
        <v>0</v>
      </c>
    </row>
    <row r="552" spans="1:52">
      <c r="A552" s="12" t="str">
        <f>IF(AZ552=0,VLOOKUP(R552,Lookup!$B:$C,2,0),'1st Yr Maint'!AZ552)</f>
        <v>Middle East</v>
      </c>
      <c r="B552" s="12" t="str">
        <f>VLOOKUP(A552,Lookup!$C:$D,2,FALSE)</f>
        <v>EMEA EAST</v>
      </c>
      <c r="C552" s="15" t="s">
        <v>418</v>
      </c>
      <c r="D552" s="15" t="s">
        <v>491</v>
      </c>
      <c r="E552" s="15" t="s">
        <v>882</v>
      </c>
      <c r="F552" s="15" t="s">
        <v>519</v>
      </c>
      <c r="G552" s="15" t="s">
        <v>645</v>
      </c>
      <c r="H552" s="15" t="s">
        <v>612</v>
      </c>
      <c r="I552" s="143" t="s">
        <v>668</v>
      </c>
      <c r="J552" s="15" t="s">
        <v>567</v>
      </c>
      <c r="K552" s="15" t="s">
        <v>613</v>
      </c>
      <c r="L552" s="15" t="s">
        <v>464</v>
      </c>
      <c r="M552" s="15" t="s">
        <v>1235</v>
      </c>
      <c r="N552" s="103">
        <v>140895</v>
      </c>
      <c r="O552" s="15" t="s">
        <v>1545</v>
      </c>
      <c r="P552" s="15" t="s">
        <v>1545</v>
      </c>
      <c r="Q552" s="15" t="s">
        <v>1546</v>
      </c>
      <c r="R552" s="15" t="s">
        <v>1238</v>
      </c>
      <c r="S552" s="15" t="s">
        <v>1238</v>
      </c>
      <c r="T552" s="15" t="s">
        <v>467</v>
      </c>
      <c r="U552" s="15" t="s">
        <v>468</v>
      </c>
      <c r="V552" s="15">
        <v>3040645</v>
      </c>
      <c r="X552" s="15">
        <v>30312717</v>
      </c>
      <c r="Y552" s="15" t="s">
        <v>1547</v>
      </c>
      <c r="AB552" s="15" t="s">
        <v>1548</v>
      </c>
      <c r="AC552" s="15">
        <v>645311044</v>
      </c>
      <c r="AD552" s="15">
        <v>1005362262</v>
      </c>
      <c r="AE552" s="15" t="s">
        <v>461</v>
      </c>
      <c r="AF552" s="15">
        <v>1</v>
      </c>
      <c r="AG552" s="15" t="s">
        <v>509</v>
      </c>
      <c r="AH552" s="15" t="s">
        <v>510</v>
      </c>
      <c r="AI552" s="15" t="s">
        <v>511</v>
      </c>
      <c r="AJ552" s="15" t="s">
        <v>518</v>
      </c>
      <c r="AK552" s="15" t="s">
        <v>887</v>
      </c>
      <c r="AL552" s="15" t="s">
        <v>512</v>
      </c>
      <c r="AM552" s="16">
        <v>41639</v>
      </c>
      <c r="AN552" s="16">
        <v>41639</v>
      </c>
      <c r="AO552" s="16">
        <v>41639</v>
      </c>
      <c r="AP552" s="201">
        <v>12</v>
      </c>
      <c r="AT552" s="102">
        <v>9325</v>
      </c>
      <c r="AU552" s="15" t="s">
        <v>424</v>
      </c>
      <c r="AV552" s="15" t="s">
        <v>861</v>
      </c>
      <c r="AW552" s="15" t="s">
        <v>862</v>
      </c>
      <c r="AX552" s="14" t="str">
        <f t="shared" si="9"/>
        <v>Middle EastBOOKINGS</v>
      </c>
      <c r="AY552" s="17" t="s">
        <v>733</v>
      </c>
      <c r="AZ552" s="101">
        <f>IF(ISERROR(VLOOKUP($H552,Lookup!$F:$G,2,FALSE)),0,VLOOKUP($H552,Lookup!$F:$G,2,FALSE))</f>
        <v>0</v>
      </c>
    </row>
    <row r="553" spans="1:52">
      <c r="A553" s="12" t="str">
        <f>IF(AZ553=0,VLOOKUP(R553,Lookup!$B:$C,2,0),'1st Yr Maint'!AZ553)</f>
        <v>Middle East</v>
      </c>
      <c r="B553" s="12" t="str">
        <f>VLOOKUP(A553,Lookup!$C:$D,2,FALSE)</f>
        <v>EMEA EAST</v>
      </c>
      <c r="C553" s="15" t="s">
        <v>418</v>
      </c>
      <c r="D553" s="15" t="s">
        <v>491</v>
      </c>
      <c r="E553" s="15" t="s">
        <v>882</v>
      </c>
      <c r="F553" s="15" t="s">
        <v>519</v>
      </c>
      <c r="G553" s="15" t="s">
        <v>645</v>
      </c>
      <c r="H553" s="15" t="s">
        <v>612</v>
      </c>
      <c r="I553" s="143" t="s">
        <v>668</v>
      </c>
      <c r="J553" s="15" t="s">
        <v>567</v>
      </c>
      <c r="K553" s="15" t="s">
        <v>613</v>
      </c>
      <c r="L553" s="15" t="s">
        <v>464</v>
      </c>
      <c r="M553" s="15" t="s">
        <v>982</v>
      </c>
      <c r="N553" s="103">
        <v>83884</v>
      </c>
      <c r="O553" s="15" t="s">
        <v>1236</v>
      </c>
      <c r="P553" s="15" t="s">
        <v>1236</v>
      </c>
      <c r="Q553" s="15" t="s">
        <v>1557</v>
      </c>
      <c r="R553" s="15" t="s">
        <v>836</v>
      </c>
      <c r="S553" s="15" t="s">
        <v>836</v>
      </c>
      <c r="T553" s="15" t="s">
        <v>467</v>
      </c>
      <c r="U553" s="15" t="s">
        <v>468</v>
      </c>
      <c r="V553" s="15">
        <v>1968025</v>
      </c>
      <c r="X553" s="15">
        <v>30312885</v>
      </c>
      <c r="Y553" s="15" t="s">
        <v>1558</v>
      </c>
      <c r="AB553" s="15" t="s">
        <v>1559</v>
      </c>
      <c r="AC553" s="15">
        <v>864314781</v>
      </c>
      <c r="AD553" s="15">
        <v>1005716132</v>
      </c>
      <c r="AE553" s="15" t="s">
        <v>461</v>
      </c>
      <c r="AF553" s="15">
        <v>1</v>
      </c>
      <c r="AG553" s="15" t="s">
        <v>513</v>
      </c>
      <c r="AH553" s="15" t="s">
        <v>510</v>
      </c>
      <c r="AI553" s="15" t="s">
        <v>511</v>
      </c>
      <c r="AJ553" s="15" t="s">
        <v>642</v>
      </c>
      <c r="AK553" s="15" t="s">
        <v>1241</v>
      </c>
      <c r="AL553" s="15" t="s">
        <v>512</v>
      </c>
      <c r="AM553" s="16">
        <v>41639</v>
      </c>
      <c r="AN553" s="16">
        <v>41639</v>
      </c>
      <c r="AO553" s="16">
        <v>41639</v>
      </c>
      <c r="AP553" s="201">
        <v>12</v>
      </c>
      <c r="AT553" s="102">
        <v>4900</v>
      </c>
      <c r="AU553" s="15" t="s">
        <v>424</v>
      </c>
      <c r="AV553" s="15" t="s">
        <v>494</v>
      </c>
      <c r="AW553" s="15" t="s">
        <v>542</v>
      </c>
      <c r="AX553" s="14" t="str">
        <f t="shared" si="9"/>
        <v>Middle EastBOOKINGS</v>
      </c>
      <c r="AY553" s="17" t="s">
        <v>733</v>
      </c>
      <c r="AZ553" s="101">
        <f>IF(ISERROR(VLOOKUP($H553,Lookup!$F:$G,2,FALSE)),0,VLOOKUP($H553,Lookup!$F:$G,2,FALSE))</f>
        <v>0</v>
      </c>
    </row>
    <row r="554" spans="1:52">
      <c r="A554" s="12" t="str">
        <f>IF(AZ554=0,VLOOKUP(R554,Lookup!$B:$C,2,0),'1st Yr Maint'!AZ554)</f>
        <v>EMED &amp; Africa</v>
      </c>
      <c r="B554" s="12" t="str">
        <f>VLOOKUP(A554,Lookup!$C:$D,2,FALSE)</f>
        <v>EMEA EAST</v>
      </c>
      <c r="C554" s="15" t="s">
        <v>418</v>
      </c>
      <c r="D554" s="15" t="s">
        <v>491</v>
      </c>
      <c r="E554" s="15" t="s">
        <v>882</v>
      </c>
      <c r="F554" s="15" t="s">
        <v>519</v>
      </c>
      <c r="G554" s="15" t="s">
        <v>645</v>
      </c>
      <c r="H554" s="15" t="s">
        <v>612</v>
      </c>
      <c r="I554" s="143" t="s">
        <v>930</v>
      </c>
      <c r="J554" s="15" t="s">
        <v>567</v>
      </c>
      <c r="K554" s="15" t="s">
        <v>613</v>
      </c>
      <c r="L554" s="15" t="s">
        <v>464</v>
      </c>
      <c r="M554" s="15" t="s">
        <v>1312</v>
      </c>
      <c r="N554" s="103">
        <v>120378</v>
      </c>
      <c r="O554" s="15" t="s">
        <v>1522</v>
      </c>
      <c r="P554" s="15" t="s">
        <v>1522</v>
      </c>
      <c r="Q554" s="15" t="s">
        <v>1523</v>
      </c>
      <c r="R554" s="15" t="s">
        <v>1524</v>
      </c>
      <c r="S554" s="15" t="s">
        <v>1524</v>
      </c>
      <c r="T554" s="15" t="s">
        <v>467</v>
      </c>
      <c r="U554" s="15" t="s">
        <v>468</v>
      </c>
      <c r="V554" s="15">
        <v>2686362</v>
      </c>
      <c r="X554" s="15">
        <v>30310482</v>
      </c>
      <c r="Y554" s="15" t="s">
        <v>1525</v>
      </c>
      <c r="AB554" s="15" t="s">
        <v>1523</v>
      </c>
      <c r="AC554" s="15">
        <v>850485875</v>
      </c>
      <c r="AD554" s="15">
        <v>1005506300</v>
      </c>
      <c r="AE554" s="15" t="s">
        <v>461</v>
      </c>
      <c r="AF554" s="15">
        <v>1</v>
      </c>
      <c r="AG554" s="15" t="s">
        <v>509</v>
      </c>
      <c r="AH554" s="15" t="s">
        <v>510</v>
      </c>
      <c r="AI554" s="15" t="s">
        <v>511</v>
      </c>
      <c r="AJ554" s="15" t="s">
        <v>642</v>
      </c>
      <c r="AL554" s="15" t="s">
        <v>512</v>
      </c>
      <c r="AM554" s="16">
        <v>41638</v>
      </c>
      <c r="AN554" s="16">
        <v>41639</v>
      </c>
      <c r="AO554" s="16">
        <v>41638</v>
      </c>
      <c r="AP554" s="201">
        <v>12</v>
      </c>
      <c r="AT554" s="102">
        <v>810</v>
      </c>
      <c r="AU554" s="15" t="s">
        <v>424</v>
      </c>
      <c r="AV554" s="15" t="s">
        <v>462</v>
      </c>
      <c r="AW554" s="15" t="s">
        <v>486</v>
      </c>
      <c r="AX554" s="14" t="str">
        <f t="shared" si="9"/>
        <v>EMED &amp; AfricaBOOKINGS</v>
      </c>
      <c r="AY554" s="17" t="s">
        <v>733</v>
      </c>
      <c r="AZ554" s="101">
        <f>IF(ISERROR(VLOOKUP($H554,Lookup!$F:$G,2,FALSE)),0,VLOOKUP($H554,Lookup!$F:$G,2,FALSE))</f>
        <v>0</v>
      </c>
    </row>
    <row r="555" spans="1:52">
      <c r="A555" s="12" t="str">
        <f>IF(AZ555=0,VLOOKUP(R555,Lookup!$B:$C,2,0),'1st Yr Maint'!AZ555)</f>
        <v>Middle East</v>
      </c>
      <c r="B555" s="12" t="str">
        <f>VLOOKUP(A555,Lookup!$C:$D,2,FALSE)</f>
        <v>EMEA EAST</v>
      </c>
      <c r="C555" s="15" t="s">
        <v>418</v>
      </c>
      <c r="D555" s="15" t="s">
        <v>491</v>
      </c>
      <c r="E555" s="15" t="s">
        <v>882</v>
      </c>
      <c r="F555" s="15" t="s">
        <v>519</v>
      </c>
      <c r="G555" s="15" t="s">
        <v>645</v>
      </c>
      <c r="H555" s="15" t="s">
        <v>612</v>
      </c>
      <c r="I555" s="143" t="s">
        <v>930</v>
      </c>
      <c r="J555" s="15" t="s">
        <v>567</v>
      </c>
      <c r="K555" s="15" t="s">
        <v>613</v>
      </c>
      <c r="L555" s="15" t="s">
        <v>464</v>
      </c>
      <c r="M555" s="15" t="s">
        <v>931</v>
      </c>
      <c r="N555" s="103">
        <v>67841</v>
      </c>
      <c r="O555" s="15" t="s">
        <v>716</v>
      </c>
      <c r="P555" s="15" t="s">
        <v>716</v>
      </c>
      <c r="Q555" s="15" t="s">
        <v>1515</v>
      </c>
      <c r="R555" s="15" t="s">
        <v>679</v>
      </c>
      <c r="S555" s="15" t="s">
        <v>679</v>
      </c>
      <c r="T555" s="15" t="s">
        <v>467</v>
      </c>
      <c r="U555" s="15" t="s">
        <v>468</v>
      </c>
      <c r="V555" s="15">
        <v>1421014</v>
      </c>
      <c r="X555" s="15">
        <v>30312371</v>
      </c>
      <c r="Y555" s="15" t="s">
        <v>1516</v>
      </c>
      <c r="AB555" s="15" t="s">
        <v>1517</v>
      </c>
      <c r="AC555" s="15">
        <v>644929481</v>
      </c>
      <c r="AD555" s="15">
        <v>1005596729</v>
      </c>
      <c r="AE555" s="15" t="s">
        <v>461</v>
      </c>
      <c r="AF555" s="15">
        <v>1</v>
      </c>
      <c r="AG555" s="15" t="s">
        <v>509</v>
      </c>
      <c r="AH555" s="15" t="s">
        <v>510</v>
      </c>
      <c r="AI555" s="15" t="s">
        <v>511</v>
      </c>
      <c r="AJ555" s="15" t="s">
        <v>642</v>
      </c>
      <c r="AK555" s="15" t="s">
        <v>516</v>
      </c>
      <c r="AL555" s="15" t="s">
        <v>512</v>
      </c>
      <c r="AM555" s="16">
        <v>41639</v>
      </c>
      <c r="AN555" s="16">
        <v>41639</v>
      </c>
      <c r="AO555" s="16">
        <v>41639</v>
      </c>
      <c r="AP555" s="201">
        <v>12</v>
      </c>
      <c r="AT555" s="102">
        <v>2717</v>
      </c>
      <c r="AU555" s="15" t="s">
        <v>424</v>
      </c>
      <c r="AV555" s="15" t="s">
        <v>466</v>
      </c>
      <c r="AW555" s="15" t="s">
        <v>465</v>
      </c>
      <c r="AX555" s="14" t="str">
        <f t="shared" si="9"/>
        <v>Middle EastBOOKINGS</v>
      </c>
      <c r="AY555" s="17" t="s">
        <v>733</v>
      </c>
      <c r="AZ555" s="101">
        <f>IF(ISERROR(VLOOKUP($H555,Lookup!$F:$G,2,FALSE)),0,VLOOKUP($H555,Lookup!$F:$G,2,FALSE))</f>
        <v>0</v>
      </c>
    </row>
    <row r="556" spans="1:52">
      <c r="A556" s="12" t="str">
        <f>IF(AZ556=0,VLOOKUP(R556,Lookup!$B:$C,2,0),'1st Yr Maint'!AZ556)</f>
        <v>EMED &amp; Africa</v>
      </c>
      <c r="B556" s="12" t="str">
        <f>VLOOKUP(A556,Lookup!$C:$D,2,FALSE)</f>
        <v>EMEA EAST</v>
      </c>
      <c r="C556" s="15" t="s">
        <v>418</v>
      </c>
      <c r="D556" s="15" t="s">
        <v>491</v>
      </c>
      <c r="E556" s="15" t="s">
        <v>882</v>
      </c>
      <c r="F556" s="15" t="s">
        <v>519</v>
      </c>
      <c r="G556" s="15" t="s">
        <v>645</v>
      </c>
      <c r="H556" s="15" t="s">
        <v>612</v>
      </c>
      <c r="I556" s="143" t="s">
        <v>930</v>
      </c>
      <c r="J556" s="15" t="s">
        <v>567</v>
      </c>
      <c r="K556" s="15" t="s">
        <v>613</v>
      </c>
      <c r="L556" s="15" t="s">
        <v>464</v>
      </c>
      <c r="M556" s="15" t="s">
        <v>931</v>
      </c>
      <c r="N556" s="103">
        <v>67841</v>
      </c>
      <c r="O556" s="15" t="s">
        <v>1533</v>
      </c>
      <c r="P556" s="15" t="s">
        <v>1533</v>
      </c>
      <c r="Q556" s="15" t="s">
        <v>1534</v>
      </c>
      <c r="R556" s="15" t="s">
        <v>1020</v>
      </c>
      <c r="S556" s="15" t="s">
        <v>1020</v>
      </c>
      <c r="T556" s="15" t="s">
        <v>467</v>
      </c>
      <c r="U556" s="15" t="s">
        <v>468</v>
      </c>
      <c r="V556" s="15">
        <v>3012696</v>
      </c>
      <c r="X556" s="15">
        <v>30312479</v>
      </c>
      <c r="Y556" s="15" t="s">
        <v>1535</v>
      </c>
      <c r="AB556" s="15" t="s">
        <v>1536</v>
      </c>
      <c r="AC556" s="15">
        <v>565520160</v>
      </c>
      <c r="AD556" s="15">
        <v>1005653776</v>
      </c>
      <c r="AE556" s="15" t="s">
        <v>461</v>
      </c>
      <c r="AF556" s="15">
        <v>1</v>
      </c>
      <c r="AG556" s="15" t="s">
        <v>509</v>
      </c>
      <c r="AH556" s="15" t="s">
        <v>510</v>
      </c>
      <c r="AI556" s="15" t="s">
        <v>511</v>
      </c>
      <c r="AJ556" s="15" t="s">
        <v>642</v>
      </c>
      <c r="AK556" s="15" t="s">
        <v>1064</v>
      </c>
      <c r="AL556" s="15" t="s">
        <v>512</v>
      </c>
      <c r="AM556" s="16">
        <v>41639</v>
      </c>
      <c r="AN556" s="16">
        <v>41639</v>
      </c>
      <c r="AO556" s="16">
        <v>41639</v>
      </c>
      <c r="AP556" s="201">
        <v>12</v>
      </c>
      <c r="AT556" s="102">
        <v>276</v>
      </c>
      <c r="AU556" s="15" t="s">
        <v>424</v>
      </c>
      <c r="AV556" s="15" t="s">
        <v>653</v>
      </c>
      <c r="AW556" s="15" t="s">
        <v>665</v>
      </c>
      <c r="AX556" s="14" t="str">
        <f t="shared" si="9"/>
        <v>EMED &amp; AfricaBOOKINGS</v>
      </c>
      <c r="AY556" s="17" t="s">
        <v>733</v>
      </c>
      <c r="AZ556" s="101">
        <f>IF(ISERROR(VLOOKUP($H556,Lookup!$F:$G,2,FALSE)),0,VLOOKUP($H556,Lookup!$F:$G,2,FALSE))</f>
        <v>0</v>
      </c>
    </row>
    <row r="557" spans="1:52">
      <c r="A557" s="12" t="str">
        <f>IF(AZ557=0,VLOOKUP(R557,Lookup!$B:$C,2,0),'1st Yr Maint'!AZ557)</f>
        <v>UK&amp;I</v>
      </c>
      <c r="B557" s="12" t="str">
        <f>VLOOKUP(A557,Lookup!$C:$D,2,FALSE)</f>
        <v>UK&amp;I</v>
      </c>
      <c r="C557" s="15" t="s">
        <v>418</v>
      </c>
      <c r="D557" s="15" t="s">
        <v>491</v>
      </c>
      <c r="E557" s="15" t="s">
        <v>882</v>
      </c>
      <c r="F557" s="15" t="s">
        <v>519</v>
      </c>
      <c r="G557" s="15" t="s">
        <v>645</v>
      </c>
      <c r="H557" s="15" t="s">
        <v>475</v>
      </c>
      <c r="I557" s="143" t="s">
        <v>581</v>
      </c>
      <c r="J557" s="15" t="s">
        <v>476</v>
      </c>
      <c r="K557" s="15" t="s">
        <v>582</v>
      </c>
      <c r="L557" s="15" t="s">
        <v>471</v>
      </c>
      <c r="M557" s="15" t="s">
        <v>583</v>
      </c>
      <c r="N557" s="103">
        <v>46889</v>
      </c>
      <c r="O557" s="15" t="s">
        <v>917</v>
      </c>
      <c r="P557" s="15" t="s">
        <v>918</v>
      </c>
      <c r="Q557" s="15" t="s">
        <v>918</v>
      </c>
      <c r="R557" s="15" t="s">
        <v>495</v>
      </c>
      <c r="S557" s="15" t="s">
        <v>495</v>
      </c>
      <c r="T557" s="15" t="s">
        <v>467</v>
      </c>
      <c r="U557" s="15" t="s">
        <v>468</v>
      </c>
      <c r="V557" s="15">
        <v>2131957</v>
      </c>
      <c r="X557" s="15">
        <v>30277914</v>
      </c>
      <c r="Y557" s="15" t="s">
        <v>919</v>
      </c>
      <c r="AB557" s="15" t="s">
        <v>920</v>
      </c>
      <c r="AC557" s="15">
        <v>349273693</v>
      </c>
      <c r="AD557" s="15">
        <v>1005247186</v>
      </c>
      <c r="AE557" s="15" t="s">
        <v>461</v>
      </c>
      <c r="AF557" s="15">
        <v>1</v>
      </c>
      <c r="AG557" s="15" t="s">
        <v>509</v>
      </c>
      <c r="AH557" s="15" t="s">
        <v>510</v>
      </c>
      <c r="AI557" s="15" t="s">
        <v>514</v>
      </c>
      <c r="AL557" s="15" t="s">
        <v>391</v>
      </c>
      <c r="AM557" s="16">
        <v>41589</v>
      </c>
      <c r="AN557" s="16">
        <v>41589</v>
      </c>
      <c r="AO557" s="16">
        <v>41589</v>
      </c>
      <c r="AP557" s="201">
        <v>11</v>
      </c>
      <c r="AT557" s="102">
        <v>1655.4</v>
      </c>
      <c r="AU557" s="15" t="s">
        <v>424</v>
      </c>
      <c r="AV557" s="15" t="s">
        <v>921</v>
      </c>
      <c r="AW557" s="15" t="s">
        <v>922</v>
      </c>
      <c r="AX557" s="14" t="str">
        <f t="shared" si="9"/>
        <v>UK&amp;IBOOKINGS</v>
      </c>
      <c r="AY557" s="17" t="s">
        <v>733</v>
      </c>
      <c r="AZ557" s="101" t="str">
        <f>IF(ISERROR(VLOOKUP($H557,Lookup!$F:$G,2,FALSE)),0,VLOOKUP($H557,Lookup!$F:$G,2,FALSE))</f>
        <v>UK&amp;I</v>
      </c>
    </row>
    <row r="558" spans="1:52">
      <c r="A558" s="12" t="str">
        <f>IF(AZ558=0,VLOOKUP(R558,Lookup!$B:$C,2,0),'1st Yr Maint'!AZ558)</f>
        <v>UK&amp;I</v>
      </c>
      <c r="B558" s="12" t="str">
        <f>VLOOKUP(A558,Lookup!$C:$D,2,FALSE)</f>
        <v>UK&amp;I</v>
      </c>
      <c r="C558" s="15" t="s">
        <v>418</v>
      </c>
      <c r="D558" s="15" t="s">
        <v>491</v>
      </c>
      <c r="E558" s="15" t="s">
        <v>882</v>
      </c>
      <c r="F558" s="15" t="s">
        <v>519</v>
      </c>
      <c r="G558" s="15" t="s">
        <v>645</v>
      </c>
      <c r="H558" s="15" t="s">
        <v>475</v>
      </c>
      <c r="I558" s="143" t="s">
        <v>581</v>
      </c>
      <c r="J558" s="15" t="s">
        <v>476</v>
      </c>
      <c r="K558" s="15" t="s">
        <v>582</v>
      </c>
      <c r="L558" s="15" t="s">
        <v>471</v>
      </c>
      <c r="M558" s="15" t="s">
        <v>623</v>
      </c>
      <c r="N558" s="103">
        <v>104254</v>
      </c>
      <c r="O558" s="15" t="s">
        <v>1030</v>
      </c>
      <c r="P558" s="15" t="s">
        <v>1031</v>
      </c>
      <c r="Q558" s="15" t="s">
        <v>1031</v>
      </c>
      <c r="R558" s="15" t="s">
        <v>495</v>
      </c>
      <c r="S558" s="15" t="s">
        <v>495</v>
      </c>
      <c r="T558" s="15" t="s">
        <v>467</v>
      </c>
      <c r="U558" s="15" t="s">
        <v>468</v>
      </c>
      <c r="V558" s="15">
        <v>3058262</v>
      </c>
      <c r="X558" s="15">
        <v>30288581</v>
      </c>
      <c r="Y558" s="15" t="s">
        <v>1032</v>
      </c>
      <c r="AB558" s="15" t="s">
        <v>1030</v>
      </c>
      <c r="AC558" s="15">
        <v>347611423</v>
      </c>
      <c r="AD558" s="15">
        <v>1005614351</v>
      </c>
      <c r="AE558" s="15" t="s">
        <v>461</v>
      </c>
      <c r="AF558" s="15">
        <v>1</v>
      </c>
      <c r="AG558" s="15" t="s">
        <v>513</v>
      </c>
      <c r="AH558" s="15" t="s">
        <v>510</v>
      </c>
      <c r="AI558" s="15" t="s">
        <v>514</v>
      </c>
      <c r="AL558" s="15" t="s">
        <v>391</v>
      </c>
      <c r="AM558" s="16">
        <v>41607</v>
      </c>
      <c r="AN558" s="16">
        <v>41607</v>
      </c>
      <c r="AO558" s="16">
        <v>41607</v>
      </c>
      <c r="AP558" s="201">
        <v>11</v>
      </c>
      <c r="AT558" s="102">
        <v>4530.66</v>
      </c>
      <c r="AU558" s="15" t="s">
        <v>424</v>
      </c>
      <c r="AV558" s="15" t="s">
        <v>488</v>
      </c>
      <c r="AW558" s="15" t="s">
        <v>1033</v>
      </c>
      <c r="AX558" s="14" t="str">
        <f t="shared" si="9"/>
        <v>UK&amp;IBOOKINGS</v>
      </c>
      <c r="AY558" s="17" t="s">
        <v>733</v>
      </c>
      <c r="AZ558" s="101" t="str">
        <f>IF(ISERROR(VLOOKUP($H558,Lookup!$F:$G,2,FALSE)),0,VLOOKUP($H558,Lookup!$F:$G,2,FALSE))</f>
        <v>UK&amp;I</v>
      </c>
    </row>
    <row r="559" spans="1:52">
      <c r="A559" s="12" t="str">
        <f>IF(AZ559=0,VLOOKUP(R559,Lookup!$B:$C,2,0),'1st Yr Maint'!AZ559)</f>
        <v>Italy</v>
      </c>
      <c r="B559" s="12" t="str">
        <f>VLOOKUP(A559,Lookup!$C:$D,2,FALSE)</f>
        <v>EMEA WEST</v>
      </c>
      <c r="C559" s="15" t="s">
        <v>418</v>
      </c>
      <c r="D559" s="15" t="s">
        <v>491</v>
      </c>
      <c r="E559" s="15" t="s">
        <v>882</v>
      </c>
      <c r="F559" s="15" t="s">
        <v>519</v>
      </c>
      <c r="G559" s="15" t="s">
        <v>645</v>
      </c>
      <c r="H559" s="15" t="s">
        <v>1582</v>
      </c>
      <c r="I559" s="143" t="s">
        <v>1583</v>
      </c>
      <c r="J559" s="15" t="s">
        <v>1584</v>
      </c>
      <c r="K559" s="15" t="s">
        <v>1585</v>
      </c>
      <c r="L559" s="15" t="s">
        <v>558</v>
      </c>
      <c r="M559" s="15" t="s">
        <v>1586</v>
      </c>
      <c r="N559" s="103">
        <v>56321</v>
      </c>
      <c r="O559" s="15" t="s">
        <v>1541</v>
      </c>
      <c r="P559" s="15" t="s">
        <v>1542</v>
      </c>
      <c r="Q559" s="15" t="s">
        <v>1542</v>
      </c>
      <c r="R559" s="15" t="s">
        <v>97</v>
      </c>
      <c r="S559" s="15" t="s">
        <v>97</v>
      </c>
      <c r="T559" s="15" t="s">
        <v>467</v>
      </c>
      <c r="U559" s="15" t="s">
        <v>468</v>
      </c>
      <c r="V559" s="15">
        <v>3144500</v>
      </c>
      <c r="X559" s="15">
        <v>30311555</v>
      </c>
      <c r="Y559" s="15" t="s">
        <v>1543</v>
      </c>
      <c r="AB559" s="15" t="s">
        <v>1271</v>
      </c>
      <c r="AC559" s="15">
        <v>655149347</v>
      </c>
      <c r="AD559" s="15">
        <v>1005738757</v>
      </c>
      <c r="AE559" s="15" t="s">
        <v>461</v>
      </c>
      <c r="AF559" s="15">
        <v>2</v>
      </c>
      <c r="AG559" s="15" t="s">
        <v>509</v>
      </c>
      <c r="AH559" s="15" t="s">
        <v>510</v>
      </c>
      <c r="AI559" s="15" t="s">
        <v>514</v>
      </c>
      <c r="AJ559" s="15" t="s">
        <v>642</v>
      </c>
      <c r="AK559" s="15" t="s">
        <v>1544</v>
      </c>
      <c r="AL559" s="15" t="s">
        <v>512</v>
      </c>
      <c r="AM559" s="16">
        <v>41639</v>
      </c>
      <c r="AN559" s="16">
        <v>41639</v>
      </c>
      <c r="AO559" s="16">
        <v>41639</v>
      </c>
      <c r="AP559" s="201">
        <v>12</v>
      </c>
      <c r="AT559" s="102">
        <v>1346.7103999999999</v>
      </c>
      <c r="AU559" s="15" t="s">
        <v>424</v>
      </c>
      <c r="AV559" s="15" t="s">
        <v>494</v>
      </c>
      <c r="AW559" s="15" t="s">
        <v>542</v>
      </c>
      <c r="AX559" s="14" t="str">
        <f t="shared" si="9"/>
        <v>ItalyBOOKINGS</v>
      </c>
      <c r="AY559" s="17" t="s">
        <v>733</v>
      </c>
      <c r="AZ559" s="101">
        <f>IF(ISERROR(VLOOKUP($H559,Lookup!$F:$G,2,FALSE)),0,VLOOKUP($H559,Lookup!$F:$G,2,FALSE))</f>
        <v>0</v>
      </c>
    </row>
    <row r="560" spans="1:52">
      <c r="A560" s="12" t="str">
        <f>IF(AZ560=0,VLOOKUP(R560,Lookup!$B:$C,2,0),'1st Yr Maint'!AZ560)</f>
        <v>Nordics</v>
      </c>
      <c r="B560" s="12" t="str">
        <f>VLOOKUP(A560,Lookup!$C:$D,2,FALSE)</f>
        <v>EMEA WEST</v>
      </c>
      <c r="C560" s="15" t="s">
        <v>418</v>
      </c>
      <c r="D560" s="15" t="s">
        <v>491</v>
      </c>
      <c r="E560" s="15" t="s">
        <v>882</v>
      </c>
      <c r="F560" s="15" t="s">
        <v>519</v>
      </c>
      <c r="G560" s="15" t="s">
        <v>645</v>
      </c>
      <c r="H560" s="15" t="s">
        <v>1498</v>
      </c>
      <c r="I560" s="143" t="s">
        <v>1499</v>
      </c>
      <c r="K560" s="15" t="s">
        <v>1500</v>
      </c>
      <c r="L560" s="15" t="s">
        <v>558</v>
      </c>
      <c r="M560" s="15" t="s">
        <v>225</v>
      </c>
      <c r="N560" s="103" t="s">
        <v>225</v>
      </c>
      <c r="O560" s="15" t="s">
        <v>1493</v>
      </c>
      <c r="P560" s="15" t="s">
        <v>1494</v>
      </c>
      <c r="Q560" s="15" t="s">
        <v>1494</v>
      </c>
      <c r="R560" s="15" t="s">
        <v>580</v>
      </c>
      <c r="S560" s="15" t="s">
        <v>580</v>
      </c>
      <c r="T560" s="15" t="s">
        <v>467</v>
      </c>
      <c r="U560" s="15" t="s">
        <v>468</v>
      </c>
      <c r="V560" s="15">
        <v>3180943</v>
      </c>
      <c r="X560" s="15">
        <v>30308315</v>
      </c>
      <c r="Y560" s="15" t="s">
        <v>1495</v>
      </c>
      <c r="AB560" s="15" t="s">
        <v>1496</v>
      </c>
      <c r="AC560" s="15">
        <v>508405300</v>
      </c>
      <c r="AD560" s="15">
        <v>1005718147</v>
      </c>
      <c r="AE560" s="15" t="s">
        <v>461</v>
      </c>
      <c r="AF560" s="15">
        <v>1</v>
      </c>
      <c r="AG560" s="15" t="s">
        <v>513</v>
      </c>
      <c r="AH560" s="15" t="s">
        <v>510</v>
      </c>
      <c r="AI560" s="15" t="s">
        <v>511</v>
      </c>
      <c r="AJ560" s="15" t="s">
        <v>1497</v>
      </c>
      <c r="AL560" s="15" t="s">
        <v>512</v>
      </c>
      <c r="AM560" s="16">
        <v>41635</v>
      </c>
      <c r="AN560" s="16">
        <v>41635</v>
      </c>
      <c r="AO560" s="16">
        <v>41635</v>
      </c>
      <c r="AP560" s="201">
        <v>12</v>
      </c>
      <c r="AT560" s="102">
        <v>34500</v>
      </c>
      <c r="AU560" s="15" t="s">
        <v>424</v>
      </c>
      <c r="AV560" s="15" t="s">
        <v>663</v>
      </c>
      <c r="AW560" s="15" t="s">
        <v>678</v>
      </c>
      <c r="AX560" s="14" t="str">
        <f t="shared" si="9"/>
        <v>NordicsBOOKINGS</v>
      </c>
      <c r="AY560" s="17" t="s">
        <v>733</v>
      </c>
      <c r="AZ560" s="101">
        <f>IF(ISERROR(VLOOKUP($H560,Lookup!$F:$G,2,FALSE)),0,VLOOKUP($H560,Lookup!$F:$G,2,FALSE))</f>
        <v>0</v>
      </c>
    </row>
    <row r="561" spans="1:52">
      <c r="A561" s="12" t="str">
        <f>IF(AZ561=0,VLOOKUP(R561,Lookup!$B:$C,2,0),'1st Yr Maint'!AZ561)</f>
        <v>Nordics</v>
      </c>
      <c r="B561" s="12" t="str">
        <f>VLOOKUP(A561,Lookup!$C:$D,2,FALSE)</f>
        <v>EMEA WEST</v>
      </c>
      <c r="C561" s="15" t="s">
        <v>418</v>
      </c>
      <c r="D561" s="15" t="s">
        <v>491</v>
      </c>
      <c r="E561" s="15" t="s">
        <v>882</v>
      </c>
      <c r="F561" s="15" t="s">
        <v>519</v>
      </c>
      <c r="G561" s="15" t="s">
        <v>645</v>
      </c>
      <c r="H561" s="15" t="s">
        <v>1498</v>
      </c>
      <c r="I561" s="143" t="s">
        <v>1499</v>
      </c>
      <c r="K561" s="15" t="s">
        <v>1500</v>
      </c>
      <c r="L561" s="15" t="s">
        <v>558</v>
      </c>
      <c r="M561" s="15" t="s">
        <v>225</v>
      </c>
      <c r="N561" s="103" t="s">
        <v>225</v>
      </c>
      <c r="O561" s="15" t="s">
        <v>1493</v>
      </c>
      <c r="P561" s="15" t="s">
        <v>1494</v>
      </c>
      <c r="Q561" s="15" t="s">
        <v>1494</v>
      </c>
      <c r="R561" s="15" t="s">
        <v>580</v>
      </c>
      <c r="S561" s="15" t="s">
        <v>580</v>
      </c>
      <c r="T561" s="15" t="s">
        <v>467</v>
      </c>
      <c r="U561" s="15" t="s">
        <v>468</v>
      </c>
      <c r="V561" s="15">
        <v>3180943</v>
      </c>
      <c r="X561" s="15">
        <v>30308315</v>
      </c>
      <c r="Y561" s="15" t="s">
        <v>1495</v>
      </c>
      <c r="AB561" s="15" t="s">
        <v>1496</v>
      </c>
      <c r="AC561" s="15">
        <v>508405300</v>
      </c>
      <c r="AD561" s="15">
        <v>1005718147</v>
      </c>
      <c r="AE561" s="15" t="s">
        <v>461</v>
      </c>
      <c r="AF561" s="15">
        <v>-1</v>
      </c>
      <c r="AG561" s="15" t="s">
        <v>513</v>
      </c>
      <c r="AH561" s="15" t="s">
        <v>510</v>
      </c>
      <c r="AI561" s="15" t="s">
        <v>511</v>
      </c>
      <c r="AJ561" s="15" t="s">
        <v>1497</v>
      </c>
      <c r="AL561" s="15" t="s">
        <v>512</v>
      </c>
      <c r="AM561" s="16">
        <v>41635</v>
      </c>
      <c r="AN561" s="16">
        <v>41636</v>
      </c>
      <c r="AO561" s="16">
        <v>41635</v>
      </c>
      <c r="AP561" s="201">
        <v>12</v>
      </c>
      <c r="AT561" s="102">
        <v>-34500</v>
      </c>
      <c r="AU561" s="15" t="s">
        <v>424</v>
      </c>
      <c r="AV561" s="15" t="s">
        <v>663</v>
      </c>
      <c r="AW561" s="15" t="s">
        <v>678</v>
      </c>
      <c r="AX561" s="14" t="str">
        <f t="shared" si="9"/>
        <v>NordicsBOOKINGS</v>
      </c>
      <c r="AY561" s="17" t="s">
        <v>733</v>
      </c>
      <c r="AZ561" s="101">
        <f>IF(ISERROR(VLOOKUP($H561,Lookup!$F:$G,2,FALSE)),0,VLOOKUP($H561,Lookup!$F:$G,2,FALSE))</f>
        <v>0</v>
      </c>
    </row>
    <row r="562" spans="1:52">
      <c r="A562" s="12" t="str">
        <f>IF(AZ562=0,VLOOKUP(R562,Lookup!$B:$C,2,0),'1st Yr Maint'!AZ562)</f>
        <v>UK&amp;I</v>
      </c>
      <c r="B562" s="12" t="str">
        <f>VLOOKUP(A562,Lookup!$C:$D,2,FALSE)</f>
        <v>UK&amp;I</v>
      </c>
      <c r="C562" s="15" t="s">
        <v>418</v>
      </c>
      <c r="D562" s="15" t="s">
        <v>491</v>
      </c>
      <c r="E562" s="15" t="s">
        <v>882</v>
      </c>
      <c r="F562" s="15" t="s">
        <v>519</v>
      </c>
      <c r="G562" s="15" t="s">
        <v>645</v>
      </c>
      <c r="H562" s="15" t="s">
        <v>1409</v>
      </c>
      <c r="I562" s="143" t="s">
        <v>1410</v>
      </c>
      <c r="J562" s="15" t="s">
        <v>1411</v>
      </c>
      <c r="K562" s="15" t="s">
        <v>1412</v>
      </c>
      <c r="L562" s="15" t="s">
        <v>654</v>
      </c>
      <c r="M562" s="15" t="s">
        <v>1413</v>
      </c>
      <c r="N562" s="103">
        <v>21080</v>
      </c>
      <c r="O562" s="15" t="s">
        <v>1549</v>
      </c>
      <c r="P562" s="15" t="s">
        <v>1550</v>
      </c>
      <c r="Q562" s="15" t="s">
        <v>1550</v>
      </c>
      <c r="R562" s="15" t="s">
        <v>574</v>
      </c>
      <c r="S562" s="15" t="s">
        <v>574</v>
      </c>
      <c r="T562" s="15" t="s">
        <v>467</v>
      </c>
      <c r="U562" s="15" t="s">
        <v>468</v>
      </c>
      <c r="V562" s="15">
        <v>950844</v>
      </c>
      <c r="X562" s="15">
        <v>30307052</v>
      </c>
      <c r="Y562" s="15" t="s">
        <v>1551</v>
      </c>
      <c r="AB562" s="15" t="s">
        <v>1414</v>
      </c>
      <c r="AC562" s="15">
        <v>47675947</v>
      </c>
      <c r="AD562" s="15">
        <v>1005687713</v>
      </c>
      <c r="AE562" s="15" t="s">
        <v>461</v>
      </c>
      <c r="AF562" s="15">
        <v>0.14899999999999999</v>
      </c>
      <c r="AG562" s="15" t="s">
        <v>513</v>
      </c>
      <c r="AH562" s="15" t="s">
        <v>510</v>
      </c>
      <c r="AI562" s="15" t="s">
        <v>514</v>
      </c>
      <c r="AL562" s="15" t="s">
        <v>391</v>
      </c>
      <c r="AM562" s="16">
        <v>41634</v>
      </c>
      <c r="AN562" s="16">
        <v>41639</v>
      </c>
      <c r="AO562" s="16">
        <v>41639</v>
      </c>
      <c r="AP562" s="201">
        <v>12</v>
      </c>
      <c r="AT562" s="102">
        <v>440.11</v>
      </c>
      <c r="AU562" s="15" t="s">
        <v>424</v>
      </c>
      <c r="AV562" s="15" t="s">
        <v>462</v>
      </c>
      <c r="AW562" s="15" t="s">
        <v>1511</v>
      </c>
      <c r="AX562" s="14" t="str">
        <f t="shared" si="9"/>
        <v>UK&amp;IBOOKINGS</v>
      </c>
      <c r="AY562" s="17" t="s">
        <v>733</v>
      </c>
      <c r="AZ562" s="101" t="str">
        <f>IF(ISERROR(VLOOKUP($H562,Lookup!$F:$G,2,FALSE)),0,VLOOKUP($H562,Lookup!$F:$G,2,FALSE))</f>
        <v>UK&amp;I</v>
      </c>
    </row>
    <row r="563" spans="1:52">
      <c r="A563" s="12" t="str">
        <f>IF(AZ563=0,VLOOKUP(R563,Lookup!$B:$C,2,0),'1st Yr Maint'!AZ563)</f>
        <v>Russia CIS</v>
      </c>
      <c r="B563" s="12" t="str">
        <f>VLOOKUP(A563,Lookup!$C:$D,2,FALSE)</f>
        <v>EMEA EAST</v>
      </c>
      <c r="C563" s="15" t="s">
        <v>418</v>
      </c>
      <c r="D563" s="15" t="s">
        <v>491</v>
      </c>
      <c r="E563" s="15" t="s">
        <v>398</v>
      </c>
      <c r="F563" s="15" t="s">
        <v>519</v>
      </c>
      <c r="G563" s="15" t="s">
        <v>645</v>
      </c>
      <c r="H563" s="15" t="s">
        <v>1074</v>
      </c>
      <c r="I563" s="143" t="s">
        <v>1075</v>
      </c>
      <c r="K563" s="15" t="s">
        <v>1076</v>
      </c>
      <c r="L563" s="15" t="s">
        <v>669</v>
      </c>
      <c r="M563" s="15" t="s">
        <v>225</v>
      </c>
      <c r="N563" s="103" t="s">
        <v>225</v>
      </c>
      <c r="O563" s="15" t="s">
        <v>1445</v>
      </c>
      <c r="P563" s="15" t="s">
        <v>1445</v>
      </c>
      <c r="Q563" s="15" t="s">
        <v>1446</v>
      </c>
      <c r="R563" s="15" t="s">
        <v>598</v>
      </c>
      <c r="S563" s="15" t="s">
        <v>598</v>
      </c>
      <c r="T563" s="15" t="s">
        <v>467</v>
      </c>
      <c r="U563" s="15" t="s">
        <v>468</v>
      </c>
      <c r="V563" s="15">
        <v>3208596</v>
      </c>
      <c r="X563" s="15">
        <v>30306853</v>
      </c>
      <c r="Y563" s="15" t="s">
        <v>1447</v>
      </c>
      <c r="AB563" s="15" t="s">
        <v>1448</v>
      </c>
      <c r="AC563" s="15">
        <v>428569479</v>
      </c>
      <c r="AD563" s="15">
        <v>1005864874</v>
      </c>
      <c r="AE563" s="15" t="s">
        <v>461</v>
      </c>
      <c r="AF563" s="15">
        <v>1</v>
      </c>
      <c r="AG563" s="15" t="s">
        <v>509</v>
      </c>
      <c r="AH563" s="15" t="s">
        <v>510</v>
      </c>
      <c r="AI563" s="15" t="s">
        <v>514</v>
      </c>
      <c r="AL563" s="15" t="s">
        <v>391</v>
      </c>
      <c r="AM563" s="16">
        <v>41634</v>
      </c>
      <c r="AN563" s="16">
        <v>41634</v>
      </c>
      <c r="AO563" s="16">
        <v>41634</v>
      </c>
      <c r="AP563" s="201">
        <v>12</v>
      </c>
      <c r="AT563" s="102">
        <v>6900</v>
      </c>
      <c r="AU563" s="15" t="s">
        <v>424</v>
      </c>
      <c r="AV563" s="15" t="s">
        <v>462</v>
      </c>
      <c r="AW563" s="15" t="s">
        <v>652</v>
      </c>
      <c r="AX563" s="14" t="str">
        <f t="shared" si="9"/>
        <v>Russia CISBOOKINGS</v>
      </c>
      <c r="AY563" s="17" t="s">
        <v>733</v>
      </c>
      <c r="AZ563" s="101">
        <f>IF(ISERROR(VLOOKUP($H563,Lookup!$F:$G,2,FALSE)),0,VLOOKUP($H563,Lookup!$F:$G,2,FALSE))</f>
        <v>0</v>
      </c>
    </row>
    <row r="564" spans="1:52">
      <c r="A564" s="12" t="str">
        <f>IF(AZ564=0,VLOOKUP(R564,Lookup!$B:$C,2,0),'1st Yr Maint'!AZ564)</f>
        <v>Russia CIS</v>
      </c>
      <c r="B564" s="12" t="str">
        <f>VLOOKUP(A564,Lookup!$C:$D,2,FALSE)</f>
        <v>EMEA EAST</v>
      </c>
      <c r="C564" s="15" t="s">
        <v>418</v>
      </c>
      <c r="D564" s="15" t="s">
        <v>491</v>
      </c>
      <c r="E564" s="15" t="s">
        <v>398</v>
      </c>
      <c r="F564" s="15" t="s">
        <v>519</v>
      </c>
      <c r="G564" s="15" t="s">
        <v>645</v>
      </c>
      <c r="H564" s="15" t="s">
        <v>1074</v>
      </c>
      <c r="I564" s="143" t="s">
        <v>1075</v>
      </c>
      <c r="K564" s="15" t="s">
        <v>1076</v>
      </c>
      <c r="L564" s="15" t="s">
        <v>669</v>
      </c>
      <c r="M564" s="15" t="s">
        <v>225</v>
      </c>
      <c r="N564" s="103" t="s">
        <v>225</v>
      </c>
      <c r="O564" s="15" t="s">
        <v>1445</v>
      </c>
      <c r="P564" s="15" t="s">
        <v>1445</v>
      </c>
      <c r="Q564" s="15" t="s">
        <v>1446</v>
      </c>
      <c r="R564" s="15" t="s">
        <v>598</v>
      </c>
      <c r="S564" s="15" t="s">
        <v>598</v>
      </c>
      <c r="T564" s="15" t="s">
        <v>467</v>
      </c>
      <c r="U564" s="15" t="s">
        <v>468</v>
      </c>
      <c r="V564" s="15">
        <v>3208596</v>
      </c>
      <c r="X564" s="15">
        <v>30306853</v>
      </c>
      <c r="Y564" s="15" t="s">
        <v>1447</v>
      </c>
      <c r="AB564" s="15" t="s">
        <v>1448</v>
      </c>
      <c r="AC564" s="15">
        <v>428569479</v>
      </c>
      <c r="AD564" s="15">
        <v>1005864874</v>
      </c>
      <c r="AE564" s="15" t="s">
        <v>461</v>
      </c>
      <c r="AF564" s="15">
        <v>-1</v>
      </c>
      <c r="AG564" s="15" t="s">
        <v>509</v>
      </c>
      <c r="AH564" s="15" t="s">
        <v>510</v>
      </c>
      <c r="AI564" s="15" t="s">
        <v>514</v>
      </c>
      <c r="AL564" s="15" t="s">
        <v>391</v>
      </c>
      <c r="AM564" s="16">
        <v>41634</v>
      </c>
      <c r="AN564" s="16">
        <v>41635</v>
      </c>
      <c r="AO564" s="16">
        <v>41634</v>
      </c>
      <c r="AP564" s="201">
        <v>12</v>
      </c>
      <c r="AT564" s="102">
        <v>-6900</v>
      </c>
      <c r="AU564" s="15" t="s">
        <v>424</v>
      </c>
      <c r="AV564" s="15" t="s">
        <v>462</v>
      </c>
      <c r="AW564" s="15" t="s">
        <v>652</v>
      </c>
      <c r="AX564" s="14" t="str">
        <f t="shared" si="9"/>
        <v>Russia CISBOOKINGS</v>
      </c>
      <c r="AY564" s="17" t="s">
        <v>733</v>
      </c>
      <c r="AZ564" s="101">
        <f>IF(ISERROR(VLOOKUP($H564,Lookup!$F:$G,2,FALSE)),0,VLOOKUP($H564,Lookup!$F:$G,2,FALSE))</f>
        <v>0</v>
      </c>
    </row>
    <row r="565" spans="1:52">
      <c r="A565" s="12" t="str">
        <f>IF(AZ565=0,VLOOKUP(R565,Lookup!$B:$C,2,0),'1st Yr Maint'!AZ565)</f>
        <v>Nordics</v>
      </c>
      <c r="B565" s="12" t="str">
        <f>VLOOKUP(A565,Lookup!$C:$D,2,FALSE)</f>
        <v>EMEA WEST</v>
      </c>
      <c r="C565" s="15" t="s">
        <v>418</v>
      </c>
      <c r="D565" s="15" t="s">
        <v>491</v>
      </c>
      <c r="E565" s="15" t="s">
        <v>398</v>
      </c>
      <c r="F565" s="15" t="s">
        <v>519</v>
      </c>
      <c r="G565" s="15" t="s">
        <v>645</v>
      </c>
      <c r="H565" s="15" t="s">
        <v>1040</v>
      </c>
      <c r="I565" s="143" t="s">
        <v>1041</v>
      </c>
      <c r="J565" s="15" t="s">
        <v>1042</v>
      </c>
      <c r="K565" s="15" t="s">
        <v>1043</v>
      </c>
      <c r="L565" s="15" t="s">
        <v>558</v>
      </c>
      <c r="M565" s="15" t="s">
        <v>225</v>
      </c>
      <c r="N565" s="103" t="s">
        <v>225</v>
      </c>
      <c r="O565" s="15" t="s">
        <v>1415</v>
      </c>
      <c r="P565" s="15" t="s">
        <v>1415</v>
      </c>
      <c r="Q565" s="15" t="s">
        <v>1416</v>
      </c>
      <c r="R565" s="15" t="s">
        <v>564</v>
      </c>
      <c r="S565" s="15" t="s">
        <v>564</v>
      </c>
      <c r="T565" s="15" t="s">
        <v>467</v>
      </c>
      <c r="U565" s="15" t="s">
        <v>468</v>
      </c>
      <c r="V565" s="15">
        <v>3197042</v>
      </c>
      <c r="X565" s="15">
        <v>30304849</v>
      </c>
      <c r="Y565" s="15" t="s">
        <v>1417</v>
      </c>
      <c r="AB565" s="15" t="s">
        <v>1418</v>
      </c>
      <c r="AC565" s="15">
        <v>306282476</v>
      </c>
      <c r="AD565" s="15">
        <v>1005847158</v>
      </c>
      <c r="AE565" s="15" t="s">
        <v>461</v>
      </c>
      <c r="AF565" s="15">
        <v>1</v>
      </c>
      <c r="AG565" s="15" t="s">
        <v>513</v>
      </c>
      <c r="AH565" s="15" t="s">
        <v>510</v>
      </c>
      <c r="AI565" s="15" t="s">
        <v>511</v>
      </c>
      <c r="AJ565" s="15" t="s">
        <v>541</v>
      </c>
      <c r="AK565" s="15" t="s">
        <v>1419</v>
      </c>
      <c r="AL565" s="15" t="s">
        <v>512</v>
      </c>
      <c r="AM565" s="16">
        <v>41631</v>
      </c>
      <c r="AN565" s="16">
        <v>41631</v>
      </c>
      <c r="AO565" s="16">
        <v>41631</v>
      </c>
      <c r="AP565" s="201">
        <v>12</v>
      </c>
      <c r="AT565" s="102">
        <v>4024.91</v>
      </c>
      <c r="AU565" s="15" t="s">
        <v>424</v>
      </c>
      <c r="AV565" s="15" t="s">
        <v>494</v>
      </c>
      <c r="AW565" s="15" t="s">
        <v>1093</v>
      </c>
      <c r="AX565" s="14" t="str">
        <f t="shared" si="9"/>
        <v>NordicsBOOKINGS</v>
      </c>
      <c r="AY565" s="17" t="s">
        <v>733</v>
      </c>
      <c r="AZ565" s="101">
        <f>IF(ISERROR(VLOOKUP($H565,Lookup!$F:$G,2,FALSE)),0,VLOOKUP($H565,Lookup!$F:$G,2,FALSE))</f>
        <v>0</v>
      </c>
    </row>
    <row r="566" spans="1:52">
      <c r="A566" s="12" t="str">
        <f>IF(AZ566=0,VLOOKUP(R566,Lookup!$B:$C,2,0),'1st Yr Maint'!AZ566)</f>
        <v>Nordics</v>
      </c>
      <c r="B566" s="12" t="str">
        <f>VLOOKUP(A566,Lookup!$C:$D,2,FALSE)</f>
        <v>EMEA WEST</v>
      </c>
      <c r="C566" s="15" t="s">
        <v>418</v>
      </c>
      <c r="D566" s="15" t="s">
        <v>491</v>
      </c>
      <c r="E566" s="15" t="s">
        <v>398</v>
      </c>
      <c r="F566" s="15" t="s">
        <v>519</v>
      </c>
      <c r="G566" s="15" t="s">
        <v>645</v>
      </c>
      <c r="H566" s="15" t="s">
        <v>1040</v>
      </c>
      <c r="I566" s="143" t="s">
        <v>1041</v>
      </c>
      <c r="J566" s="15" t="s">
        <v>1042</v>
      </c>
      <c r="K566" s="15" t="s">
        <v>1043</v>
      </c>
      <c r="L566" s="15" t="s">
        <v>558</v>
      </c>
      <c r="M566" s="15" t="s">
        <v>225</v>
      </c>
      <c r="N566" s="103" t="s">
        <v>225</v>
      </c>
      <c r="O566" s="15" t="s">
        <v>1415</v>
      </c>
      <c r="P566" s="15" t="s">
        <v>1415</v>
      </c>
      <c r="Q566" s="15" t="s">
        <v>1416</v>
      </c>
      <c r="R566" s="15" t="s">
        <v>564</v>
      </c>
      <c r="S566" s="15" t="s">
        <v>564</v>
      </c>
      <c r="T566" s="15" t="s">
        <v>467</v>
      </c>
      <c r="U566" s="15" t="s">
        <v>468</v>
      </c>
      <c r="V566" s="15">
        <v>3197042</v>
      </c>
      <c r="X566" s="15">
        <v>30304849</v>
      </c>
      <c r="Y566" s="15" t="s">
        <v>1417</v>
      </c>
      <c r="AB566" s="15" t="s">
        <v>1418</v>
      </c>
      <c r="AC566" s="15">
        <v>306282476</v>
      </c>
      <c r="AD566" s="15">
        <v>1005847158</v>
      </c>
      <c r="AE566" s="15" t="s">
        <v>461</v>
      </c>
      <c r="AF566" s="15">
        <v>-1</v>
      </c>
      <c r="AG566" s="15" t="s">
        <v>513</v>
      </c>
      <c r="AH566" s="15" t="s">
        <v>510</v>
      </c>
      <c r="AI566" s="15" t="s">
        <v>511</v>
      </c>
      <c r="AJ566" s="15" t="s">
        <v>541</v>
      </c>
      <c r="AK566" s="15" t="s">
        <v>1419</v>
      </c>
      <c r="AL566" s="15" t="s">
        <v>512</v>
      </c>
      <c r="AM566" s="16">
        <v>41631</v>
      </c>
      <c r="AN566" s="16">
        <v>41635</v>
      </c>
      <c r="AO566" s="16">
        <v>41631</v>
      </c>
      <c r="AP566" s="201">
        <v>12</v>
      </c>
      <c r="AT566" s="102">
        <v>-4024.91</v>
      </c>
      <c r="AU566" s="15" t="s">
        <v>424</v>
      </c>
      <c r="AV566" s="15" t="s">
        <v>494</v>
      </c>
      <c r="AW566" s="15" t="s">
        <v>1093</v>
      </c>
      <c r="AX566" s="14" t="str">
        <f t="shared" si="9"/>
        <v>NordicsBOOKINGS</v>
      </c>
      <c r="AY566" s="17" t="s">
        <v>733</v>
      </c>
      <c r="AZ566" s="101">
        <f>IF(ISERROR(VLOOKUP($H566,Lookup!$F:$G,2,FALSE)),0,VLOOKUP($H566,Lookup!$F:$G,2,FALSE))</f>
        <v>0</v>
      </c>
    </row>
    <row r="567" spans="1:52">
      <c r="A567" s="12" t="str">
        <f>IF(AZ567=0,VLOOKUP(R567,Lookup!$B:$C,2,0),'1st Yr Maint'!AZ567)</f>
        <v>Other</v>
      </c>
      <c r="B567" s="12" t="str">
        <f>VLOOKUP(A567,Lookup!$C:$D,2,FALSE)</f>
        <v>OTHER</v>
      </c>
      <c r="C567" s="15" t="s">
        <v>418</v>
      </c>
      <c r="D567" s="15" t="s">
        <v>491</v>
      </c>
      <c r="E567" s="15" t="s">
        <v>398</v>
      </c>
      <c r="F567" s="15" t="s">
        <v>519</v>
      </c>
      <c r="G567" s="15" t="s">
        <v>645</v>
      </c>
      <c r="H567" s="15" t="s">
        <v>628</v>
      </c>
      <c r="I567" s="143" t="s">
        <v>629</v>
      </c>
      <c r="J567" s="15" t="s">
        <v>630</v>
      </c>
      <c r="K567" s="15" t="s">
        <v>631</v>
      </c>
      <c r="L567" s="15" t="s">
        <v>632</v>
      </c>
      <c r="M567" s="15" t="s">
        <v>225</v>
      </c>
      <c r="N567" s="103" t="s">
        <v>225</v>
      </c>
      <c r="O567" s="15" t="s">
        <v>1469</v>
      </c>
      <c r="P567" s="15" t="s">
        <v>1469</v>
      </c>
      <c r="Q567" s="15" t="s">
        <v>1469</v>
      </c>
      <c r="R567" s="15" t="s">
        <v>589</v>
      </c>
      <c r="S567" s="15" t="s">
        <v>589</v>
      </c>
      <c r="T567" s="15" t="s">
        <v>467</v>
      </c>
      <c r="U567" s="15" t="s">
        <v>468</v>
      </c>
      <c r="V567" s="15">
        <v>3094144</v>
      </c>
      <c r="X567" s="15">
        <v>30308215</v>
      </c>
      <c r="Y567" s="15" t="s">
        <v>1470</v>
      </c>
      <c r="AB567" s="15" t="s">
        <v>1469</v>
      </c>
      <c r="AC567" s="15">
        <v>650069115</v>
      </c>
      <c r="AD567" s="15">
        <v>1005860806</v>
      </c>
      <c r="AE567" s="15" t="s">
        <v>461</v>
      </c>
      <c r="AF567" s="15">
        <v>1</v>
      </c>
      <c r="AG567" s="15" t="s">
        <v>513</v>
      </c>
      <c r="AH567" s="15" t="s">
        <v>510</v>
      </c>
      <c r="AI567" s="15" t="s">
        <v>514</v>
      </c>
      <c r="AL567" s="15" t="s">
        <v>391</v>
      </c>
      <c r="AM567" s="16">
        <v>41635</v>
      </c>
      <c r="AN567" s="16">
        <v>41635</v>
      </c>
      <c r="AO567" s="16">
        <v>41635</v>
      </c>
      <c r="AP567" s="201">
        <v>12</v>
      </c>
      <c r="AT567" s="102">
        <v>1438</v>
      </c>
      <c r="AU567" s="15" t="s">
        <v>424</v>
      </c>
      <c r="AV567" s="15" t="s">
        <v>552</v>
      </c>
      <c r="AW567" s="15" t="s">
        <v>553</v>
      </c>
      <c r="AX567" s="14" t="str">
        <f t="shared" ref="AX567:AX630" si="10">A567&amp;AU567</f>
        <v>OtherBOOKINGS</v>
      </c>
      <c r="AY567" s="17" t="s">
        <v>733</v>
      </c>
      <c r="AZ567" s="101" t="str">
        <f>IF(ISERROR(VLOOKUP($H567,Lookup!$F:$G,2,FALSE)),0,VLOOKUP($H567,Lookup!$F:$G,2,FALSE))</f>
        <v>Other</v>
      </c>
    </row>
    <row r="568" spans="1:52">
      <c r="A568" s="12" t="str">
        <f>IF(AZ568=0,VLOOKUP(R568,Lookup!$B:$C,2,0),'1st Yr Maint'!AZ568)</f>
        <v>Other</v>
      </c>
      <c r="B568" s="12" t="str">
        <f>VLOOKUP(A568,Lookup!$C:$D,2,FALSE)</f>
        <v>OTHER</v>
      </c>
      <c r="C568" s="15" t="s">
        <v>418</v>
      </c>
      <c r="D568" s="15" t="s">
        <v>491</v>
      </c>
      <c r="E568" s="15" t="s">
        <v>398</v>
      </c>
      <c r="F568" s="15" t="s">
        <v>519</v>
      </c>
      <c r="G568" s="15" t="s">
        <v>645</v>
      </c>
      <c r="H568" s="15" t="s">
        <v>628</v>
      </c>
      <c r="I568" s="143" t="s">
        <v>629</v>
      </c>
      <c r="J568" s="15" t="s">
        <v>630</v>
      </c>
      <c r="K568" s="15" t="s">
        <v>631</v>
      </c>
      <c r="L568" s="15" t="s">
        <v>632</v>
      </c>
      <c r="M568" s="15" t="s">
        <v>225</v>
      </c>
      <c r="N568" s="103" t="s">
        <v>225</v>
      </c>
      <c r="O568" s="15" t="s">
        <v>1469</v>
      </c>
      <c r="P568" s="15" t="s">
        <v>1469</v>
      </c>
      <c r="Q568" s="15" t="s">
        <v>1469</v>
      </c>
      <c r="R568" s="15" t="s">
        <v>589</v>
      </c>
      <c r="S568" s="15" t="s">
        <v>589</v>
      </c>
      <c r="T568" s="15" t="s">
        <v>467</v>
      </c>
      <c r="U568" s="15" t="s">
        <v>468</v>
      </c>
      <c r="V568" s="15">
        <v>3094144</v>
      </c>
      <c r="X568" s="15">
        <v>30308215</v>
      </c>
      <c r="Y568" s="15" t="s">
        <v>1470</v>
      </c>
      <c r="AB568" s="15" t="s">
        <v>1469</v>
      </c>
      <c r="AC568" s="15">
        <v>650069115</v>
      </c>
      <c r="AD568" s="15">
        <v>1005860806</v>
      </c>
      <c r="AE568" s="15" t="s">
        <v>461</v>
      </c>
      <c r="AF568" s="15">
        <v>-1</v>
      </c>
      <c r="AG568" s="15" t="s">
        <v>513</v>
      </c>
      <c r="AH568" s="15" t="s">
        <v>510</v>
      </c>
      <c r="AI568" s="15" t="s">
        <v>514</v>
      </c>
      <c r="AL568" s="15" t="s">
        <v>391</v>
      </c>
      <c r="AM568" s="16">
        <v>41635</v>
      </c>
      <c r="AN568" s="16">
        <v>41636</v>
      </c>
      <c r="AO568" s="16">
        <v>41635</v>
      </c>
      <c r="AP568" s="201">
        <v>12</v>
      </c>
      <c r="AT568" s="102">
        <v>-1438</v>
      </c>
      <c r="AU568" s="15" t="s">
        <v>424</v>
      </c>
      <c r="AV568" s="15" t="s">
        <v>552</v>
      </c>
      <c r="AW568" s="15" t="s">
        <v>553</v>
      </c>
      <c r="AX568" s="14" t="str">
        <f t="shared" si="10"/>
        <v>OtherBOOKINGS</v>
      </c>
      <c r="AY568" s="17" t="s">
        <v>733</v>
      </c>
      <c r="AZ568" s="101" t="str">
        <f>IF(ISERROR(VLOOKUP($H568,Lookup!$F:$G,2,FALSE)),0,VLOOKUP($H568,Lookup!$F:$G,2,FALSE))</f>
        <v>Other</v>
      </c>
    </row>
    <row r="569" spans="1:52">
      <c r="A569" s="12" t="str">
        <f>IF(AZ569=0,VLOOKUP(R569,Lookup!$B:$C,2,0),'1st Yr Maint'!AZ569)</f>
        <v>Other</v>
      </c>
      <c r="B569" s="12" t="str">
        <f>VLOOKUP(A569,Lookup!$C:$D,2,FALSE)</f>
        <v>OTHER</v>
      </c>
      <c r="C569" s="15" t="s">
        <v>418</v>
      </c>
      <c r="D569" s="15" t="s">
        <v>491</v>
      </c>
      <c r="E569" s="15" t="s">
        <v>398</v>
      </c>
      <c r="F569" s="15" t="s">
        <v>519</v>
      </c>
      <c r="G569" s="15" t="s">
        <v>645</v>
      </c>
      <c r="H569" s="15" t="s">
        <v>628</v>
      </c>
      <c r="I569" s="143" t="s">
        <v>629</v>
      </c>
      <c r="J569" s="15" t="s">
        <v>630</v>
      </c>
      <c r="K569" s="15" t="s">
        <v>631</v>
      </c>
      <c r="L569" s="15" t="s">
        <v>632</v>
      </c>
      <c r="M569" s="15" t="s">
        <v>633</v>
      </c>
      <c r="N569" s="103" t="s">
        <v>634</v>
      </c>
      <c r="O569" s="15" t="s">
        <v>843</v>
      </c>
      <c r="P569" s="15" t="s">
        <v>844</v>
      </c>
      <c r="Q569" s="15" t="s">
        <v>844</v>
      </c>
      <c r="R569" s="15" t="s">
        <v>498</v>
      </c>
      <c r="S569" s="15" t="s">
        <v>498</v>
      </c>
      <c r="T569" s="15" t="s">
        <v>467</v>
      </c>
      <c r="U569" s="15" t="s">
        <v>468</v>
      </c>
      <c r="V569" s="15">
        <v>1955359</v>
      </c>
      <c r="X569" s="15">
        <v>30276031</v>
      </c>
      <c r="Y569" s="15" t="s">
        <v>845</v>
      </c>
      <c r="AB569" s="15" t="s">
        <v>846</v>
      </c>
      <c r="AC569" s="15">
        <v>408098429</v>
      </c>
      <c r="AD569" s="15">
        <v>1005491455</v>
      </c>
      <c r="AE569" s="15" t="s">
        <v>484</v>
      </c>
      <c r="AF569" s="15">
        <v>2</v>
      </c>
      <c r="AG569" s="15" t="s">
        <v>509</v>
      </c>
      <c r="AH569" s="15" t="s">
        <v>510</v>
      </c>
      <c r="AI569" s="15" t="s">
        <v>511</v>
      </c>
      <c r="AJ569" s="15" t="s">
        <v>517</v>
      </c>
      <c r="AK569" s="15" t="s">
        <v>516</v>
      </c>
      <c r="AL569" s="15" t="s">
        <v>512</v>
      </c>
      <c r="AM569" s="16">
        <v>41584</v>
      </c>
      <c r="AN569" s="16">
        <v>41584</v>
      </c>
      <c r="AO569" s="16">
        <v>41584</v>
      </c>
      <c r="AP569" s="201">
        <v>11</v>
      </c>
      <c r="AT569" s="102">
        <v>8186.1</v>
      </c>
      <c r="AU569" s="15" t="s">
        <v>424</v>
      </c>
      <c r="AV569" s="15" t="s">
        <v>466</v>
      </c>
      <c r="AW569" s="15" t="s">
        <v>531</v>
      </c>
      <c r="AX569" s="14" t="str">
        <f t="shared" si="10"/>
        <v>OtherBOOKINGS</v>
      </c>
      <c r="AY569" s="17" t="s">
        <v>733</v>
      </c>
      <c r="AZ569" s="101" t="str">
        <f>IF(ISERROR(VLOOKUP($H569,Lookup!$F:$G,2,FALSE)),0,VLOOKUP($H569,Lookup!$F:$G,2,FALSE))</f>
        <v>Other</v>
      </c>
    </row>
    <row r="570" spans="1:52">
      <c r="A570" s="12" t="str">
        <f>IF(AZ570=0,VLOOKUP(R570,Lookup!$B:$C,2,0),'1st Yr Maint'!AZ570)</f>
        <v>Other</v>
      </c>
      <c r="B570" s="12" t="str">
        <f>VLOOKUP(A570,Lookup!$C:$D,2,FALSE)</f>
        <v>OTHER</v>
      </c>
      <c r="C570" s="15" t="s">
        <v>418</v>
      </c>
      <c r="D570" s="15" t="s">
        <v>491</v>
      </c>
      <c r="E570" s="15" t="s">
        <v>398</v>
      </c>
      <c r="F570" s="15" t="s">
        <v>519</v>
      </c>
      <c r="G570" s="15" t="s">
        <v>645</v>
      </c>
      <c r="H570" s="15" t="s">
        <v>628</v>
      </c>
      <c r="I570" s="143" t="s">
        <v>629</v>
      </c>
      <c r="J570" s="15" t="s">
        <v>630</v>
      </c>
      <c r="K570" s="15" t="s">
        <v>631</v>
      </c>
      <c r="L570" s="15" t="s">
        <v>632</v>
      </c>
      <c r="M570" s="15" t="s">
        <v>633</v>
      </c>
      <c r="N570" s="103" t="s">
        <v>634</v>
      </c>
      <c r="O570" s="15" t="s">
        <v>843</v>
      </c>
      <c r="P570" s="15" t="s">
        <v>844</v>
      </c>
      <c r="Q570" s="15" t="s">
        <v>844</v>
      </c>
      <c r="R570" s="15" t="s">
        <v>498</v>
      </c>
      <c r="S570" s="15" t="s">
        <v>498</v>
      </c>
      <c r="T570" s="15" t="s">
        <v>467</v>
      </c>
      <c r="U570" s="15" t="s">
        <v>468</v>
      </c>
      <c r="V570" s="15">
        <v>1955359</v>
      </c>
      <c r="X570" s="15">
        <v>30276031</v>
      </c>
      <c r="Y570" s="15" t="s">
        <v>845</v>
      </c>
      <c r="AB570" s="15" t="s">
        <v>846</v>
      </c>
      <c r="AC570" s="15">
        <v>408098429</v>
      </c>
      <c r="AD570" s="15">
        <v>1005491455</v>
      </c>
      <c r="AE570" s="15" t="s">
        <v>484</v>
      </c>
      <c r="AF570" s="15">
        <v>-2</v>
      </c>
      <c r="AG570" s="15" t="s">
        <v>509</v>
      </c>
      <c r="AH570" s="15" t="s">
        <v>510</v>
      </c>
      <c r="AI570" s="15" t="s">
        <v>511</v>
      </c>
      <c r="AJ570" s="15" t="s">
        <v>517</v>
      </c>
      <c r="AK570" s="15" t="s">
        <v>516</v>
      </c>
      <c r="AL570" s="15" t="s">
        <v>512</v>
      </c>
      <c r="AM570" s="16">
        <v>41584</v>
      </c>
      <c r="AN570" s="16">
        <v>41585</v>
      </c>
      <c r="AO570" s="16">
        <v>41585</v>
      </c>
      <c r="AP570" s="201">
        <v>11</v>
      </c>
      <c r="AT570" s="102">
        <v>-8186.1</v>
      </c>
      <c r="AU570" s="15" t="s">
        <v>424</v>
      </c>
      <c r="AV570" s="15" t="s">
        <v>466</v>
      </c>
      <c r="AW570" s="15" t="s">
        <v>531</v>
      </c>
      <c r="AX570" s="14" t="str">
        <f t="shared" si="10"/>
        <v>OtherBOOKINGS</v>
      </c>
      <c r="AY570" s="17" t="s">
        <v>733</v>
      </c>
      <c r="AZ570" s="101" t="str">
        <f>IF(ISERROR(VLOOKUP($H570,Lookup!$F:$G,2,FALSE)),0,VLOOKUP($H570,Lookup!$F:$G,2,FALSE))</f>
        <v>Other</v>
      </c>
    </row>
    <row r="571" spans="1:52">
      <c r="A571" s="12" t="str">
        <f>IF(AZ571=0,VLOOKUP(R571,Lookup!$B:$C,2,0),'1st Yr Maint'!AZ571)</f>
        <v>France</v>
      </c>
      <c r="B571" s="12" t="str">
        <f>VLOOKUP(A571,Lookup!$C:$D,2,FALSE)</f>
        <v>EMEA WEST</v>
      </c>
      <c r="C571" s="15" t="s">
        <v>418</v>
      </c>
      <c r="D571" s="15" t="s">
        <v>491</v>
      </c>
      <c r="E571" s="15" t="s">
        <v>398</v>
      </c>
      <c r="F571" s="15" t="s">
        <v>519</v>
      </c>
      <c r="G571" s="15" t="s">
        <v>645</v>
      </c>
      <c r="H571" s="15" t="s">
        <v>1045</v>
      </c>
      <c r="I571" s="143" t="s">
        <v>1046</v>
      </c>
      <c r="J571" s="15" t="s">
        <v>1047</v>
      </c>
      <c r="K571" s="15" t="s">
        <v>1048</v>
      </c>
      <c r="L571" s="15" t="s">
        <v>970</v>
      </c>
      <c r="M571" s="15" t="s">
        <v>225</v>
      </c>
      <c r="N571" s="103" t="s">
        <v>225</v>
      </c>
      <c r="O571" s="15" t="s">
        <v>1395</v>
      </c>
      <c r="P571" s="15" t="s">
        <v>1395</v>
      </c>
      <c r="Q571" s="15" t="s">
        <v>1395</v>
      </c>
      <c r="R571" s="15" t="s">
        <v>267</v>
      </c>
      <c r="S571" s="15" t="s">
        <v>267</v>
      </c>
      <c r="T571" s="15" t="s">
        <v>467</v>
      </c>
      <c r="U571" s="15" t="s">
        <v>468</v>
      </c>
      <c r="V571" s="15">
        <v>3203724</v>
      </c>
      <c r="X571" s="15">
        <v>30304884</v>
      </c>
      <c r="Y571" s="15" t="s">
        <v>1396</v>
      </c>
      <c r="AB571" s="15" t="s">
        <v>1397</v>
      </c>
      <c r="AC571" s="15">
        <v>3250685</v>
      </c>
      <c r="AD571" s="15">
        <v>1005401479</v>
      </c>
      <c r="AE571" s="15" t="s">
        <v>461</v>
      </c>
      <c r="AF571" s="15">
        <v>3</v>
      </c>
      <c r="AG571" s="15" t="s">
        <v>513</v>
      </c>
      <c r="AH571" s="15" t="s">
        <v>510</v>
      </c>
      <c r="AI571" s="15" t="s">
        <v>514</v>
      </c>
      <c r="AL571" s="15" t="s">
        <v>391</v>
      </c>
      <c r="AM571" s="16">
        <v>41631</v>
      </c>
      <c r="AN571" s="16">
        <v>41631</v>
      </c>
      <c r="AO571" s="16">
        <v>41631</v>
      </c>
      <c r="AP571" s="201">
        <v>12</v>
      </c>
      <c r="AT571" s="102">
        <v>31890.33</v>
      </c>
      <c r="AU571" s="15" t="s">
        <v>424</v>
      </c>
      <c r="AV571" s="15" t="s">
        <v>653</v>
      </c>
      <c r="AW571" s="15" t="s">
        <v>1398</v>
      </c>
      <c r="AX571" s="14" t="str">
        <f t="shared" si="10"/>
        <v>FranceBOOKINGS</v>
      </c>
      <c r="AY571" s="17" t="s">
        <v>733</v>
      </c>
      <c r="AZ571" s="101" t="str">
        <f>IF(ISERROR(VLOOKUP($H571,Lookup!$F:$G,2,FALSE)),0,VLOOKUP($H571,Lookup!$F:$G,2,FALSE))</f>
        <v>France</v>
      </c>
    </row>
    <row r="572" spans="1:52">
      <c r="A572" s="12" t="str">
        <f>IF(AZ572=0,VLOOKUP(R572,Lookup!$B:$C,2,0),'1st Yr Maint'!AZ572)</f>
        <v>France</v>
      </c>
      <c r="B572" s="12" t="str">
        <f>VLOOKUP(A572,Lookup!$C:$D,2,FALSE)</f>
        <v>EMEA WEST</v>
      </c>
      <c r="C572" s="15" t="s">
        <v>418</v>
      </c>
      <c r="D572" s="15" t="s">
        <v>491</v>
      </c>
      <c r="E572" s="15" t="s">
        <v>398</v>
      </c>
      <c r="F572" s="15" t="s">
        <v>519</v>
      </c>
      <c r="G572" s="15" t="s">
        <v>645</v>
      </c>
      <c r="H572" s="15" t="s">
        <v>1045</v>
      </c>
      <c r="I572" s="143" t="s">
        <v>1046</v>
      </c>
      <c r="J572" s="15" t="s">
        <v>1047</v>
      </c>
      <c r="K572" s="15" t="s">
        <v>1048</v>
      </c>
      <c r="L572" s="15" t="s">
        <v>970</v>
      </c>
      <c r="M572" s="15" t="s">
        <v>225</v>
      </c>
      <c r="N572" s="103" t="s">
        <v>225</v>
      </c>
      <c r="O572" s="15" t="s">
        <v>1395</v>
      </c>
      <c r="P572" s="15" t="s">
        <v>1395</v>
      </c>
      <c r="Q572" s="15" t="s">
        <v>1395</v>
      </c>
      <c r="R572" s="15" t="s">
        <v>267</v>
      </c>
      <c r="S572" s="15" t="s">
        <v>267</v>
      </c>
      <c r="T572" s="15" t="s">
        <v>467</v>
      </c>
      <c r="U572" s="15" t="s">
        <v>468</v>
      </c>
      <c r="V572" s="15">
        <v>3203724</v>
      </c>
      <c r="X572" s="15">
        <v>30304884</v>
      </c>
      <c r="Y572" s="15" t="s">
        <v>1396</v>
      </c>
      <c r="AB572" s="15" t="s">
        <v>1397</v>
      </c>
      <c r="AC572" s="15">
        <v>3250685</v>
      </c>
      <c r="AD572" s="15">
        <v>1005401479</v>
      </c>
      <c r="AE572" s="15" t="s">
        <v>461</v>
      </c>
      <c r="AF572" s="15">
        <v>-3</v>
      </c>
      <c r="AG572" s="15" t="s">
        <v>513</v>
      </c>
      <c r="AH572" s="15" t="s">
        <v>510</v>
      </c>
      <c r="AI572" s="15" t="s">
        <v>514</v>
      </c>
      <c r="AL572" s="15" t="s">
        <v>391</v>
      </c>
      <c r="AM572" s="16">
        <v>41631</v>
      </c>
      <c r="AN572" s="16">
        <v>41635</v>
      </c>
      <c r="AO572" s="16">
        <v>41631</v>
      </c>
      <c r="AP572" s="201">
        <v>12</v>
      </c>
      <c r="AT572" s="102">
        <v>-31890.33</v>
      </c>
      <c r="AU572" s="15" t="s">
        <v>424</v>
      </c>
      <c r="AV572" s="15" t="s">
        <v>653</v>
      </c>
      <c r="AW572" s="15" t="s">
        <v>1398</v>
      </c>
      <c r="AX572" s="14" t="str">
        <f t="shared" si="10"/>
        <v>FranceBOOKINGS</v>
      </c>
      <c r="AY572" s="17" t="s">
        <v>733</v>
      </c>
      <c r="AZ572" s="101" t="str">
        <f>IF(ISERROR(VLOOKUP($H572,Lookup!$F:$G,2,FALSE)),0,VLOOKUP($H572,Lookup!$F:$G,2,FALSE))</f>
        <v>France</v>
      </c>
    </row>
    <row r="573" spans="1:52">
      <c r="A573" s="12" t="str">
        <f>IF(AZ573=0,VLOOKUP(R573,Lookup!$B:$C,2,0),'1st Yr Maint'!AZ573)</f>
        <v>Benelux</v>
      </c>
      <c r="B573" s="12" t="str">
        <f>VLOOKUP(A573,Lookup!$C:$D,2,FALSE)</f>
        <v>EMEA WEST</v>
      </c>
      <c r="C573" s="15" t="s">
        <v>418</v>
      </c>
      <c r="D573" s="15" t="s">
        <v>491</v>
      </c>
      <c r="E573" s="15" t="s">
        <v>398</v>
      </c>
      <c r="F573" s="15" t="s">
        <v>519</v>
      </c>
      <c r="G573" s="15" t="s">
        <v>645</v>
      </c>
      <c r="H573" s="15" t="s">
        <v>568</v>
      </c>
      <c r="I573" s="143" t="s">
        <v>544</v>
      </c>
      <c r="J573" s="15" t="s">
        <v>476</v>
      </c>
      <c r="K573" s="15" t="s">
        <v>473</v>
      </c>
      <c r="L573" s="15" t="s">
        <v>471</v>
      </c>
      <c r="M573" s="15" t="s">
        <v>659</v>
      </c>
      <c r="N573" s="103">
        <v>86817</v>
      </c>
      <c r="O573" s="15" t="s">
        <v>843</v>
      </c>
      <c r="P573" s="15" t="s">
        <v>844</v>
      </c>
      <c r="Q573" s="15" t="s">
        <v>844</v>
      </c>
      <c r="R573" s="15" t="s">
        <v>498</v>
      </c>
      <c r="S573" s="15" t="s">
        <v>498</v>
      </c>
      <c r="T573" s="15" t="s">
        <v>467</v>
      </c>
      <c r="U573" s="15" t="s">
        <v>468</v>
      </c>
      <c r="V573" s="15">
        <v>1955359</v>
      </c>
      <c r="X573" s="15">
        <v>30276031</v>
      </c>
      <c r="Y573" s="15" t="s">
        <v>845</v>
      </c>
      <c r="AB573" s="15" t="s">
        <v>846</v>
      </c>
      <c r="AC573" s="15">
        <v>408098429</v>
      </c>
      <c r="AD573" s="15">
        <v>1005491455</v>
      </c>
      <c r="AE573" s="15" t="s">
        <v>484</v>
      </c>
      <c r="AF573" s="15">
        <v>2</v>
      </c>
      <c r="AG573" s="15" t="s">
        <v>509</v>
      </c>
      <c r="AH573" s="15" t="s">
        <v>510</v>
      </c>
      <c r="AI573" s="15" t="s">
        <v>511</v>
      </c>
      <c r="AJ573" s="15" t="s">
        <v>517</v>
      </c>
      <c r="AK573" s="15" t="s">
        <v>516</v>
      </c>
      <c r="AL573" s="15" t="s">
        <v>512</v>
      </c>
      <c r="AM573" s="16">
        <v>41584</v>
      </c>
      <c r="AN573" s="16">
        <v>41585</v>
      </c>
      <c r="AO573" s="16">
        <v>41585</v>
      </c>
      <c r="AP573" s="201">
        <v>11</v>
      </c>
      <c r="AT573" s="102">
        <v>8186.1</v>
      </c>
      <c r="AU573" s="15" t="s">
        <v>424</v>
      </c>
      <c r="AV573" s="15" t="s">
        <v>466</v>
      </c>
      <c r="AW573" s="15" t="s">
        <v>531</v>
      </c>
      <c r="AX573" s="14" t="str">
        <f t="shared" si="10"/>
        <v>BeneluxBOOKINGS</v>
      </c>
      <c r="AY573" s="17" t="s">
        <v>733</v>
      </c>
      <c r="AZ573" s="101">
        <f>IF(ISERROR(VLOOKUP($H573,Lookup!$F:$G,2,FALSE)),0,VLOOKUP($H573,Lookup!$F:$G,2,FALSE))</f>
        <v>0</v>
      </c>
    </row>
    <row r="574" spans="1:52">
      <c r="A574" s="12" t="str">
        <f>IF(AZ574=0,VLOOKUP(R574,Lookup!$B:$C,2,0),'1st Yr Maint'!AZ574)</f>
        <v>Benelux</v>
      </c>
      <c r="B574" s="12" t="str">
        <f>VLOOKUP(A574,Lookup!$C:$D,2,FALSE)</f>
        <v>EMEA WEST</v>
      </c>
      <c r="C574" s="15" t="s">
        <v>418</v>
      </c>
      <c r="D574" s="15" t="s">
        <v>491</v>
      </c>
      <c r="E574" s="15" t="s">
        <v>398</v>
      </c>
      <c r="F574" s="15" t="s">
        <v>519</v>
      </c>
      <c r="G574" s="15" t="s">
        <v>645</v>
      </c>
      <c r="H574" s="15" t="s">
        <v>568</v>
      </c>
      <c r="I574" s="143" t="s">
        <v>544</v>
      </c>
      <c r="J574" s="15" t="s">
        <v>476</v>
      </c>
      <c r="K574" s="15" t="s">
        <v>473</v>
      </c>
      <c r="L574" s="15" t="s">
        <v>471</v>
      </c>
      <c r="M574" s="15" t="s">
        <v>659</v>
      </c>
      <c r="N574" s="103">
        <v>86817</v>
      </c>
      <c r="O574" s="15" t="s">
        <v>806</v>
      </c>
      <c r="P574" s="15" t="s">
        <v>807</v>
      </c>
      <c r="Q574" s="15" t="s">
        <v>808</v>
      </c>
      <c r="R574" s="15" t="s">
        <v>498</v>
      </c>
      <c r="S574" s="15" t="s">
        <v>498</v>
      </c>
      <c r="T574" s="15" t="s">
        <v>467</v>
      </c>
      <c r="U574" s="15" t="s">
        <v>468</v>
      </c>
      <c r="V574" s="15">
        <v>2321945</v>
      </c>
      <c r="X574" s="15">
        <v>30273447</v>
      </c>
      <c r="Y574" s="15" t="s">
        <v>809</v>
      </c>
      <c r="AB574" s="15" t="s">
        <v>968</v>
      </c>
      <c r="AC574" s="15">
        <v>402000004</v>
      </c>
      <c r="AD574" s="15">
        <v>1005547044</v>
      </c>
      <c r="AE574" s="15" t="s">
        <v>461</v>
      </c>
      <c r="AF574" s="15">
        <v>1</v>
      </c>
      <c r="AG574" s="15" t="s">
        <v>509</v>
      </c>
      <c r="AH574" s="15" t="s">
        <v>510</v>
      </c>
      <c r="AI574" s="15" t="s">
        <v>514</v>
      </c>
      <c r="AL574" s="15" t="s">
        <v>391</v>
      </c>
      <c r="AM574" s="16">
        <v>41578</v>
      </c>
      <c r="AN574" s="16">
        <v>41578</v>
      </c>
      <c r="AO574" s="16">
        <v>41578</v>
      </c>
      <c r="AP574" s="201">
        <v>10</v>
      </c>
      <c r="AT574" s="102">
        <v>3454.1</v>
      </c>
      <c r="AU574" s="15" t="s">
        <v>424</v>
      </c>
      <c r="AV574" s="15" t="s">
        <v>608</v>
      </c>
      <c r="AW574" s="15" t="s">
        <v>609</v>
      </c>
      <c r="AX574" s="14" t="str">
        <f t="shared" si="10"/>
        <v>BeneluxBOOKINGS</v>
      </c>
      <c r="AY574" s="17" t="s">
        <v>733</v>
      </c>
      <c r="AZ574" s="101">
        <f>IF(ISERROR(VLOOKUP($H574,Lookup!$F:$G,2,FALSE)),0,VLOOKUP($H574,Lookup!$F:$G,2,FALSE))</f>
        <v>0</v>
      </c>
    </row>
    <row r="575" spans="1:52">
      <c r="A575" s="12" t="str">
        <f>IF(AZ575=0,VLOOKUP(R575,Lookup!$B:$C,2,0),'1st Yr Maint'!AZ575)</f>
        <v>Benelux</v>
      </c>
      <c r="B575" s="12" t="str">
        <f>VLOOKUP(A575,Lookup!$C:$D,2,FALSE)</f>
        <v>EMEA WEST</v>
      </c>
      <c r="C575" s="15" t="s">
        <v>418</v>
      </c>
      <c r="D575" s="15" t="s">
        <v>491</v>
      </c>
      <c r="E575" s="15" t="s">
        <v>398</v>
      </c>
      <c r="F575" s="15" t="s">
        <v>519</v>
      </c>
      <c r="G575" s="15" t="s">
        <v>645</v>
      </c>
      <c r="H575" s="15" t="s">
        <v>568</v>
      </c>
      <c r="I575" s="143" t="s">
        <v>544</v>
      </c>
      <c r="J575" s="15" t="s">
        <v>476</v>
      </c>
      <c r="K575" s="15" t="s">
        <v>473</v>
      </c>
      <c r="L575" s="15" t="s">
        <v>471</v>
      </c>
      <c r="M575" s="15" t="s">
        <v>595</v>
      </c>
      <c r="N575" s="103">
        <v>110701</v>
      </c>
      <c r="O575" s="15" t="s">
        <v>1421</v>
      </c>
      <c r="P575" s="15" t="s">
        <v>1422</v>
      </c>
      <c r="Q575" s="15" t="s">
        <v>1422</v>
      </c>
      <c r="R575" s="15" t="s">
        <v>498</v>
      </c>
      <c r="S575" s="15" t="s">
        <v>498</v>
      </c>
      <c r="T575" s="15" t="s">
        <v>1423</v>
      </c>
      <c r="U575" s="15" t="s">
        <v>1424</v>
      </c>
      <c r="V575" s="15">
        <v>1674891</v>
      </c>
      <c r="X575" s="15">
        <v>30308135</v>
      </c>
      <c r="Y575" s="15" t="s">
        <v>1425</v>
      </c>
      <c r="AB575" s="15" t="s">
        <v>1526</v>
      </c>
      <c r="AC575" s="15">
        <v>8030137</v>
      </c>
      <c r="AD575" s="15">
        <v>1005852695</v>
      </c>
      <c r="AE575" s="15" t="s">
        <v>461</v>
      </c>
      <c r="AF575" s="15">
        <v>4</v>
      </c>
      <c r="AG575" s="15" t="s">
        <v>513</v>
      </c>
      <c r="AI575" s="15" t="s">
        <v>514</v>
      </c>
      <c r="AL575" s="15" t="s">
        <v>391</v>
      </c>
      <c r="AM575" s="16">
        <v>41635</v>
      </c>
      <c r="AN575" s="16">
        <v>41635</v>
      </c>
      <c r="AO575" s="16">
        <v>41635</v>
      </c>
      <c r="AP575" s="201">
        <v>12</v>
      </c>
      <c r="AT575" s="102">
        <v>5012.8</v>
      </c>
      <c r="AU575" s="15" t="s">
        <v>424</v>
      </c>
      <c r="AV575" s="15" t="s">
        <v>462</v>
      </c>
      <c r="AW575" s="15" t="s">
        <v>652</v>
      </c>
      <c r="AX575" s="14" t="str">
        <f t="shared" si="10"/>
        <v>BeneluxBOOKINGS</v>
      </c>
      <c r="AY575" s="17" t="s">
        <v>733</v>
      </c>
      <c r="AZ575" s="101">
        <f>IF(ISERROR(VLOOKUP($H575,Lookup!$F:$G,2,FALSE)),0,VLOOKUP($H575,Lookup!$F:$G,2,FALSE))</f>
        <v>0</v>
      </c>
    </row>
    <row r="576" spans="1:52">
      <c r="A576" s="12" t="str">
        <f>IF(AZ576=0,VLOOKUP(R576,Lookup!$B:$C,2,0),'1st Yr Maint'!AZ576)</f>
        <v>France</v>
      </c>
      <c r="B576" s="12" t="str">
        <f>VLOOKUP(A576,Lookup!$C:$D,2,FALSE)</f>
        <v>EMEA WEST</v>
      </c>
      <c r="C576" s="15" t="s">
        <v>418</v>
      </c>
      <c r="D576" s="15" t="s">
        <v>491</v>
      </c>
      <c r="E576" s="15" t="s">
        <v>398</v>
      </c>
      <c r="F576" s="15" t="s">
        <v>519</v>
      </c>
      <c r="G576" s="15" t="s">
        <v>645</v>
      </c>
      <c r="H576" s="15" t="s">
        <v>477</v>
      </c>
      <c r="I576" s="143" t="s">
        <v>614</v>
      </c>
      <c r="J576" s="15" t="s">
        <v>566</v>
      </c>
      <c r="K576" s="15" t="s">
        <v>478</v>
      </c>
      <c r="L576" s="15" t="s">
        <v>460</v>
      </c>
      <c r="M576" s="15" t="s">
        <v>490</v>
      </c>
      <c r="N576" s="103">
        <v>110504</v>
      </c>
      <c r="O576" s="15" t="s">
        <v>1395</v>
      </c>
      <c r="P576" s="15" t="s">
        <v>1395</v>
      </c>
      <c r="Q576" s="15" t="s">
        <v>1395</v>
      </c>
      <c r="R576" s="15" t="s">
        <v>267</v>
      </c>
      <c r="S576" s="15" t="s">
        <v>267</v>
      </c>
      <c r="T576" s="15" t="s">
        <v>467</v>
      </c>
      <c r="U576" s="15" t="s">
        <v>468</v>
      </c>
      <c r="V576" s="15">
        <v>3203724</v>
      </c>
      <c r="X576" s="15">
        <v>30304884</v>
      </c>
      <c r="Y576" s="15" t="s">
        <v>1396</v>
      </c>
      <c r="AB576" s="15" t="s">
        <v>1397</v>
      </c>
      <c r="AC576" s="15">
        <v>3250685</v>
      </c>
      <c r="AD576" s="15">
        <v>1005401479</v>
      </c>
      <c r="AE576" s="15" t="s">
        <v>461</v>
      </c>
      <c r="AF576" s="15">
        <v>3</v>
      </c>
      <c r="AG576" s="15" t="s">
        <v>513</v>
      </c>
      <c r="AH576" s="15" t="s">
        <v>510</v>
      </c>
      <c r="AI576" s="15" t="s">
        <v>514</v>
      </c>
      <c r="AL576" s="15" t="s">
        <v>391</v>
      </c>
      <c r="AM576" s="16">
        <v>41631</v>
      </c>
      <c r="AN576" s="16">
        <v>41635</v>
      </c>
      <c r="AO576" s="16">
        <v>41631</v>
      </c>
      <c r="AP576" s="201">
        <v>12</v>
      </c>
      <c r="AT576" s="102">
        <v>31890.33</v>
      </c>
      <c r="AU576" s="15" t="s">
        <v>424</v>
      </c>
      <c r="AV576" s="15" t="s">
        <v>653</v>
      </c>
      <c r="AW576" s="15" t="s">
        <v>1398</v>
      </c>
      <c r="AX576" s="14" t="str">
        <f t="shared" si="10"/>
        <v>FranceBOOKINGS</v>
      </c>
      <c r="AY576" s="17" t="s">
        <v>733</v>
      </c>
      <c r="AZ576" s="101" t="str">
        <f>IF(ISERROR(VLOOKUP($H576,Lookup!$F:$G,2,FALSE)),0,VLOOKUP($H576,Lookup!$F:$G,2,FALSE))</f>
        <v>France</v>
      </c>
    </row>
    <row r="577" spans="1:52">
      <c r="A577" s="12" t="str">
        <f>IF(AZ577=0,VLOOKUP(R577,Lookup!$B:$C,2,0),'1st Yr Maint'!AZ577)</f>
        <v>Germany</v>
      </c>
      <c r="B577" s="12" t="str">
        <f>VLOOKUP(A577,Lookup!$C:$D,2,FALSE)</f>
        <v>Germany</v>
      </c>
      <c r="C577" s="15" t="s">
        <v>418</v>
      </c>
      <c r="D577" s="15" t="s">
        <v>491</v>
      </c>
      <c r="E577" s="15" t="s">
        <v>398</v>
      </c>
      <c r="F577" s="15" t="s">
        <v>519</v>
      </c>
      <c r="G577" s="15" t="s">
        <v>645</v>
      </c>
      <c r="H577" s="15" t="s">
        <v>533</v>
      </c>
      <c r="I577" s="143" t="s">
        <v>534</v>
      </c>
      <c r="J577" s="15" t="s">
        <v>566</v>
      </c>
      <c r="K577" s="15" t="s">
        <v>545</v>
      </c>
      <c r="L577" s="15" t="s">
        <v>460</v>
      </c>
      <c r="M577" s="15" t="s">
        <v>1282</v>
      </c>
      <c r="N577" s="103">
        <v>138882</v>
      </c>
      <c r="O577" s="15" t="s">
        <v>1283</v>
      </c>
      <c r="P577" s="15" t="s">
        <v>1283</v>
      </c>
      <c r="Q577" s="15" t="s">
        <v>1283</v>
      </c>
      <c r="R577" s="15" t="s">
        <v>95</v>
      </c>
      <c r="S577" s="15" t="s">
        <v>95</v>
      </c>
      <c r="T577" s="15" t="s">
        <v>467</v>
      </c>
      <c r="U577" s="15" t="s">
        <v>468</v>
      </c>
      <c r="V577" s="15">
        <v>2843351</v>
      </c>
      <c r="X577" s="15">
        <v>30300120</v>
      </c>
      <c r="Y577" s="15" t="s">
        <v>1284</v>
      </c>
      <c r="AB577" s="15" t="s">
        <v>1285</v>
      </c>
      <c r="AC577" s="15">
        <v>219225105</v>
      </c>
      <c r="AD577" s="15">
        <v>1005650319</v>
      </c>
      <c r="AE577" s="15" t="s">
        <v>461</v>
      </c>
      <c r="AF577" s="15">
        <v>1</v>
      </c>
      <c r="AG577" s="15" t="s">
        <v>513</v>
      </c>
      <c r="AH577" s="15" t="s">
        <v>510</v>
      </c>
      <c r="AI577" s="15" t="s">
        <v>514</v>
      </c>
      <c r="AL577" s="15" t="s">
        <v>391</v>
      </c>
      <c r="AM577" s="16">
        <v>41626</v>
      </c>
      <c r="AN577" s="16">
        <v>41626</v>
      </c>
      <c r="AO577" s="16">
        <v>41626</v>
      </c>
      <c r="AP577" s="201">
        <v>12</v>
      </c>
      <c r="AT577" s="102">
        <v>4642.3</v>
      </c>
      <c r="AU577" s="15" t="s">
        <v>424</v>
      </c>
      <c r="AV577" s="15" t="s">
        <v>663</v>
      </c>
      <c r="AW577" s="15" t="s">
        <v>677</v>
      </c>
      <c r="AX577" s="14" t="str">
        <f t="shared" si="10"/>
        <v>GermanyBOOKINGS</v>
      </c>
      <c r="AY577" s="17" t="s">
        <v>733</v>
      </c>
      <c r="AZ577" s="101" t="str">
        <f>IF(ISERROR(VLOOKUP($H577,Lookup!$F:$G,2,FALSE)),0,VLOOKUP($H577,Lookup!$F:$G,2,FALSE))</f>
        <v>Germany</v>
      </c>
    </row>
    <row r="578" spans="1:52">
      <c r="A578" s="12" t="str">
        <f>IF(AZ578=0,VLOOKUP(R578,Lookup!$B:$C,2,0),'1st Yr Maint'!AZ578)</f>
        <v>Germany</v>
      </c>
      <c r="B578" s="12" t="str">
        <f>VLOOKUP(A578,Lookup!$C:$D,2,FALSE)</f>
        <v>Germany</v>
      </c>
      <c r="C578" s="15" t="s">
        <v>418</v>
      </c>
      <c r="D578" s="15" t="s">
        <v>491</v>
      </c>
      <c r="E578" s="15" t="s">
        <v>398</v>
      </c>
      <c r="F578" s="15" t="s">
        <v>519</v>
      </c>
      <c r="G578" s="15" t="s">
        <v>645</v>
      </c>
      <c r="H578" s="15" t="s">
        <v>533</v>
      </c>
      <c r="I578" s="143" t="s">
        <v>534</v>
      </c>
      <c r="J578" s="15" t="s">
        <v>566</v>
      </c>
      <c r="K578" s="15" t="s">
        <v>545</v>
      </c>
      <c r="L578" s="15" t="s">
        <v>460</v>
      </c>
      <c r="M578" s="15" t="s">
        <v>535</v>
      </c>
      <c r="N578" s="103">
        <v>130240</v>
      </c>
      <c r="O578" s="15" t="s">
        <v>791</v>
      </c>
      <c r="P578" s="15" t="s">
        <v>791</v>
      </c>
      <c r="Q578" s="15" t="s">
        <v>791</v>
      </c>
      <c r="R578" s="15" t="s">
        <v>95</v>
      </c>
      <c r="S578" s="15" t="s">
        <v>95</v>
      </c>
      <c r="T578" s="15" t="s">
        <v>467</v>
      </c>
      <c r="U578" s="15" t="s">
        <v>468</v>
      </c>
      <c r="V578" s="15">
        <v>2931110</v>
      </c>
      <c r="X578" s="15">
        <v>30272534</v>
      </c>
      <c r="Y578" s="15" t="s">
        <v>792</v>
      </c>
      <c r="AB578" s="15" t="s">
        <v>793</v>
      </c>
      <c r="AC578" s="15">
        <v>315000554</v>
      </c>
      <c r="AD578" s="15">
        <v>1005286855</v>
      </c>
      <c r="AE578" s="15" t="s">
        <v>461</v>
      </c>
      <c r="AF578" s="15">
        <v>1</v>
      </c>
      <c r="AG578" s="15" t="s">
        <v>513</v>
      </c>
      <c r="AH578" s="15" t="s">
        <v>510</v>
      </c>
      <c r="AI578" s="15" t="s">
        <v>514</v>
      </c>
      <c r="AL578" s="15" t="s">
        <v>391</v>
      </c>
      <c r="AM578" s="16">
        <v>41577</v>
      </c>
      <c r="AN578" s="16">
        <v>41577</v>
      </c>
      <c r="AO578" s="16">
        <v>41577</v>
      </c>
      <c r="AP578" s="201">
        <v>10</v>
      </c>
      <c r="AT578" s="102">
        <v>4657.8999999999996</v>
      </c>
      <c r="AU578" s="15" t="s">
        <v>424</v>
      </c>
      <c r="AV578" s="15" t="s">
        <v>653</v>
      </c>
      <c r="AW578" s="15" t="s">
        <v>665</v>
      </c>
      <c r="AX578" s="14" t="str">
        <f t="shared" si="10"/>
        <v>GermanyBOOKINGS</v>
      </c>
      <c r="AY578" s="17" t="s">
        <v>733</v>
      </c>
      <c r="AZ578" s="101" t="str">
        <f>IF(ISERROR(VLOOKUP($H578,Lookup!$F:$G,2,FALSE)),0,VLOOKUP($H578,Lookup!$F:$G,2,FALSE))</f>
        <v>Germany</v>
      </c>
    </row>
    <row r="579" spans="1:52">
      <c r="A579" s="12" t="str">
        <f>IF(AZ579=0,VLOOKUP(R579,Lookup!$B:$C,2,0),'1st Yr Maint'!AZ579)</f>
        <v>Italy</v>
      </c>
      <c r="B579" s="12" t="str">
        <f>VLOOKUP(A579,Lookup!$C:$D,2,FALSE)</f>
        <v>EMEA WEST</v>
      </c>
      <c r="C579" s="15" t="s">
        <v>418</v>
      </c>
      <c r="D579" s="15" t="s">
        <v>491</v>
      </c>
      <c r="E579" s="15" t="s">
        <v>398</v>
      </c>
      <c r="F579" s="15" t="s">
        <v>519</v>
      </c>
      <c r="G579" s="15" t="s">
        <v>645</v>
      </c>
      <c r="H579" s="15" t="s">
        <v>480</v>
      </c>
      <c r="I579" s="143" t="s">
        <v>572</v>
      </c>
      <c r="J579" s="15" t="s">
        <v>566</v>
      </c>
      <c r="K579" s="15" t="s">
        <v>794</v>
      </c>
      <c r="L579" s="15" t="s">
        <v>460</v>
      </c>
      <c r="M579" s="15" t="s">
        <v>693</v>
      </c>
      <c r="N579" s="103">
        <v>117985</v>
      </c>
      <c r="O579" s="15" t="s">
        <v>1207</v>
      </c>
      <c r="P579" s="15" t="s">
        <v>1208</v>
      </c>
      <c r="Q579" s="15" t="s">
        <v>1208</v>
      </c>
      <c r="R579" s="15" t="s">
        <v>225</v>
      </c>
      <c r="S579" s="15" t="s">
        <v>267</v>
      </c>
      <c r="T579" s="15" t="s">
        <v>467</v>
      </c>
      <c r="U579" s="15" t="s">
        <v>468</v>
      </c>
      <c r="V579" s="15">
        <v>2378675</v>
      </c>
      <c r="X579" s="15">
        <v>30299007</v>
      </c>
      <c r="Y579" s="15" t="s">
        <v>1209</v>
      </c>
      <c r="AB579" s="15" t="s">
        <v>1208</v>
      </c>
      <c r="AC579" s="15">
        <v>276676939</v>
      </c>
      <c r="AD579" s="15">
        <v>1005729620</v>
      </c>
      <c r="AE579" s="15" t="s">
        <v>461</v>
      </c>
      <c r="AF579" s="15">
        <v>1</v>
      </c>
      <c r="AG579" s="15" t="s">
        <v>513</v>
      </c>
      <c r="AH579" s="15" t="s">
        <v>510</v>
      </c>
      <c r="AI579" s="15" t="s">
        <v>514</v>
      </c>
      <c r="AL579" s="15" t="s">
        <v>391</v>
      </c>
      <c r="AM579" s="16">
        <v>41625</v>
      </c>
      <c r="AN579" s="16">
        <v>41625</v>
      </c>
      <c r="AO579" s="16">
        <v>41625</v>
      </c>
      <c r="AP579" s="201">
        <v>12</v>
      </c>
      <c r="AT579" s="102">
        <v>4121</v>
      </c>
      <c r="AU579" s="15" t="s">
        <v>424</v>
      </c>
      <c r="AV579" s="15" t="s">
        <v>462</v>
      </c>
      <c r="AW579" s="15" t="s">
        <v>652</v>
      </c>
      <c r="AX579" s="14" t="str">
        <f t="shared" si="10"/>
        <v>ItalyBOOKINGS</v>
      </c>
      <c r="AY579" s="17" t="s">
        <v>733</v>
      </c>
      <c r="AZ579" s="101" t="str">
        <f>IF(ISERROR(VLOOKUP($H579,Lookup!$F:$G,2,FALSE)),0,VLOOKUP($H579,Lookup!$F:$G,2,FALSE))</f>
        <v>Italy</v>
      </c>
    </row>
    <row r="580" spans="1:52">
      <c r="A580" s="12" t="str">
        <f>IF(AZ580=0,VLOOKUP(R580,Lookup!$B:$C,2,0),'1st Yr Maint'!AZ580)</f>
        <v>Nordics</v>
      </c>
      <c r="B580" s="12" t="str">
        <f>VLOOKUP(A580,Lookup!$C:$D,2,FALSE)</f>
        <v>EMEA WEST</v>
      </c>
      <c r="C580" s="15" t="s">
        <v>418</v>
      </c>
      <c r="D580" s="15" t="s">
        <v>491</v>
      </c>
      <c r="E580" s="15" t="s">
        <v>398</v>
      </c>
      <c r="F580" s="15" t="s">
        <v>519</v>
      </c>
      <c r="G580" s="15" t="s">
        <v>645</v>
      </c>
      <c r="H580" s="15" t="s">
        <v>571</v>
      </c>
      <c r="I580" s="143" t="s">
        <v>1305</v>
      </c>
      <c r="J580" s="15" t="s">
        <v>476</v>
      </c>
      <c r="K580" s="15" t="s">
        <v>487</v>
      </c>
      <c r="L580" s="15" t="s">
        <v>471</v>
      </c>
      <c r="M580" s="15" t="s">
        <v>1306</v>
      </c>
      <c r="N580" s="103">
        <v>138441</v>
      </c>
      <c r="O580" s="15" t="s">
        <v>1415</v>
      </c>
      <c r="P580" s="15" t="s">
        <v>1415</v>
      </c>
      <c r="Q580" s="15" t="s">
        <v>1416</v>
      </c>
      <c r="R580" s="15" t="s">
        <v>564</v>
      </c>
      <c r="S580" s="15" t="s">
        <v>564</v>
      </c>
      <c r="T580" s="15" t="s">
        <v>467</v>
      </c>
      <c r="U580" s="15" t="s">
        <v>468</v>
      </c>
      <c r="V580" s="15">
        <v>3197042</v>
      </c>
      <c r="X580" s="15">
        <v>30304849</v>
      </c>
      <c r="Y580" s="15" t="s">
        <v>1417</v>
      </c>
      <c r="AB580" s="15" t="s">
        <v>1418</v>
      </c>
      <c r="AC580" s="15">
        <v>306282476</v>
      </c>
      <c r="AD580" s="15">
        <v>1005847158</v>
      </c>
      <c r="AE580" s="15" t="s">
        <v>461</v>
      </c>
      <c r="AF580" s="15">
        <v>1</v>
      </c>
      <c r="AG580" s="15" t="s">
        <v>513</v>
      </c>
      <c r="AH580" s="15" t="s">
        <v>510</v>
      </c>
      <c r="AI580" s="15" t="s">
        <v>511</v>
      </c>
      <c r="AJ580" s="15" t="s">
        <v>541</v>
      </c>
      <c r="AK580" s="15" t="s">
        <v>1419</v>
      </c>
      <c r="AL580" s="15" t="s">
        <v>512</v>
      </c>
      <c r="AM580" s="16">
        <v>41631</v>
      </c>
      <c r="AN580" s="16">
        <v>41635</v>
      </c>
      <c r="AO580" s="16">
        <v>41631</v>
      </c>
      <c r="AP580" s="201">
        <v>12</v>
      </c>
      <c r="AT580" s="102">
        <v>4024.91</v>
      </c>
      <c r="AU580" s="15" t="s">
        <v>424</v>
      </c>
      <c r="AV580" s="15" t="s">
        <v>494</v>
      </c>
      <c r="AW580" s="15" t="s">
        <v>1093</v>
      </c>
      <c r="AX580" s="14" t="str">
        <f t="shared" si="10"/>
        <v>NordicsBOOKINGS</v>
      </c>
      <c r="AY580" s="17" t="s">
        <v>733</v>
      </c>
      <c r="AZ580" s="101" t="str">
        <f>IF(ISERROR(VLOOKUP($H580,Lookup!$F:$G,2,FALSE)),0,VLOOKUP($H580,Lookup!$F:$G,2,FALSE))</f>
        <v>Nordics</v>
      </c>
    </row>
    <row r="581" spans="1:52">
      <c r="A581" s="12" t="str">
        <f>IF(AZ581=0,VLOOKUP(R581,Lookup!$B:$C,2,0),'1st Yr Maint'!AZ581)</f>
        <v>Nordics</v>
      </c>
      <c r="B581" s="12" t="str">
        <f>VLOOKUP(A581,Lookup!$C:$D,2,FALSE)</f>
        <v>EMEA WEST</v>
      </c>
      <c r="C581" s="15" t="s">
        <v>418</v>
      </c>
      <c r="D581" s="15" t="s">
        <v>491</v>
      </c>
      <c r="E581" s="15" t="s">
        <v>398</v>
      </c>
      <c r="F581" s="15" t="s">
        <v>519</v>
      </c>
      <c r="G581" s="15" t="s">
        <v>645</v>
      </c>
      <c r="H581" s="15" t="s">
        <v>571</v>
      </c>
      <c r="I581" s="143" t="s">
        <v>1305</v>
      </c>
      <c r="J581" s="15" t="s">
        <v>476</v>
      </c>
      <c r="K581" s="15" t="s">
        <v>487</v>
      </c>
      <c r="L581" s="15" t="s">
        <v>471</v>
      </c>
      <c r="M581" s="15" t="s">
        <v>1306</v>
      </c>
      <c r="N581" s="103">
        <v>138441</v>
      </c>
      <c r="O581" s="15" t="s">
        <v>1560</v>
      </c>
      <c r="P581" s="15" t="s">
        <v>1561</v>
      </c>
      <c r="Q581" s="15" t="s">
        <v>1561</v>
      </c>
      <c r="R581" s="15" t="s">
        <v>564</v>
      </c>
      <c r="S581" s="15" t="s">
        <v>564</v>
      </c>
      <c r="T581" s="15" t="s">
        <v>467</v>
      </c>
      <c r="U581" s="15" t="s">
        <v>468</v>
      </c>
      <c r="V581" s="15">
        <v>3198211</v>
      </c>
      <c r="X581" s="15">
        <v>30311484</v>
      </c>
      <c r="Y581" s="15" t="s">
        <v>1562</v>
      </c>
      <c r="AB581" s="15" t="s">
        <v>1154</v>
      </c>
      <c r="AC581" s="15">
        <v>315016295</v>
      </c>
      <c r="AD581" s="15">
        <v>1005847313</v>
      </c>
      <c r="AE581" s="15" t="s">
        <v>461</v>
      </c>
      <c r="AF581" s="15">
        <v>1</v>
      </c>
      <c r="AG581" s="15" t="s">
        <v>513</v>
      </c>
      <c r="AH581" s="15" t="s">
        <v>510</v>
      </c>
      <c r="AI581" s="15" t="s">
        <v>511</v>
      </c>
      <c r="AJ581" s="15" t="s">
        <v>1365</v>
      </c>
      <c r="AK581" s="15" t="s">
        <v>700</v>
      </c>
      <c r="AL581" s="15" t="s">
        <v>512</v>
      </c>
      <c r="AM581" s="16">
        <v>41639</v>
      </c>
      <c r="AN581" s="16">
        <v>41639</v>
      </c>
      <c r="AO581" s="16">
        <v>41639</v>
      </c>
      <c r="AP581" s="201">
        <v>12</v>
      </c>
      <c r="AT581" s="102">
        <v>4070.93</v>
      </c>
      <c r="AU581" s="15" t="s">
        <v>424</v>
      </c>
      <c r="AV581" s="15" t="s">
        <v>466</v>
      </c>
      <c r="AW581" s="15" t="s">
        <v>531</v>
      </c>
      <c r="AX581" s="14" t="str">
        <f t="shared" si="10"/>
        <v>NordicsBOOKINGS</v>
      </c>
      <c r="AY581" s="17" t="s">
        <v>733</v>
      </c>
      <c r="AZ581" s="101" t="str">
        <f>IF(ISERROR(VLOOKUP($H581,Lookup!$F:$G,2,FALSE)),0,VLOOKUP($H581,Lookup!$F:$G,2,FALSE))</f>
        <v>Nordics</v>
      </c>
    </row>
    <row r="582" spans="1:52">
      <c r="A582" s="12" t="str">
        <f>IF(AZ582=0,VLOOKUP(R582,Lookup!$B:$C,2,0),'1st Yr Maint'!AZ582)</f>
        <v>Russia CIS</v>
      </c>
      <c r="B582" s="12" t="str">
        <f>VLOOKUP(A582,Lookup!$C:$D,2,FALSE)</f>
        <v>EMEA EAST</v>
      </c>
      <c r="C582" s="15" t="s">
        <v>418</v>
      </c>
      <c r="D582" s="15" t="s">
        <v>491</v>
      </c>
      <c r="E582" s="15" t="s">
        <v>398</v>
      </c>
      <c r="F582" s="15" t="s">
        <v>519</v>
      </c>
      <c r="G582" s="15" t="s">
        <v>645</v>
      </c>
      <c r="H582" s="15" t="s">
        <v>463</v>
      </c>
      <c r="I582" s="143" t="s">
        <v>682</v>
      </c>
      <c r="J582" s="15" t="s">
        <v>567</v>
      </c>
      <c r="K582" s="15" t="s">
        <v>734</v>
      </c>
      <c r="L582" s="15" t="s">
        <v>464</v>
      </c>
      <c r="M582" s="15" t="s">
        <v>692</v>
      </c>
      <c r="N582" s="103">
        <v>117563</v>
      </c>
      <c r="O582" s="15" t="s">
        <v>1445</v>
      </c>
      <c r="P582" s="15" t="s">
        <v>1445</v>
      </c>
      <c r="Q582" s="15" t="s">
        <v>1446</v>
      </c>
      <c r="R582" s="15" t="s">
        <v>598</v>
      </c>
      <c r="S582" s="15" t="s">
        <v>598</v>
      </c>
      <c r="T582" s="15" t="s">
        <v>467</v>
      </c>
      <c r="U582" s="15" t="s">
        <v>468</v>
      </c>
      <c r="V582" s="15">
        <v>3208596</v>
      </c>
      <c r="X582" s="15">
        <v>30306853</v>
      </c>
      <c r="Y582" s="15" t="s">
        <v>1447</v>
      </c>
      <c r="AB582" s="15" t="s">
        <v>1448</v>
      </c>
      <c r="AC582" s="15">
        <v>428569479</v>
      </c>
      <c r="AD582" s="15">
        <v>1005864874</v>
      </c>
      <c r="AE582" s="15" t="s">
        <v>461</v>
      </c>
      <c r="AF582" s="15">
        <v>1</v>
      </c>
      <c r="AG582" s="15" t="s">
        <v>509</v>
      </c>
      <c r="AH582" s="15" t="s">
        <v>510</v>
      </c>
      <c r="AI582" s="15" t="s">
        <v>514</v>
      </c>
      <c r="AL582" s="15" t="s">
        <v>391</v>
      </c>
      <c r="AM582" s="16">
        <v>41634</v>
      </c>
      <c r="AN582" s="16">
        <v>41635</v>
      </c>
      <c r="AO582" s="16">
        <v>41634</v>
      </c>
      <c r="AP582" s="201">
        <v>12</v>
      </c>
      <c r="AT582" s="102">
        <v>6900</v>
      </c>
      <c r="AU582" s="15" t="s">
        <v>424</v>
      </c>
      <c r="AV582" s="15" t="s">
        <v>462</v>
      </c>
      <c r="AW582" s="15" t="s">
        <v>652</v>
      </c>
      <c r="AX582" s="14" t="str">
        <f t="shared" si="10"/>
        <v>Russia CISBOOKINGS</v>
      </c>
      <c r="AY582" s="17" t="s">
        <v>733</v>
      </c>
      <c r="AZ582" s="101" t="str">
        <f>IF(ISERROR(VLOOKUP($H582,Lookup!$F:$G,2,FALSE)),0,VLOOKUP($H582,Lookup!$F:$G,2,FALSE))</f>
        <v>Russia CIS</v>
      </c>
    </row>
    <row r="583" spans="1:52">
      <c r="A583" s="12" t="str">
        <f>IF(AZ583=0,VLOOKUP(R583,Lookup!$B:$C,2,0),'1st Yr Maint'!AZ583)</f>
        <v>Middle East</v>
      </c>
      <c r="B583" s="12" t="str">
        <f>VLOOKUP(A583,Lookup!$C:$D,2,FALSE)</f>
        <v>EMEA EAST</v>
      </c>
      <c r="C583" s="15" t="s">
        <v>418</v>
      </c>
      <c r="D583" s="15" t="s">
        <v>491</v>
      </c>
      <c r="E583" s="15" t="s">
        <v>398</v>
      </c>
      <c r="F583" s="15" t="s">
        <v>519</v>
      </c>
      <c r="G583" s="15" t="s">
        <v>645</v>
      </c>
      <c r="H583" s="15" t="s">
        <v>612</v>
      </c>
      <c r="I583" s="143" t="s">
        <v>668</v>
      </c>
      <c r="J583" s="15" t="s">
        <v>567</v>
      </c>
      <c r="K583" s="15" t="s">
        <v>613</v>
      </c>
      <c r="L583" s="15" t="s">
        <v>464</v>
      </c>
      <c r="M583" s="15" t="s">
        <v>982</v>
      </c>
      <c r="N583" s="103">
        <v>83884</v>
      </c>
      <c r="O583" s="15" t="s">
        <v>1236</v>
      </c>
      <c r="P583" s="15" t="s">
        <v>1236</v>
      </c>
      <c r="Q583" s="15" t="s">
        <v>1557</v>
      </c>
      <c r="R583" s="15" t="s">
        <v>836</v>
      </c>
      <c r="S583" s="15" t="s">
        <v>836</v>
      </c>
      <c r="T583" s="15" t="s">
        <v>467</v>
      </c>
      <c r="U583" s="15" t="s">
        <v>468</v>
      </c>
      <c r="V583" s="15">
        <v>1968025</v>
      </c>
      <c r="X583" s="15">
        <v>30312885</v>
      </c>
      <c r="Y583" s="15" t="s">
        <v>1558</v>
      </c>
      <c r="AB583" s="15" t="s">
        <v>1559</v>
      </c>
      <c r="AC583" s="15">
        <v>864314781</v>
      </c>
      <c r="AD583" s="15">
        <v>1005716132</v>
      </c>
      <c r="AE583" s="15" t="s">
        <v>461</v>
      </c>
      <c r="AF583" s="15">
        <v>1</v>
      </c>
      <c r="AG583" s="15" t="s">
        <v>513</v>
      </c>
      <c r="AH583" s="15" t="s">
        <v>510</v>
      </c>
      <c r="AI583" s="15" t="s">
        <v>511</v>
      </c>
      <c r="AJ583" s="15" t="s">
        <v>642</v>
      </c>
      <c r="AK583" s="15" t="s">
        <v>1241</v>
      </c>
      <c r="AL583" s="15" t="s">
        <v>512</v>
      </c>
      <c r="AM583" s="16">
        <v>41639</v>
      </c>
      <c r="AN583" s="16">
        <v>41639</v>
      </c>
      <c r="AO583" s="16">
        <v>41639</v>
      </c>
      <c r="AP583" s="201">
        <v>12</v>
      </c>
      <c r="AT583" s="102">
        <v>5904</v>
      </c>
      <c r="AU583" s="15" t="s">
        <v>424</v>
      </c>
      <c r="AV583" s="15" t="s">
        <v>494</v>
      </c>
      <c r="AW583" s="15" t="s">
        <v>542</v>
      </c>
      <c r="AX583" s="14" t="str">
        <f t="shared" si="10"/>
        <v>Middle EastBOOKINGS</v>
      </c>
      <c r="AY583" s="17" t="s">
        <v>733</v>
      </c>
      <c r="AZ583" s="101">
        <f>IF(ISERROR(VLOOKUP($H583,Lookup!$F:$G,2,FALSE)),0,VLOOKUP($H583,Lookup!$F:$G,2,FALSE))</f>
        <v>0</v>
      </c>
    </row>
    <row r="584" spans="1:52">
      <c r="A584" s="12" t="str">
        <f>IF(AZ584=0,VLOOKUP(R584,Lookup!$B:$C,2,0),'1st Yr Maint'!AZ584)</f>
        <v>Middle East</v>
      </c>
      <c r="B584" s="12" t="str">
        <f>VLOOKUP(A584,Lookup!$C:$D,2,FALSE)</f>
        <v>EMEA EAST</v>
      </c>
      <c r="C584" s="15" t="s">
        <v>418</v>
      </c>
      <c r="D584" s="15" t="s">
        <v>491</v>
      </c>
      <c r="E584" s="15" t="s">
        <v>398</v>
      </c>
      <c r="F584" s="15" t="s">
        <v>519</v>
      </c>
      <c r="G584" s="15" t="s">
        <v>645</v>
      </c>
      <c r="H584" s="15" t="s">
        <v>612</v>
      </c>
      <c r="I584" s="143" t="s">
        <v>930</v>
      </c>
      <c r="J584" s="15" t="s">
        <v>567</v>
      </c>
      <c r="K584" s="15" t="s">
        <v>613</v>
      </c>
      <c r="L584" s="15" t="s">
        <v>464</v>
      </c>
      <c r="M584" s="15" t="s">
        <v>931</v>
      </c>
      <c r="N584" s="103">
        <v>67841</v>
      </c>
      <c r="O584" s="15" t="s">
        <v>716</v>
      </c>
      <c r="P584" s="15" t="s">
        <v>716</v>
      </c>
      <c r="Q584" s="15" t="s">
        <v>1515</v>
      </c>
      <c r="R584" s="15" t="s">
        <v>679</v>
      </c>
      <c r="S584" s="15" t="s">
        <v>679</v>
      </c>
      <c r="T584" s="15" t="s">
        <v>467</v>
      </c>
      <c r="U584" s="15" t="s">
        <v>468</v>
      </c>
      <c r="V584" s="15">
        <v>1421014</v>
      </c>
      <c r="X584" s="15">
        <v>30312371</v>
      </c>
      <c r="Y584" s="15" t="s">
        <v>1516</v>
      </c>
      <c r="AB584" s="15" t="s">
        <v>1517</v>
      </c>
      <c r="AC584" s="15">
        <v>644929481</v>
      </c>
      <c r="AD584" s="15">
        <v>1005596729</v>
      </c>
      <c r="AE584" s="15" t="s">
        <v>461</v>
      </c>
      <c r="AF584" s="15">
        <v>2</v>
      </c>
      <c r="AG584" s="15" t="s">
        <v>509</v>
      </c>
      <c r="AH584" s="15" t="s">
        <v>510</v>
      </c>
      <c r="AI584" s="15" t="s">
        <v>511</v>
      </c>
      <c r="AJ584" s="15" t="s">
        <v>642</v>
      </c>
      <c r="AK584" s="15" t="s">
        <v>516</v>
      </c>
      <c r="AL584" s="15" t="s">
        <v>512</v>
      </c>
      <c r="AM584" s="16">
        <v>41639</v>
      </c>
      <c r="AN584" s="16">
        <v>41639</v>
      </c>
      <c r="AO584" s="16">
        <v>41639</v>
      </c>
      <c r="AP584" s="201">
        <v>12</v>
      </c>
      <c r="AT584" s="102">
        <v>13092</v>
      </c>
      <c r="AU584" s="15" t="s">
        <v>424</v>
      </c>
      <c r="AV584" s="15" t="s">
        <v>466</v>
      </c>
      <c r="AW584" s="15" t="s">
        <v>465</v>
      </c>
      <c r="AX584" s="14" t="str">
        <f t="shared" si="10"/>
        <v>Middle EastBOOKINGS</v>
      </c>
      <c r="AY584" s="17" t="s">
        <v>733</v>
      </c>
      <c r="AZ584" s="101">
        <f>IF(ISERROR(VLOOKUP($H584,Lookup!$F:$G,2,FALSE)),0,VLOOKUP($H584,Lookup!$F:$G,2,FALSE))</f>
        <v>0</v>
      </c>
    </row>
    <row r="585" spans="1:52">
      <c r="A585" s="12" t="str">
        <f>IF(AZ585=0,VLOOKUP(R585,Lookup!$B:$C,2,0),'1st Yr Maint'!AZ585)</f>
        <v>Middle East</v>
      </c>
      <c r="B585" s="12" t="str">
        <f>VLOOKUP(A585,Lookup!$C:$D,2,FALSE)</f>
        <v>EMEA EAST</v>
      </c>
      <c r="C585" s="15" t="s">
        <v>418</v>
      </c>
      <c r="D585" s="15" t="s">
        <v>491</v>
      </c>
      <c r="E585" s="15" t="s">
        <v>398</v>
      </c>
      <c r="F585" s="15" t="s">
        <v>519</v>
      </c>
      <c r="G585" s="15" t="s">
        <v>645</v>
      </c>
      <c r="H585" s="15" t="s">
        <v>612</v>
      </c>
      <c r="I585" s="143" t="s">
        <v>930</v>
      </c>
      <c r="J585" s="15" t="s">
        <v>567</v>
      </c>
      <c r="K585" s="15" t="s">
        <v>613</v>
      </c>
      <c r="L585" s="15" t="s">
        <v>464</v>
      </c>
      <c r="M585" s="15" t="s">
        <v>931</v>
      </c>
      <c r="N585" s="103">
        <v>67841</v>
      </c>
      <c r="O585" s="15" t="s">
        <v>1341</v>
      </c>
      <c r="P585" s="15" t="s">
        <v>1342</v>
      </c>
      <c r="Q585" s="15" t="s">
        <v>1342</v>
      </c>
      <c r="R585" s="15" t="s">
        <v>1343</v>
      </c>
      <c r="S585" s="15" t="s">
        <v>1343</v>
      </c>
      <c r="T585" s="15" t="s">
        <v>467</v>
      </c>
      <c r="U585" s="15" t="s">
        <v>468</v>
      </c>
      <c r="V585" s="15">
        <v>2686351</v>
      </c>
      <c r="X585" s="15">
        <v>30301533</v>
      </c>
      <c r="Y585" s="15" t="s">
        <v>1344</v>
      </c>
      <c r="AB585" s="15" t="s">
        <v>1345</v>
      </c>
      <c r="AC585" s="15">
        <v>534587881</v>
      </c>
      <c r="AD585" s="15">
        <v>1005608319</v>
      </c>
      <c r="AE585" s="15" t="s">
        <v>461</v>
      </c>
      <c r="AF585" s="15">
        <v>1</v>
      </c>
      <c r="AG585" s="15" t="s">
        <v>509</v>
      </c>
      <c r="AH585" s="15" t="s">
        <v>510</v>
      </c>
      <c r="AI585" s="15" t="s">
        <v>514</v>
      </c>
      <c r="AL585" s="15" t="s">
        <v>391</v>
      </c>
      <c r="AM585" s="16">
        <v>41627</v>
      </c>
      <c r="AN585" s="16">
        <v>41627</v>
      </c>
      <c r="AO585" s="16">
        <v>41627</v>
      </c>
      <c r="AP585" s="201">
        <v>12</v>
      </c>
      <c r="AT585" s="102">
        <v>2937</v>
      </c>
      <c r="AU585" s="15" t="s">
        <v>424</v>
      </c>
      <c r="AV585" s="15" t="s">
        <v>479</v>
      </c>
      <c r="AW585" s="15" t="s">
        <v>1190</v>
      </c>
      <c r="AX585" s="14" t="str">
        <f t="shared" si="10"/>
        <v>Middle EastBOOKINGS</v>
      </c>
      <c r="AY585" s="17" t="s">
        <v>733</v>
      </c>
      <c r="AZ585" s="101">
        <f>IF(ISERROR(VLOOKUP($H585,Lookup!$F:$G,2,FALSE)),0,VLOOKUP($H585,Lookup!$F:$G,2,FALSE))</f>
        <v>0</v>
      </c>
    </row>
    <row r="586" spans="1:52">
      <c r="A586" s="12" t="str">
        <f>IF(AZ586=0,VLOOKUP(R586,Lookup!$B:$C,2,0),'1st Yr Maint'!AZ586)</f>
        <v>Middle East</v>
      </c>
      <c r="B586" s="12" t="str">
        <f>VLOOKUP(A586,Lookup!$C:$D,2,FALSE)</f>
        <v>EMEA EAST</v>
      </c>
      <c r="C586" s="15" t="s">
        <v>418</v>
      </c>
      <c r="D586" s="15" t="s">
        <v>491</v>
      </c>
      <c r="E586" s="15" t="s">
        <v>398</v>
      </c>
      <c r="F586" s="15" t="s">
        <v>519</v>
      </c>
      <c r="G586" s="15" t="s">
        <v>645</v>
      </c>
      <c r="H586" s="15" t="s">
        <v>612</v>
      </c>
      <c r="I586" s="143" t="s">
        <v>930</v>
      </c>
      <c r="J586" s="15" t="s">
        <v>567</v>
      </c>
      <c r="K586" s="15" t="s">
        <v>613</v>
      </c>
      <c r="L586" s="15" t="s">
        <v>464</v>
      </c>
      <c r="M586" s="15" t="s">
        <v>931</v>
      </c>
      <c r="N586" s="103">
        <v>67841</v>
      </c>
      <c r="O586" s="15" t="s">
        <v>1518</v>
      </c>
      <c r="P586" s="15" t="s">
        <v>1518</v>
      </c>
      <c r="Q586" s="15" t="s">
        <v>1519</v>
      </c>
      <c r="R586" s="15" t="s">
        <v>836</v>
      </c>
      <c r="S586" s="15" t="s">
        <v>836</v>
      </c>
      <c r="T586" s="15" t="s">
        <v>467</v>
      </c>
      <c r="U586" s="15" t="s">
        <v>468</v>
      </c>
      <c r="V586" s="15">
        <v>2905842</v>
      </c>
      <c r="X586" s="15">
        <v>30312907</v>
      </c>
      <c r="Y586" s="15" t="s">
        <v>1520</v>
      </c>
      <c r="AB586" s="15" t="s">
        <v>1521</v>
      </c>
      <c r="AC586" s="15">
        <v>644337248</v>
      </c>
      <c r="AD586" s="15">
        <v>1005796035</v>
      </c>
      <c r="AE586" s="15" t="s">
        <v>461</v>
      </c>
      <c r="AF586" s="15">
        <v>0.2</v>
      </c>
      <c r="AG586" s="15" t="s">
        <v>509</v>
      </c>
      <c r="AH586" s="15" t="s">
        <v>510</v>
      </c>
      <c r="AI586" s="15" t="s">
        <v>511</v>
      </c>
      <c r="AJ586" s="15" t="s">
        <v>518</v>
      </c>
      <c r="AK586" s="15" t="s">
        <v>1064</v>
      </c>
      <c r="AL586" s="15" t="s">
        <v>512</v>
      </c>
      <c r="AM586" s="16">
        <v>41639</v>
      </c>
      <c r="AN586" s="16">
        <v>41639</v>
      </c>
      <c r="AO586" s="16">
        <v>41639</v>
      </c>
      <c r="AP586" s="201">
        <v>12</v>
      </c>
      <c r="AT586" s="102">
        <v>622.4</v>
      </c>
      <c r="AU586" s="15" t="s">
        <v>424</v>
      </c>
      <c r="AV586" s="15" t="s">
        <v>921</v>
      </c>
      <c r="AW586" s="15" t="s">
        <v>922</v>
      </c>
      <c r="AX586" s="14" t="str">
        <f t="shared" si="10"/>
        <v>Middle EastBOOKINGS</v>
      </c>
      <c r="AY586" s="17" t="s">
        <v>733</v>
      </c>
      <c r="AZ586" s="101">
        <f>IF(ISERROR(VLOOKUP($H586,Lookup!$F:$G,2,FALSE)),0,VLOOKUP($H586,Lookup!$F:$G,2,FALSE))</f>
        <v>0</v>
      </c>
    </row>
    <row r="587" spans="1:52">
      <c r="A587" s="12" t="str">
        <f>IF(AZ587=0,VLOOKUP(R587,Lookup!$B:$C,2,0),'1st Yr Maint'!AZ587)</f>
        <v>UK&amp;I</v>
      </c>
      <c r="B587" s="12" t="str">
        <f>VLOOKUP(A587,Lookup!$C:$D,2,FALSE)</f>
        <v>UK&amp;I</v>
      </c>
      <c r="C587" s="15" t="s">
        <v>418</v>
      </c>
      <c r="D587" s="15" t="s">
        <v>491</v>
      </c>
      <c r="E587" s="15" t="s">
        <v>398</v>
      </c>
      <c r="F587" s="15" t="s">
        <v>519</v>
      </c>
      <c r="G587" s="15" t="s">
        <v>645</v>
      </c>
      <c r="H587" s="15" t="s">
        <v>475</v>
      </c>
      <c r="I587" s="143" t="s">
        <v>638</v>
      </c>
      <c r="J587" s="15" t="s">
        <v>476</v>
      </c>
      <c r="K587" s="15" t="s">
        <v>476</v>
      </c>
      <c r="L587" s="15" t="s">
        <v>471</v>
      </c>
      <c r="M587" s="15" t="s">
        <v>785</v>
      </c>
      <c r="N587" s="103">
        <v>118312</v>
      </c>
      <c r="O587" s="15" t="s">
        <v>1181</v>
      </c>
      <c r="P587" s="15" t="s">
        <v>1182</v>
      </c>
      <c r="Q587" s="15" t="s">
        <v>1182</v>
      </c>
      <c r="R587" s="15" t="s">
        <v>574</v>
      </c>
      <c r="S587" s="15" t="s">
        <v>574</v>
      </c>
      <c r="T587" s="15" t="s">
        <v>467</v>
      </c>
      <c r="U587" s="15" t="s">
        <v>468</v>
      </c>
      <c r="V587" s="15">
        <v>2919456</v>
      </c>
      <c r="X587" s="15">
        <v>30297365</v>
      </c>
      <c r="Y587" s="15" t="s">
        <v>1183</v>
      </c>
      <c r="AB587" s="15" t="s">
        <v>788</v>
      </c>
      <c r="AC587" s="15">
        <v>230790719</v>
      </c>
      <c r="AD587" s="15">
        <v>1005259151</v>
      </c>
      <c r="AE587" s="15" t="s">
        <v>461</v>
      </c>
      <c r="AF587" s="15">
        <v>0.5</v>
      </c>
      <c r="AG587" s="15" t="s">
        <v>513</v>
      </c>
      <c r="AH587" s="15" t="s">
        <v>510</v>
      </c>
      <c r="AI587" s="15" t="s">
        <v>514</v>
      </c>
      <c r="AL587" s="15" t="s">
        <v>391</v>
      </c>
      <c r="AM587" s="16">
        <v>41621</v>
      </c>
      <c r="AN587" s="16">
        <v>41621</v>
      </c>
      <c r="AO587" s="16">
        <v>41621</v>
      </c>
      <c r="AP587" s="201">
        <v>12</v>
      </c>
      <c r="AT587" s="102">
        <v>6440</v>
      </c>
      <c r="AU587" s="15" t="s">
        <v>424</v>
      </c>
      <c r="AV587" s="15" t="s">
        <v>552</v>
      </c>
      <c r="AW587" s="15" t="s">
        <v>553</v>
      </c>
      <c r="AX587" s="14" t="str">
        <f t="shared" si="10"/>
        <v>UK&amp;IBOOKINGS</v>
      </c>
      <c r="AY587" s="17" t="s">
        <v>733</v>
      </c>
      <c r="AZ587" s="101" t="str">
        <f>IF(ISERROR(VLOOKUP($H587,Lookup!$F:$G,2,FALSE)),0,VLOOKUP($H587,Lookup!$F:$G,2,FALSE))</f>
        <v>UK&amp;I</v>
      </c>
    </row>
    <row r="588" spans="1:52">
      <c r="A588" s="12" t="str">
        <f>IF(AZ588=0,VLOOKUP(R588,Lookup!$B:$C,2,0),'1st Yr Maint'!AZ588)</f>
        <v>UK&amp;I</v>
      </c>
      <c r="B588" s="12" t="str">
        <f>VLOOKUP(A588,Lookup!$C:$D,2,FALSE)</f>
        <v>UK&amp;I</v>
      </c>
      <c r="C588" s="15" t="s">
        <v>418</v>
      </c>
      <c r="D588" s="15" t="s">
        <v>491</v>
      </c>
      <c r="E588" s="15" t="s">
        <v>398</v>
      </c>
      <c r="F588" s="15" t="s">
        <v>519</v>
      </c>
      <c r="G588" s="15" t="s">
        <v>645</v>
      </c>
      <c r="H588" s="15" t="s">
        <v>475</v>
      </c>
      <c r="I588" s="143" t="s">
        <v>638</v>
      </c>
      <c r="J588" s="15" t="s">
        <v>476</v>
      </c>
      <c r="K588" s="15" t="s">
        <v>476</v>
      </c>
      <c r="L588" s="15" t="s">
        <v>471</v>
      </c>
      <c r="M588" s="15" t="s">
        <v>666</v>
      </c>
      <c r="N588" s="103">
        <v>41906</v>
      </c>
      <c r="O588" s="15" t="s">
        <v>1026</v>
      </c>
      <c r="P588" s="15" t="s">
        <v>1027</v>
      </c>
      <c r="Q588" s="15" t="s">
        <v>1027</v>
      </c>
      <c r="R588" s="15" t="s">
        <v>495</v>
      </c>
      <c r="S588" s="15" t="s">
        <v>495</v>
      </c>
      <c r="T588" s="15" t="s">
        <v>467</v>
      </c>
      <c r="U588" s="15" t="s">
        <v>468</v>
      </c>
      <c r="V588" s="15">
        <v>2984917</v>
      </c>
      <c r="X588" s="15">
        <v>30288282</v>
      </c>
      <c r="Y588" s="15" t="s">
        <v>1028</v>
      </c>
      <c r="AB588" s="15" t="s">
        <v>1029</v>
      </c>
      <c r="AC588" s="15">
        <v>232935176</v>
      </c>
      <c r="AD588" s="15">
        <v>1005522744</v>
      </c>
      <c r="AE588" s="15" t="s">
        <v>461</v>
      </c>
      <c r="AF588" s="15">
        <v>1</v>
      </c>
      <c r="AG588" s="15" t="s">
        <v>513</v>
      </c>
      <c r="AH588" s="15" t="s">
        <v>510</v>
      </c>
      <c r="AI588" s="15" t="s">
        <v>511</v>
      </c>
      <c r="AJ588" s="15" t="s">
        <v>541</v>
      </c>
      <c r="AK588" s="15" t="s">
        <v>611</v>
      </c>
      <c r="AL588" s="15" t="s">
        <v>512</v>
      </c>
      <c r="AM588" s="16">
        <v>41607</v>
      </c>
      <c r="AN588" s="16">
        <v>41607</v>
      </c>
      <c r="AO588" s="16">
        <v>41607</v>
      </c>
      <c r="AP588" s="201">
        <v>11</v>
      </c>
      <c r="AT588" s="102">
        <v>3202.31</v>
      </c>
      <c r="AU588" s="15" t="s">
        <v>424</v>
      </c>
      <c r="AV588" s="15" t="s">
        <v>537</v>
      </c>
      <c r="AW588" s="15" t="s">
        <v>538</v>
      </c>
      <c r="AX588" s="14" t="str">
        <f t="shared" si="10"/>
        <v>UK&amp;IBOOKINGS</v>
      </c>
      <c r="AY588" s="17" t="s">
        <v>733</v>
      </c>
      <c r="AZ588" s="101" t="str">
        <f>IF(ISERROR(VLOOKUP($H588,Lookup!$F:$G,2,FALSE)),0,VLOOKUP($H588,Lookup!$F:$G,2,FALSE))</f>
        <v>UK&amp;I</v>
      </c>
    </row>
    <row r="589" spans="1:52">
      <c r="A589" s="12" t="str">
        <f>IF(AZ589=0,VLOOKUP(R589,Lookup!$B:$C,2,0),'1st Yr Maint'!AZ589)</f>
        <v>UK&amp;I</v>
      </c>
      <c r="B589" s="12" t="str">
        <f>VLOOKUP(A589,Lookup!$C:$D,2,FALSE)</f>
        <v>UK&amp;I</v>
      </c>
      <c r="C589" s="15" t="s">
        <v>418</v>
      </c>
      <c r="D589" s="15" t="s">
        <v>491</v>
      </c>
      <c r="E589" s="15" t="s">
        <v>398</v>
      </c>
      <c r="F589" s="15" t="s">
        <v>519</v>
      </c>
      <c r="G589" s="15" t="s">
        <v>645</v>
      </c>
      <c r="H589" s="15" t="s">
        <v>475</v>
      </c>
      <c r="I589" s="143" t="s">
        <v>581</v>
      </c>
      <c r="J589" s="15" t="s">
        <v>476</v>
      </c>
      <c r="K589" s="15" t="s">
        <v>582</v>
      </c>
      <c r="L589" s="15" t="s">
        <v>471</v>
      </c>
      <c r="M589" s="15" t="s">
        <v>583</v>
      </c>
      <c r="N589" s="103">
        <v>46889</v>
      </c>
      <c r="O589" s="15" t="s">
        <v>917</v>
      </c>
      <c r="P589" s="15" t="s">
        <v>918</v>
      </c>
      <c r="Q589" s="15" t="s">
        <v>918</v>
      </c>
      <c r="R589" s="15" t="s">
        <v>495</v>
      </c>
      <c r="S589" s="15" t="s">
        <v>495</v>
      </c>
      <c r="T589" s="15" t="s">
        <v>467</v>
      </c>
      <c r="U589" s="15" t="s">
        <v>468</v>
      </c>
      <c r="V589" s="15">
        <v>2131957</v>
      </c>
      <c r="X589" s="15">
        <v>30277914</v>
      </c>
      <c r="Y589" s="15" t="s">
        <v>919</v>
      </c>
      <c r="AB589" s="15" t="s">
        <v>920</v>
      </c>
      <c r="AC589" s="15">
        <v>349273693</v>
      </c>
      <c r="AD589" s="15">
        <v>1005247186</v>
      </c>
      <c r="AE589" s="15" t="s">
        <v>461</v>
      </c>
      <c r="AF589" s="15">
        <v>1</v>
      </c>
      <c r="AG589" s="15" t="s">
        <v>509</v>
      </c>
      <c r="AH589" s="15" t="s">
        <v>510</v>
      </c>
      <c r="AI589" s="15" t="s">
        <v>514</v>
      </c>
      <c r="AL589" s="15" t="s">
        <v>391</v>
      </c>
      <c r="AM589" s="16">
        <v>41589</v>
      </c>
      <c r="AN589" s="16">
        <v>41589</v>
      </c>
      <c r="AO589" s="16">
        <v>41589</v>
      </c>
      <c r="AP589" s="201">
        <v>11</v>
      </c>
      <c r="AT589" s="102">
        <v>3448.76</v>
      </c>
      <c r="AU589" s="15" t="s">
        <v>424</v>
      </c>
      <c r="AV589" s="15" t="s">
        <v>921</v>
      </c>
      <c r="AW589" s="15" t="s">
        <v>922</v>
      </c>
      <c r="AX589" s="14" t="str">
        <f t="shared" si="10"/>
        <v>UK&amp;IBOOKINGS</v>
      </c>
      <c r="AY589" s="17" t="s">
        <v>733</v>
      </c>
      <c r="AZ589" s="101" t="str">
        <f>IF(ISERROR(VLOOKUP($H589,Lookup!$F:$G,2,FALSE)),0,VLOOKUP($H589,Lookup!$F:$G,2,FALSE))</f>
        <v>UK&amp;I</v>
      </c>
    </row>
    <row r="590" spans="1:52">
      <c r="A590" s="12" t="str">
        <f>IF(AZ590=0,VLOOKUP(R590,Lookup!$B:$C,2,0),'1st Yr Maint'!AZ590)</f>
        <v>UK&amp;I</v>
      </c>
      <c r="B590" s="12" t="str">
        <f>VLOOKUP(A590,Lookup!$C:$D,2,FALSE)</f>
        <v>UK&amp;I</v>
      </c>
      <c r="C590" s="15" t="s">
        <v>418</v>
      </c>
      <c r="D590" s="15" t="s">
        <v>491</v>
      </c>
      <c r="E590" s="15" t="s">
        <v>398</v>
      </c>
      <c r="F590" s="15" t="s">
        <v>519</v>
      </c>
      <c r="G590" s="15" t="s">
        <v>645</v>
      </c>
      <c r="H590" s="15" t="s">
        <v>475</v>
      </c>
      <c r="I590" s="143" t="s">
        <v>581</v>
      </c>
      <c r="J590" s="15" t="s">
        <v>476</v>
      </c>
      <c r="K590" s="15" t="s">
        <v>582</v>
      </c>
      <c r="L590" s="15" t="s">
        <v>471</v>
      </c>
      <c r="M590" s="15" t="s">
        <v>583</v>
      </c>
      <c r="N590" s="103">
        <v>46889</v>
      </c>
      <c r="O590" s="15" t="s">
        <v>759</v>
      </c>
      <c r="P590" s="15" t="s">
        <v>760</v>
      </c>
      <c r="Q590" s="15" t="s">
        <v>760</v>
      </c>
      <c r="R590" s="15" t="s">
        <v>495</v>
      </c>
      <c r="S590" s="15" t="s">
        <v>495</v>
      </c>
      <c r="T590" s="15" t="s">
        <v>467</v>
      </c>
      <c r="U590" s="15" t="s">
        <v>468</v>
      </c>
      <c r="V590" s="15">
        <v>1850880</v>
      </c>
      <c r="X590" s="15">
        <v>30270634</v>
      </c>
      <c r="Y590" s="15" t="s">
        <v>761</v>
      </c>
      <c r="AB590" s="15" t="s">
        <v>762</v>
      </c>
      <c r="AC590" s="15">
        <v>217340207</v>
      </c>
      <c r="AD590" s="15">
        <v>1005582774</v>
      </c>
      <c r="AE590" s="15" t="s">
        <v>461</v>
      </c>
      <c r="AF590" s="15">
        <v>1</v>
      </c>
      <c r="AG590" s="15" t="s">
        <v>509</v>
      </c>
      <c r="AH590" s="15" t="s">
        <v>510</v>
      </c>
      <c r="AI590" s="15" t="s">
        <v>511</v>
      </c>
      <c r="AJ590" s="15" t="s">
        <v>642</v>
      </c>
      <c r="AL590" s="15" t="s">
        <v>512</v>
      </c>
      <c r="AM590" s="16">
        <v>41572</v>
      </c>
      <c r="AN590" s="16">
        <v>41572</v>
      </c>
      <c r="AO590" s="16">
        <v>41572</v>
      </c>
      <c r="AP590" s="201">
        <v>10</v>
      </c>
      <c r="AT590" s="102">
        <v>2890.76</v>
      </c>
      <c r="AU590" s="15" t="s">
        <v>424</v>
      </c>
      <c r="AV590" s="15" t="s">
        <v>462</v>
      </c>
      <c r="AW590" s="15" t="s">
        <v>486</v>
      </c>
      <c r="AX590" s="14" t="str">
        <f t="shared" si="10"/>
        <v>UK&amp;IBOOKINGS</v>
      </c>
      <c r="AY590" s="17" t="s">
        <v>733</v>
      </c>
      <c r="AZ590" s="101" t="str">
        <f>IF(ISERROR(VLOOKUP($H590,Lookup!$F:$G,2,FALSE)),0,VLOOKUP($H590,Lookup!$F:$G,2,FALSE))</f>
        <v>UK&amp;I</v>
      </c>
    </row>
    <row r="591" spans="1:52">
      <c r="A591" s="12" t="str">
        <f>IF(AZ591=0,VLOOKUP(R591,Lookup!$B:$C,2,0),'1st Yr Maint'!AZ591)</f>
        <v>UK&amp;I</v>
      </c>
      <c r="B591" s="12" t="str">
        <f>VLOOKUP(A591,Lookup!$C:$D,2,FALSE)</f>
        <v>UK&amp;I</v>
      </c>
      <c r="C591" s="15" t="s">
        <v>418</v>
      </c>
      <c r="D591" s="15" t="s">
        <v>491</v>
      </c>
      <c r="E591" s="15" t="s">
        <v>398</v>
      </c>
      <c r="F591" s="15" t="s">
        <v>519</v>
      </c>
      <c r="G591" s="15" t="s">
        <v>645</v>
      </c>
      <c r="H591" s="15" t="s">
        <v>475</v>
      </c>
      <c r="I591" s="143" t="s">
        <v>581</v>
      </c>
      <c r="J591" s="15" t="s">
        <v>476</v>
      </c>
      <c r="K591" s="15" t="s">
        <v>582</v>
      </c>
      <c r="L591" s="15" t="s">
        <v>471</v>
      </c>
      <c r="M591" s="15" t="s">
        <v>623</v>
      </c>
      <c r="N591" s="103">
        <v>104254</v>
      </c>
      <c r="O591" s="15" t="s">
        <v>1030</v>
      </c>
      <c r="P591" s="15" t="s">
        <v>1031</v>
      </c>
      <c r="Q591" s="15" t="s">
        <v>1031</v>
      </c>
      <c r="R591" s="15" t="s">
        <v>495</v>
      </c>
      <c r="S591" s="15" t="s">
        <v>495</v>
      </c>
      <c r="T591" s="15" t="s">
        <v>467</v>
      </c>
      <c r="U591" s="15" t="s">
        <v>468</v>
      </c>
      <c r="V591" s="15">
        <v>3058262</v>
      </c>
      <c r="X591" s="15">
        <v>30288581</v>
      </c>
      <c r="Y591" s="15" t="s">
        <v>1032</v>
      </c>
      <c r="AB591" s="15" t="s">
        <v>1030</v>
      </c>
      <c r="AC591" s="15">
        <v>347611423</v>
      </c>
      <c r="AD591" s="15">
        <v>1005614351</v>
      </c>
      <c r="AE591" s="15" t="s">
        <v>461</v>
      </c>
      <c r="AF591" s="15">
        <v>1</v>
      </c>
      <c r="AG591" s="15" t="s">
        <v>513</v>
      </c>
      <c r="AH591" s="15" t="s">
        <v>510</v>
      </c>
      <c r="AI591" s="15" t="s">
        <v>514</v>
      </c>
      <c r="AL591" s="15" t="s">
        <v>391</v>
      </c>
      <c r="AM591" s="16">
        <v>41607</v>
      </c>
      <c r="AN591" s="16">
        <v>41607</v>
      </c>
      <c r="AO591" s="16">
        <v>41607</v>
      </c>
      <c r="AP591" s="201">
        <v>11</v>
      </c>
      <c r="AT591" s="102">
        <v>3222.46</v>
      </c>
      <c r="AU591" s="15" t="s">
        <v>424</v>
      </c>
      <c r="AV591" s="15" t="s">
        <v>488</v>
      </c>
      <c r="AW591" s="15" t="s">
        <v>1033</v>
      </c>
      <c r="AX591" s="14" t="str">
        <f t="shared" si="10"/>
        <v>UK&amp;IBOOKINGS</v>
      </c>
      <c r="AY591" s="17" t="s">
        <v>733</v>
      </c>
      <c r="AZ591" s="101" t="str">
        <f>IF(ISERROR(VLOOKUP($H591,Lookup!$F:$G,2,FALSE)),0,VLOOKUP($H591,Lookup!$F:$G,2,FALSE))</f>
        <v>UK&amp;I</v>
      </c>
    </row>
    <row r="592" spans="1:52">
      <c r="A592" s="12" t="str">
        <f>IF(AZ592=0,VLOOKUP(R592,Lookup!$B:$C,2,0),'1st Yr Maint'!AZ592)</f>
        <v>Nordics</v>
      </c>
      <c r="B592" s="12" t="str">
        <f>VLOOKUP(A592,Lookup!$C:$D,2,FALSE)</f>
        <v>EMEA WEST</v>
      </c>
      <c r="C592" s="15" t="s">
        <v>418</v>
      </c>
      <c r="D592" s="15" t="s">
        <v>491</v>
      </c>
      <c r="E592" s="15" t="s">
        <v>1036</v>
      </c>
      <c r="F592" s="15" t="s">
        <v>519</v>
      </c>
      <c r="G592" s="15" t="s">
        <v>645</v>
      </c>
      <c r="H592" s="15" t="s">
        <v>571</v>
      </c>
      <c r="I592" s="143" t="s">
        <v>1065</v>
      </c>
      <c r="J592" s="15" t="s">
        <v>476</v>
      </c>
      <c r="K592" s="15" t="s">
        <v>487</v>
      </c>
      <c r="L592" s="15" t="s">
        <v>471</v>
      </c>
      <c r="M592" s="15" t="s">
        <v>1066</v>
      </c>
      <c r="N592" s="103">
        <v>84625</v>
      </c>
      <c r="O592" s="15" t="s">
        <v>1184</v>
      </c>
      <c r="P592" s="15" t="s">
        <v>1184</v>
      </c>
      <c r="Q592" s="15" t="s">
        <v>1184</v>
      </c>
      <c r="R592" s="15" t="s">
        <v>938</v>
      </c>
      <c r="S592" s="15" t="s">
        <v>938</v>
      </c>
      <c r="T592" s="15" t="s">
        <v>467</v>
      </c>
      <c r="U592" s="15" t="s">
        <v>468</v>
      </c>
      <c r="V592" s="15">
        <v>2702966</v>
      </c>
      <c r="X592" s="15">
        <v>30296866</v>
      </c>
      <c r="Y592" s="15" t="s">
        <v>1185</v>
      </c>
      <c r="AB592" s="15" t="s">
        <v>1230</v>
      </c>
      <c r="AC592" s="15">
        <v>537801784</v>
      </c>
      <c r="AD592" s="15">
        <v>1004998820</v>
      </c>
      <c r="AE592" s="15" t="s">
        <v>461</v>
      </c>
      <c r="AF592" s="15">
        <v>2</v>
      </c>
      <c r="AG592" s="15" t="s">
        <v>513</v>
      </c>
      <c r="AH592" s="15" t="s">
        <v>510</v>
      </c>
      <c r="AI592" s="15" t="s">
        <v>514</v>
      </c>
      <c r="AL592" s="15" t="s">
        <v>391</v>
      </c>
      <c r="AM592" s="16">
        <v>41621</v>
      </c>
      <c r="AN592" s="16">
        <v>41621</v>
      </c>
      <c r="AO592" s="16">
        <v>41621</v>
      </c>
      <c r="AP592" s="201">
        <v>12</v>
      </c>
      <c r="AT592" s="102">
        <v>64555.464</v>
      </c>
      <c r="AU592" s="15" t="s">
        <v>424</v>
      </c>
      <c r="AV592" s="15" t="s">
        <v>494</v>
      </c>
      <c r="AW592" s="15" t="s">
        <v>542</v>
      </c>
      <c r="AX592" s="14" t="str">
        <f t="shared" si="10"/>
        <v>NordicsBOOKINGS</v>
      </c>
      <c r="AY592" s="17" t="s">
        <v>733</v>
      </c>
      <c r="AZ592" s="101" t="str">
        <f>IF(ISERROR(VLOOKUP($H592,Lookup!$F:$G,2,FALSE)),0,VLOOKUP($H592,Lookup!$F:$G,2,FALSE))</f>
        <v>Nordics</v>
      </c>
    </row>
    <row r="593" spans="1:52">
      <c r="A593" s="12" t="str">
        <f>IF(AZ593=0,VLOOKUP(R593,Lookup!$B:$C,2,0),'1st Yr Maint'!AZ593)</f>
        <v>Nordics</v>
      </c>
      <c r="B593" s="12" t="str">
        <f>VLOOKUP(A593,Lookup!$C:$D,2,FALSE)</f>
        <v>EMEA WEST</v>
      </c>
      <c r="C593" s="15" t="s">
        <v>418</v>
      </c>
      <c r="D593" s="15" t="s">
        <v>491</v>
      </c>
      <c r="E593" s="15" t="s">
        <v>1036</v>
      </c>
      <c r="F593" s="15" t="s">
        <v>519</v>
      </c>
      <c r="G593" s="15" t="s">
        <v>645</v>
      </c>
      <c r="H593" s="15" t="s">
        <v>571</v>
      </c>
      <c r="I593" s="143" t="s">
        <v>1065</v>
      </c>
      <c r="J593" s="15" t="s">
        <v>476</v>
      </c>
      <c r="K593" s="15" t="s">
        <v>487</v>
      </c>
      <c r="L593" s="15" t="s">
        <v>471</v>
      </c>
      <c r="M593" s="15" t="s">
        <v>1066</v>
      </c>
      <c r="N593" s="103">
        <v>84625</v>
      </c>
      <c r="O593" s="15" t="s">
        <v>1325</v>
      </c>
      <c r="P593" s="15" t="s">
        <v>1326</v>
      </c>
      <c r="Q593" s="15" t="s">
        <v>1325</v>
      </c>
      <c r="R593" s="15" t="s">
        <v>938</v>
      </c>
      <c r="S593" s="15" t="s">
        <v>938</v>
      </c>
      <c r="T593" s="15" t="s">
        <v>467</v>
      </c>
      <c r="U593" s="15" t="s">
        <v>468</v>
      </c>
      <c r="V593" s="15">
        <v>3111172</v>
      </c>
      <c r="X593" s="15">
        <v>30303408</v>
      </c>
      <c r="Y593" s="15" t="s">
        <v>1327</v>
      </c>
      <c r="AB593" s="15" t="s">
        <v>1328</v>
      </c>
      <c r="AC593" s="15">
        <v>368400438</v>
      </c>
      <c r="AD593" s="15">
        <v>1005837831</v>
      </c>
      <c r="AE593" s="15" t="s">
        <v>461</v>
      </c>
      <c r="AF593" s="15">
        <v>1</v>
      </c>
      <c r="AG593" s="15" t="s">
        <v>513</v>
      </c>
      <c r="AH593" s="15" t="s">
        <v>510</v>
      </c>
      <c r="AI593" s="15" t="s">
        <v>514</v>
      </c>
      <c r="AL593" s="15" t="s">
        <v>391</v>
      </c>
      <c r="AM593" s="16">
        <v>41628</v>
      </c>
      <c r="AN593" s="16">
        <v>41628</v>
      </c>
      <c r="AO593" s="16">
        <v>41628</v>
      </c>
      <c r="AP593" s="201">
        <v>12</v>
      </c>
      <c r="AT593" s="102">
        <v>46490.65</v>
      </c>
      <c r="AU593" s="15" t="s">
        <v>424</v>
      </c>
      <c r="AV593" s="15" t="s">
        <v>663</v>
      </c>
      <c r="AW593" s="15" t="s">
        <v>678</v>
      </c>
      <c r="AX593" s="14" t="str">
        <f t="shared" si="10"/>
        <v>NordicsBOOKINGS</v>
      </c>
      <c r="AY593" s="17" t="s">
        <v>733</v>
      </c>
      <c r="AZ593" s="101" t="str">
        <f>IF(ISERROR(VLOOKUP($H593,Lookup!$F:$G,2,FALSE)),0,VLOOKUP($H593,Lookup!$F:$G,2,FALSE))</f>
        <v>Nordics</v>
      </c>
    </row>
    <row r="594" spans="1:52">
      <c r="A594" s="12" t="str">
        <f>IF(AZ594=0,VLOOKUP(R594,Lookup!$B:$C,2,0),'1st Yr Maint'!AZ594)</f>
        <v>UK&amp;I</v>
      </c>
      <c r="B594" s="12" t="str">
        <f>VLOOKUP(A594,Lookup!$C:$D,2,FALSE)</f>
        <v>UK&amp;I</v>
      </c>
      <c r="C594" s="15" t="s">
        <v>418</v>
      </c>
      <c r="D594" s="15" t="s">
        <v>491</v>
      </c>
      <c r="E594" s="15" t="s">
        <v>1036</v>
      </c>
      <c r="F594" s="15" t="s">
        <v>519</v>
      </c>
      <c r="G594" s="15" t="s">
        <v>645</v>
      </c>
      <c r="H594" s="15" t="s">
        <v>475</v>
      </c>
      <c r="I594" s="143" t="s">
        <v>638</v>
      </c>
      <c r="J594" s="15" t="s">
        <v>476</v>
      </c>
      <c r="K594" s="15" t="s">
        <v>476</v>
      </c>
      <c r="L594" s="15" t="s">
        <v>471</v>
      </c>
      <c r="M594" s="15" t="s">
        <v>666</v>
      </c>
      <c r="N594" s="103">
        <v>41906</v>
      </c>
      <c r="O594" s="15" t="s">
        <v>1026</v>
      </c>
      <c r="P594" s="15" t="s">
        <v>1027</v>
      </c>
      <c r="Q594" s="15" t="s">
        <v>1027</v>
      </c>
      <c r="R594" s="15" t="s">
        <v>495</v>
      </c>
      <c r="S594" s="15" t="s">
        <v>495</v>
      </c>
      <c r="T594" s="15" t="s">
        <v>467</v>
      </c>
      <c r="U594" s="15" t="s">
        <v>468</v>
      </c>
      <c r="V594" s="15">
        <v>2984917</v>
      </c>
      <c r="X594" s="15">
        <v>30288282</v>
      </c>
      <c r="Y594" s="15" t="s">
        <v>1028</v>
      </c>
      <c r="AB594" s="15" t="s">
        <v>1029</v>
      </c>
      <c r="AC594" s="15">
        <v>232935176</v>
      </c>
      <c r="AD594" s="15">
        <v>1005522744</v>
      </c>
      <c r="AE594" s="15" t="s">
        <v>461</v>
      </c>
      <c r="AF594" s="15">
        <v>2</v>
      </c>
      <c r="AG594" s="15" t="s">
        <v>513</v>
      </c>
      <c r="AH594" s="15" t="s">
        <v>510</v>
      </c>
      <c r="AI594" s="15" t="s">
        <v>511</v>
      </c>
      <c r="AJ594" s="15" t="s">
        <v>541</v>
      </c>
      <c r="AK594" s="15" t="s">
        <v>611</v>
      </c>
      <c r="AL594" s="15" t="s">
        <v>512</v>
      </c>
      <c r="AM594" s="16">
        <v>41607</v>
      </c>
      <c r="AN594" s="16">
        <v>41607</v>
      </c>
      <c r="AO594" s="16">
        <v>41607</v>
      </c>
      <c r="AP594" s="201">
        <v>11</v>
      </c>
      <c r="AT594" s="102">
        <v>161.51</v>
      </c>
      <c r="AU594" s="15" t="s">
        <v>424</v>
      </c>
      <c r="AV594" s="15" t="s">
        <v>537</v>
      </c>
      <c r="AW594" s="15" t="s">
        <v>538</v>
      </c>
      <c r="AX594" s="14" t="str">
        <f t="shared" si="10"/>
        <v>UK&amp;IBOOKINGS</v>
      </c>
      <c r="AY594" s="17" t="s">
        <v>733</v>
      </c>
      <c r="AZ594" s="101" t="str">
        <f>IF(ISERROR(VLOOKUP($H594,Lookup!$F:$G,2,FALSE)),0,VLOOKUP($H594,Lookup!$F:$G,2,FALSE))</f>
        <v>UK&amp;I</v>
      </c>
    </row>
    <row r="595" spans="1:52">
      <c r="A595" s="12" t="str">
        <f>IF(AZ595=0,VLOOKUP(R595,Lookup!$B:$C,2,0),'1st Yr Maint'!AZ595)</f>
        <v>Italy</v>
      </c>
      <c r="B595" s="12" t="str">
        <f>VLOOKUP(A595,Lookup!$C:$D,2,FALSE)</f>
        <v>EMEA WEST</v>
      </c>
      <c r="C595" s="15" t="s">
        <v>418</v>
      </c>
      <c r="D595" s="15" t="s">
        <v>491</v>
      </c>
      <c r="E595" s="15" t="s">
        <v>1036</v>
      </c>
      <c r="F595" s="15" t="s">
        <v>519</v>
      </c>
      <c r="G595" s="15" t="s">
        <v>645</v>
      </c>
      <c r="H595" s="15" t="s">
        <v>1582</v>
      </c>
      <c r="I595" s="143" t="s">
        <v>1583</v>
      </c>
      <c r="J595" s="15" t="s">
        <v>1584</v>
      </c>
      <c r="K595" s="15" t="s">
        <v>1585</v>
      </c>
      <c r="L595" s="15" t="s">
        <v>558</v>
      </c>
      <c r="M595" s="15" t="s">
        <v>1586</v>
      </c>
      <c r="N595" s="103">
        <v>56321</v>
      </c>
      <c r="O595" s="15" t="s">
        <v>1541</v>
      </c>
      <c r="P595" s="15" t="s">
        <v>1542</v>
      </c>
      <c r="Q595" s="15" t="s">
        <v>1542</v>
      </c>
      <c r="R595" s="15" t="s">
        <v>97</v>
      </c>
      <c r="S595" s="15" t="s">
        <v>97</v>
      </c>
      <c r="T595" s="15" t="s">
        <v>467</v>
      </c>
      <c r="U595" s="15" t="s">
        <v>468</v>
      </c>
      <c r="V595" s="15">
        <v>3144500</v>
      </c>
      <c r="X595" s="15">
        <v>30311555</v>
      </c>
      <c r="Y595" s="15" t="s">
        <v>1543</v>
      </c>
      <c r="AB595" s="15" t="s">
        <v>1271</v>
      </c>
      <c r="AC595" s="15">
        <v>655149347</v>
      </c>
      <c r="AD595" s="15">
        <v>1005738757</v>
      </c>
      <c r="AE595" s="15" t="s">
        <v>461</v>
      </c>
      <c r="AF595" s="15">
        <v>2</v>
      </c>
      <c r="AG595" s="15" t="s">
        <v>509</v>
      </c>
      <c r="AH595" s="15" t="s">
        <v>510</v>
      </c>
      <c r="AI595" s="15" t="s">
        <v>514</v>
      </c>
      <c r="AJ595" s="15" t="s">
        <v>642</v>
      </c>
      <c r="AK595" s="15" t="s">
        <v>1544</v>
      </c>
      <c r="AL595" s="15" t="s">
        <v>512</v>
      </c>
      <c r="AM595" s="16">
        <v>41639</v>
      </c>
      <c r="AN595" s="16">
        <v>41639</v>
      </c>
      <c r="AO595" s="16">
        <v>41639</v>
      </c>
      <c r="AP595" s="201">
        <v>12</v>
      </c>
      <c r="AT595" s="102">
        <v>446.42</v>
      </c>
      <c r="AU595" s="15" t="s">
        <v>424</v>
      </c>
      <c r="AV595" s="15" t="s">
        <v>494</v>
      </c>
      <c r="AW595" s="15" t="s">
        <v>542</v>
      </c>
      <c r="AX595" s="14" t="str">
        <f t="shared" si="10"/>
        <v>ItalyBOOKINGS</v>
      </c>
      <c r="AY595" s="17" t="s">
        <v>733</v>
      </c>
      <c r="AZ595" s="101">
        <f>IF(ISERROR(VLOOKUP($H595,Lookup!$F:$G,2,FALSE)),0,VLOOKUP($H595,Lookup!$F:$G,2,FALSE))</f>
        <v>0</v>
      </c>
    </row>
    <row r="596" spans="1:52">
      <c r="A596" s="12" t="str">
        <f>IF(AZ596=0,VLOOKUP(R596,Lookup!$B:$C,2,0),'1st Yr Maint'!AZ596)</f>
        <v>Benelux</v>
      </c>
      <c r="B596" s="12" t="str">
        <f>VLOOKUP(A596,Lookup!$C:$D,2,FALSE)</f>
        <v>EMEA WEST</v>
      </c>
      <c r="C596" s="15" t="s">
        <v>418</v>
      </c>
      <c r="D596" s="15" t="s">
        <v>1037</v>
      </c>
      <c r="E596" s="15" t="s">
        <v>537</v>
      </c>
      <c r="F596" s="15" t="s">
        <v>551</v>
      </c>
      <c r="G596" s="15" t="s">
        <v>645</v>
      </c>
      <c r="H596" s="15" t="s">
        <v>568</v>
      </c>
      <c r="I596" s="143" t="s">
        <v>472</v>
      </c>
      <c r="J596" s="15" t="s">
        <v>476</v>
      </c>
      <c r="K596" s="15" t="s">
        <v>473</v>
      </c>
      <c r="L596" s="15" t="s">
        <v>471</v>
      </c>
      <c r="M596" s="15" t="s">
        <v>584</v>
      </c>
      <c r="N596" s="103">
        <v>15449</v>
      </c>
      <c r="O596" s="15" t="s">
        <v>1376</v>
      </c>
      <c r="P596" s="15" t="s">
        <v>1377</v>
      </c>
      <c r="Q596" s="15" t="s">
        <v>1377</v>
      </c>
      <c r="R596" s="15" t="s">
        <v>941</v>
      </c>
      <c r="S596" s="15" t="s">
        <v>941</v>
      </c>
      <c r="T596" s="15" t="s">
        <v>467</v>
      </c>
      <c r="U596" s="15" t="s">
        <v>468</v>
      </c>
      <c r="V596" s="15">
        <v>2914096</v>
      </c>
      <c r="X596" s="15">
        <v>30306644</v>
      </c>
      <c r="Y596" s="15" t="s">
        <v>1378</v>
      </c>
      <c r="AB596" s="15" t="s">
        <v>1379</v>
      </c>
      <c r="AC596" s="15">
        <v>372944426</v>
      </c>
      <c r="AD596" s="15">
        <v>1005236657</v>
      </c>
      <c r="AE596" s="15" t="s">
        <v>461</v>
      </c>
      <c r="AF596" s="15">
        <v>8</v>
      </c>
      <c r="AG596" s="15" t="s">
        <v>513</v>
      </c>
      <c r="AH596" s="15" t="s">
        <v>510</v>
      </c>
      <c r="AI596" s="15" t="s">
        <v>511</v>
      </c>
      <c r="AJ596" s="15" t="s">
        <v>642</v>
      </c>
      <c r="AK596" s="15" t="s">
        <v>515</v>
      </c>
      <c r="AL596" s="15" t="s">
        <v>512</v>
      </c>
      <c r="AM596" s="16">
        <v>41634</v>
      </c>
      <c r="AN596" s="16">
        <v>41634</v>
      </c>
      <c r="AO596" s="16">
        <v>41634</v>
      </c>
      <c r="AP596" s="201">
        <v>12</v>
      </c>
      <c r="AT596" s="102">
        <v>9269.0061999999998</v>
      </c>
      <c r="AU596" s="15" t="s">
        <v>424</v>
      </c>
      <c r="AV596" s="15" t="s">
        <v>537</v>
      </c>
      <c r="AW596" s="15" t="s">
        <v>538</v>
      </c>
      <c r="AX596" s="14" t="str">
        <f t="shared" si="10"/>
        <v>BeneluxBOOKINGS</v>
      </c>
      <c r="AY596" s="17" t="s">
        <v>733</v>
      </c>
      <c r="AZ596" s="101">
        <f>IF(ISERROR(VLOOKUP($H596,Lookup!$F:$G,2,FALSE)),0,VLOOKUP($H596,Lookup!$F:$G,2,FALSE))</f>
        <v>0</v>
      </c>
    </row>
    <row r="597" spans="1:52">
      <c r="A597" s="12" t="str">
        <f>IF(AZ597=0,VLOOKUP(R597,Lookup!$B:$C,2,0),'1st Yr Maint'!AZ597)</f>
        <v>Nordics</v>
      </c>
      <c r="B597" s="12" t="str">
        <f>VLOOKUP(A597,Lookup!$C:$D,2,FALSE)</f>
        <v>EMEA WEST</v>
      </c>
      <c r="C597" s="15" t="s">
        <v>418</v>
      </c>
      <c r="D597" s="15" t="s">
        <v>1037</v>
      </c>
      <c r="E597" s="15" t="s">
        <v>537</v>
      </c>
      <c r="F597" s="15" t="s">
        <v>551</v>
      </c>
      <c r="G597" s="15" t="s">
        <v>645</v>
      </c>
      <c r="H597" s="15" t="s">
        <v>571</v>
      </c>
      <c r="I597" s="143" t="s">
        <v>1065</v>
      </c>
      <c r="J597" s="15" t="s">
        <v>476</v>
      </c>
      <c r="K597" s="15" t="s">
        <v>487</v>
      </c>
      <c r="L597" s="15" t="s">
        <v>471</v>
      </c>
      <c r="M597" s="15" t="s">
        <v>1066</v>
      </c>
      <c r="N597" s="103">
        <v>84625</v>
      </c>
      <c r="O597" s="15" t="s">
        <v>1184</v>
      </c>
      <c r="P597" s="15" t="s">
        <v>1184</v>
      </c>
      <c r="Q597" s="15" t="s">
        <v>1184</v>
      </c>
      <c r="R597" s="15" t="s">
        <v>938</v>
      </c>
      <c r="S597" s="15" t="s">
        <v>938</v>
      </c>
      <c r="T597" s="15" t="s">
        <v>467</v>
      </c>
      <c r="U597" s="15" t="s">
        <v>468</v>
      </c>
      <c r="V597" s="15">
        <v>2702966</v>
      </c>
      <c r="X597" s="15">
        <v>30296866</v>
      </c>
      <c r="Y597" s="15" t="s">
        <v>1185</v>
      </c>
      <c r="AB597" s="15" t="s">
        <v>1230</v>
      </c>
      <c r="AC597" s="15">
        <v>537801784</v>
      </c>
      <c r="AD597" s="15">
        <v>1004998820</v>
      </c>
      <c r="AE597" s="15" t="s">
        <v>461</v>
      </c>
      <c r="AF597" s="15">
        <v>8</v>
      </c>
      <c r="AG597" s="15" t="s">
        <v>513</v>
      </c>
      <c r="AH597" s="15" t="s">
        <v>510</v>
      </c>
      <c r="AI597" s="15" t="s">
        <v>514</v>
      </c>
      <c r="AL597" s="15" t="s">
        <v>391</v>
      </c>
      <c r="AM597" s="16">
        <v>41621</v>
      </c>
      <c r="AN597" s="16">
        <v>41621</v>
      </c>
      <c r="AO597" s="16">
        <v>41621</v>
      </c>
      <c r="AP597" s="201">
        <v>12</v>
      </c>
      <c r="AT597" s="102">
        <v>580999.17599999998</v>
      </c>
      <c r="AU597" s="15" t="s">
        <v>424</v>
      </c>
      <c r="AV597" s="15" t="s">
        <v>494</v>
      </c>
      <c r="AW597" s="15" t="s">
        <v>542</v>
      </c>
      <c r="AX597" s="14" t="str">
        <f t="shared" si="10"/>
        <v>NordicsBOOKINGS</v>
      </c>
      <c r="AY597" s="17" t="s">
        <v>733</v>
      </c>
      <c r="AZ597" s="101" t="str">
        <f>IF(ISERROR(VLOOKUP($H597,Lookup!$F:$G,2,FALSE)),0,VLOOKUP($H597,Lookup!$F:$G,2,FALSE))</f>
        <v>Nordics</v>
      </c>
    </row>
    <row r="598" spans="1:52">
      <c r="A598" s="12" t="str">
        <f>IF(AZ598=0,VLOOKUP(R598,Lookup!$B:$C,2,0),'1st Yr Maint'!AZ598)</f>
        <v>UK&amp;I</v>
      </c>
      <c r="B598" s="12" t="str">
        <f>VLOOKUP(A598,Lookup!$C:$D,2,FALSE)</f>
        <v>UK&amp;I</v>
      </c>
      <c r="C598" s="15" t="s">
        <v>418</v>
      </c>
      <c r="D598" s="15" t="s">
        <v>1037</v>
      </c>
      <c r="E598" s="15" t="s">
        <v>537</v>
      </c>
      <c r="F598" s="15" t="s">
        <v>551</v>
      </c>
      <c r="G598" s="15" t="s">
        <v>645</v>
      </c>
      <c r="H598" s="15" t="s">
        <v>475</v>
      </c>
      <c r="I598" s="143" t="s">
        <v>638</v>
      </c>
      <c r="J598" s="15" t="s">
        <v>476</v>
      </c>
      <c r="K598" s="15" t="s">
        <v>476</v>
      </c>
      <c r="L598" s="15" t="s">
        <v>471</v>
      </c>
      <c r="M598" s="15" t="s">
        <v>666</v>
      </c>
      <c r="N598" s="103">
        <v>41906</v>
      </c>
      <c r="O598" s="15" t="s">
        <v>1026</v>
      </c>
      <c r="P598" s="15" t="s">
        <v>1027</v>
      </c>
      <c r="Q598" s="15" t="s">
        <v>1027</v>
      </c>
      <c r="R598" s="15" t="s">
        <v>495</v>
      </c>
      <c r="S598" s="15" t="s">
        <v>495</v>
      </c>
      <c r="T598" s="15" t="s">
        <v>467</v>
      </c>
      <c r="U598" s="15" t="s">
        <v>468</v>
      </c>
      <c r="V598" s="15">
        <v>2984917</v>
      </c>
      <c r="X598" s="15">
        <v>30288282</v>
      </c>
      <c r="Y598" s="15" t="s">
        <v>1028</v>
      </c>
      <c r="AB598" s="15" t="s">
        <v>1029</v>
      </c>
      <c r="AC598" s="15">
        <v>232935176</v>
      </c>
      <c r="AD598" s="15">
        <v>1005522744</v>
      </c>
      <c r="AE598" s="15" t="s">
        <v>461</v>
      </c>
      <c r="AF598" s="15">
        <v>8</v>
      </c>
      <c r="AG598" s="15" t="s">
        <v>513</v>
      </c>
      <c r="AH598" s="15" t="s">
        <v>510</v>
      </c>
      <c r="AI598" s="15" t="s">
        <v>511</v>
      </c>
      <c r="AJ598" s="15" t="s">
        <v>541</v>
      </c>
      <c r="AK598" s="15" t="s">
        <v>611</v>
      </c>
      <c r="AL598" s="15" t="s">
        <v>512</v>
      </c>
      <c r="AM598" s="16">
        <v>41607</v>
      </c>
      <c r="AN598" s="16">
        <v>41607</v>
      </c>
      <c r="AO598" s="16">
        <v>41607</v>
      </c>
      <c r="AP598" s="201">
        <v>11</v>
      </c>
      <c r="AT598" s="102">
        <v>1453.59</v>
      </c>
      <c r="AU598" s="15" t="s">
        <v>424</v>
      </c>
      <c r="AV598" s="15" t="s">
        <v>537</v>
      </c>
      <c r="AW598" s="15" t="s">
        <v>538</v>
      </c>
      <c r="AX598" s="14" t="str">
        <f t="shared" si="10"/>
        <v>UK&amp;IBOOKINGS</v>
      </c>
      <c r="AY598" s="17" t="s">
        <v>733</v>
      </c>
      <c r="AZ598" s="101" t="str">
        <f>IF(ISERROR(VLOOKUP($H598,Lookup!$F:$G,2,FALSE)),0,VLOOKUP($H598,Lookup!$F:$G,2,FALSE))</f>
        <v>UK&amp;I</v>
      </c>
    </row>
    <row r="599" spans="1:52">
      <c r="A599" s="12" t="str">
        <f>IF(AZ599=0,VLOOKUP(R599,Lookup!$B:$C,2,0),'1st Yr Maint'!AZ599)</f>
        <v>Italy</v>
      </c>
      <c r="B599" s="12" t="str">
        <f>VLOOKUP(A599,Lookup!$C:$D,2,FALSE)</f>
        <v>EMEA WEST</v>
      </c>
      <c r="C599" s="15" t="s">
        <v>418</v>
      </c>
      <c r="D599" s="15" t="s">
        <v>1037</v>
      </c>
      <c r="E599" s="15" t="s">
        <v>537</v>
      </c>
      <c r="F599" s="15" t="s">
        <v>551</v>
      </c>
      <c r="G599" s="15" t="s">
        <v>645</v>
      </c>
      <c r="H599" s="15" t="s">
        <v>1582</v>
      </c>
      <c r="I599" s="143" t="s">
        <v>1583</v>
      </c>
      <c r="J599" s="15" t="s">
        <v>1584</v>
      </c>
      <c r="K599" s="15" t="s">
        <v>1585</v>
      </c>
      <c r="L599" s="15" t="s">
        <v>558</v>
      </c>
      <c r="M599" s="15" t="s">
        <v>1586</v>
      </c>
      <c r="N599" s="103">
        <v>56321</v>
      </c>
      <c r="O599" s="15" t="s">
        <v>1541</v>
      </c>
      <c r="P599" s="15" t="s">
        <v>1542</v>
      </c>
      <c r="Q599" s="15" t="s">
        <v>1542</v>
      </c>
      <c r="R599" s="15" t="s">
        <v>97</v>
      </c>
      <c r="S599" s="15" t="s">
        <v>97</v>
      </c>
      <c r="T599" s="15" t="s">
        <v>467</v>
      </c>
      <c r="U599" s="15" t="s">
        <v>468</v>
      </c>
      <c r="V599" s="15">
        <v>3144500</v>
      </c>
      <c r="X599" s="15">
        <v>30311555</v>
      </c>
      <c r="Y599" s="15" t="s">
        <v>1543</v>
      </c>
      <c r="AB599" s="15" t="s">
        <v>1271</v>
      </c>
      <c r="AC599" s="15">
        <v>655149347</v>
      </c>
      <c r="AD599" s="15">
        <v>1005738757</v>
      </c>
      <c r="AE599" s="15" t="s">
        <v>461</v>
      </c>
      <c r="AF599" s="15">
        <v>10</v>
      </c>
      <c r="AG599" s="15" t="s">
        <v>509</v>
      </c>
      <c r="AH599" s="15" t="s">
        <v>510</v>
      </c>
      <c r="AI599" s="15" t="s">
        <v>514</v>
      </c>
      <c r="AJ599" s="15" t="s">
        <v>642</v>
      </c>
      <c r="AK599" s="15" t="s">
        <v>1544</v>
      </c>
      <c r="AL599" s="15" t="s">
        <v>512</v>
      </c>
      <c r="AM599" s="16">
        <v>41639</v>
      </c>
      <c r="AN599" s="16">
        <v>41639</v>
      </c>
      <c r="AO599" s="16">
        <v>41639</v>
      </c>
      <c r="AP599" s="201">
        <v>12</v>
      </c>
      <c r="AT599" s="102">
        <v>13713.686400000001</v>
      </c>
      <c r="AU599" s="15" t="s">
        <v>424</v>
      </c>
      <c r="AV599" s="15" t="s">
        <v>494</v>
      </c>
      <c r="AW599" s="15" t="s">
        <v>542</v>
      </c>
      <c r="AX599" s="14" t="str">
        <f t="shared" si="10"/>
        <v>ItalyBOOKINGS</v>
      </c>
      <c r="AY599" s="17" t="s">
        <v>733</v>
      </c>
      <c r="AZ599" s="101">
        <f>IF(ISERROR(VLOOKUP($H599,Lookup!$F:$G,2,FALSE)),0,VLOOKUP($H599,Lookup!$F:$G,2,FALSE))</f>
        <v>0</v>
      </c>
    </row>
    <row r="600" spans="1:52">
      <c r="A600" s="12" t="str">
        <f>IF(AZ600=0,VLOOKUP(R600,Lookup!$B:$C,2,0),'1st Yr Maint'!AZ600)</f>
        <v>Other</v>
      </c>
      <c r="B600" s="12" t="str">
        <f>VLOOKUP(A600,Lookup!$C:$D,2,FALSE)</f>
        <v>OTHER</v>
      </c>
      <c r="C600" s="15" t="s">
        <v>418</v>
      </c>
      <c r="D600" s="15" t="s">
        <v>1037</v>
      </c>
      <c r="E600" s="15" t="s">
        <v>1501</v>
      </c>
      <c r="F600" s="15" t="s">
        <v>551</v>
      </c>
      <c r="G600" s="15" t="s">
        <v>645</v>
      </c>
      <c r="H600" s="15" t="s">
        <v>628</v>
      </c>
      <c r="I600" s="143" t="s">
        <v>629</v>
      </c>
      <c r="J600" s="15" t="s">
        <v>630</v>
      </c>
      <c r="K600" s="15" t="s">
        <v>631</v>
      </c>
      <c r="L600" s="15" t="s">
        <v>632</v>
      </c>
      <c r="M600" s="15" t="s">
        <v>225</v>
      </c>
      <c r="N600" s="103" t="s">
        <v>225</v>
      </c>
      <c r="O600" s="15" t="s">
        <v>1469</v>
      </c>
      <c r="P600" s="15" t="s">
        <v>1469</v>
      </c>
      <c r="Q600" s="15" t="s">
        <v>1469</v>
      </c>
      <c r="R600" s="15" t="s">
        <v>589</v>
      </c>
      <c r="S600" s="15" t="s">
        <v>589</v>
      </c>
      <c r="T600" s="15" t="s">
        <v>467</v>
      </c>
      <c r="U600" s="15" t="s">
        <v>468</v>
      </c>
      <c r="V600" s="15">
        <v>3094144</v>
      </c>
      <c r="X600" s="15">
        <v>30308215</v>
      </c>
      <c r="Y600" s="15" t="s">
        <v>1470</v>
      </c>
      <c r="AB600" s="15" t="s">
        <v>1469</v>
      </c>
      <c r="AC600" s="15">
        <v>650069115</v>
      </c>
      <c r="AD600" s="15">
        <v>1005860806</v>
      </c>
      <c r="AE600" s="15" t="s">
        <v>461</v>
      </c>
      <c r="AF600" s="15">
        <v>1</v>
      </c>
      <c r="AG600" s="15" t="s">
        <v>513</v>
      </c>
      <c r="AH600" s="15" t="s">
        <v>510</v>
      </c>
      <c r="AI600" s="15" t="s">
        <v>514</v>
      </c>
      <c r="AL600" s="15" t="s">
        <v>391</v>
      </c>
      <c r="AM600" s="16">
        <v>41635</v>
      </c>
      <c r="AN600" s="16">
        <v>41635</v>
      </c>
      <c r="AO600" s="16">
        <v>41635</v>
      </c>
      <c r="AP600" s="201">
        <v>12</v>
      </c>
      <c r="AT600" s="102">
        <v>8629</v>
      </c>
      <c r="AU600" s="15" t="s">
        <v>424</v>
      </c>
      <c r="AV600" s="15" t="s">
        <v>552</v>
      </c>
      <c r="AW600" s="15" t="s">
        <v>553</v>
      </c>
      <c r="AX600" s="14" t="str">
        <f t="shared" si="10"/>
        <v>OtherBOOKINGS</v>
      </c>
      <c r="AY600" s="17" t="s">
        <v>733</v>
      </c>
      <c r="AZ600" s="101" t="str">
        <f>IF(ISERROR(VLOOKUP($H600,Lookup!$F:$G,2,FALSE)),0,VLOOKUP($H600,Lookup!$F:$G,2,FALSE))</f>
        <v>Other</v>
      </c>
    </row>
    <row r="601" spans="1:52">
      <c r="A601" s="12" t="str">
        <f>IF(AZ601=0,VLOOKUP(R601,Lookup!$B:$C,2,0),'1st Yr Maint'!AZ601)</f>
        <v>Other</v>
      </c>
      <c r="B601" s="12" t="str">
        <f>VLOOKUP(A601,Lookup!$C:$D,2,FALSE)</f>
        <v>OTHER</v>
      </c>
      <c r="C601" s="15" t="s">
        <v>418</v>
      </c>
      <c r="D601" s="15" t="s">
        <v>1037</v>
      </c>
      <c r="E601" s="15" t="s">
        <v>1501</v>
      </c>
      <c r="F601" s="15" t="s">
        <v>551</v>
      </c>
      <c r="G601" s="15" t="s">
        <v>645</v>
      </c>
      <c r="H601" s="15" t="s">
        <v>628</v>
      </c>
      <c r="I601" s="143" t="s">
        <v>629</v>
      </c>
      <c r="J601" s="15" t="s">
        <v>630</v>
      </c>
      <c r="K601" s="15" t="s">
        <v>631</v>
      </c>
      <c r="L601" s="15" t="s">
        <v>632</v>
      </c>
      <c r="M601" s="15" t="s">
        <v>225</v>
      </c>
      <c r="N601" s="103" t="s">
        <v>225</v>
      </c>
      <c r="O601" s="15" t="s">
        <v>1469</v>
      </c>
      <c r="P601" s="15" t="s">
        <v>1469</v>
      </c>
      <c r="Q601" s="15" t="s">
        <v>1469</v>
      </c>
      <c r="R601" s="15" t="s">
        <v>589</v>
      </c>
      <c r="S601" s="15" t="s">
        <v>589</v>
      </c>
      <c r="T601" s="15" t="s">
        <v>467</v>
      </c>
      <c r="U601" s="15" t="s">
        <v>468</v>
      </c>
      <c r="V601" s="15">
        <v>3094144</v>
      </c>
      <c r="X601" s="15">
        <v>30308215</v>
      </c>
      <c r="Y601" s="15" t="s">
        <v>1470</v>
      </c>
      <c r="AB601" s="15" t="s">
        <v>1469</v>
      </c>
      <c r="AC601" s="15">
        <v>650069115</v>
      </c>
      <c r="AD601" s="15">
        <v>1005860806</v>
      </c>
      <c r="AE601" s="15" t="s">
        <v>461</v>
      </c>
      <c r="AF601" s="15">
        <v>-1</v>
      </c>
      <c r="AG601" s="15" t="s">
        <v>513</v>
      </c>
      <c r="AH601" s="15" t="s">
        <v>510</v>
      </c>
      <c r="AI601" s="15" t="s">
        <v>514</v>
      </c>
      <c r="AL601" s="15" t="s">
        <v>391</v>
      </c>
      <c r="AM601" s="16">
        <v>41635</v>
      </c>
      <c r="AN601" s="16">
        <v>41636</v>
      </c>
      <c r="AO601" s="16">
        <v>41635</v>
      </c>
      <c r="AP601" s="201">
        <v>12</v>
      </c>
      <c r="AT601" s="102">
        <v>-8629</v>
      </c>
      <c r="AU601" s="15" t="s">
        <v>424</v>
      </c>
      <c r="AV601" s="15" t="s">
        <v>552</v>
      </c>
      <c r="AW601" s="15" t="s">
        <v>553</v>
      </c>
      <c r="AX601" s="14" t="str">
        <f t="shared" si="10"/>
        <v>OtherBOOKINGS</v>
      </c>
      <c r="AY601" s="17" t="s">
        <v>733</v>
      </c>
      <c r="AZ601" s="101" t="str">
        <f>IF(ISERROR(VLOOKUP($H601,Lookup!$F:$G,2,FALSE)),0,VLOOKUP($H601,Lookup!$F:$G,2,FALSE))</f>
        <v>Other</v>
      </c>
    </row>
    <row r="602" spans="1:52">
      <c r="A602" s="12" t="str">
        <f>IF(AZ602=0,VLOOKUP(R602,Lookup!$B:$C,2,0),'1st Yr Maint'!AZ602)</f>
        <v>EMED &amp; Africa</v>
      </c>
      <c r="B602" s="12" t="str">
        <f>VLOOKUP(A602,Lookup!$C:$D,2,FALSE)</f>
        <v>EMEA EAST</v>
      </c>
      <c r="C602" s="15" t="s">
        <v>418</v>
      </c>
      <c r="D602" s="15" t="s">
        <v>492</v>
      </c>
      <c r="E602" s="15" t="s">
        <v>501</v>
      </c>
      <c r="F602" s="15" t="s">
        <v>519</v>
      </c>
      <c r="G602" s="15" t="s">
        <v>645</v>
      </c>
      <c r="H602" s="15" t="s">
        <v>1074</v>
      </c>
      <c r="I602" s="143" t="s">
        <v>1075</v>
      </c>
      <c r="K602" s="15" t="s">
        <v>1076</v>
      </c>
      <c r="L602" s="15" t="s">
        <v>669</v>
      </c>
      <c r="M602" s="15" t="s">
        <v>225</v>
      </c>
      <c r="N602" s="103" t="s">
        <v>225</v>
      </c>
      <c r="O602" s="15" t="s">
        <v>1522</v>
      </c>
      <c r="P602" s="15" t="s">
        <v>1522</v>
      </c>
      <c r="Q602" s="15" t="s">
        <v>1523</v>
      </c>
      <c r="R602" s="15" t="s">
        <v>1524</v>
      </c>
      <c r="S602" s="15" t="s">
        <v>1524</v>
      </c>
      <c r="T602" s="15" t="s">
        <v>467</v>
      </c>
      <c r="U602" s="15" t="s">
        <v>468</v>
      </c>
      <c r="V602" s="15">
        <v>2686362</v>
      </c>
      <c r="X602" s="15">
        <v>30310482</v>
      </c>
      <c r="Y602" s="15" t="s">
        <v>1525</v>
      </c>
      <c r="AB602" s="15" t="s">
        <v>1523</v>
      </c>
      <c r="AC602" s="15">
        <v>850485875</v>
      </c>
      <c r="AD602" s="15">
        <v>1005506300</v>
      </c>
      <c r="AE602" s="15" t="s">
        <v>461</v>
      </c>
      <c r="AF602" s="15">
        <v>1</v>
      </c>
      <c r="AG602" s="15" t="s">
        <v>509</v>
      </c>
      <c r="AH602" s="15" t="s">
        <v>510</v>
      </c>
      <c r="AI602" s="15" t="s">
        <v>511</v>
      </c>
      <c r="AJ602" s="15" t="s">
        <v>642</v>
      </c>
      <c r="AL602" s="15" t="s">
        <v>512</v>
      </c>
      <c r="AM602" s="16">
        <v>41638</v>
      </c>
      <c r="AN602" s="16">
        <v>41638</v>
      </c>
      <c r="AO602" s="16">
        <v>41638</v>
      </c>
      <c r="AP602" s="201">
        <v>12</v>
      </c>
      <c r="AT602" s="102">
        <v>899</v>
      </c>
      <c r="AU602" s="15" t="s">
        <v>424</v>
      </c>
      <c r="AV602" s="15" t="s">
        <v>462</v>
      </c>
      <c r="AW602" s="15" t="s">
        <v>486</v>
      </c>
      <c r="AX602" s="14" t="str">
        <f t="shared" si="10"/>
        <v>EMED &amp; AfricaBOOKINGS</v>
      </c>
      <c r="AY602" s="17" t="s">
        <v>733</v>
      </c>
      <c r="AZ602" s="101">
        <f>IF(ISERROR(VLOOKUP($H602,Lookup!$F:$G,2,FALSE)),0,VLOOKUP($H602,Lookup!$F:$G,2,FALSE))</f>
        <v>0</v>
      </c>
    </row>
    <row r="603" spans="1:52">
      <c r="A603" s="12" t="str">
        <f>IF(AZ603=0,VLOOKUP(R603,Lookup!$B:$C,2,0),'1st Yr Maint'!AZ603)</f>
        <v>EMED &amp; Africa</v>
      </c>
      <c r="B603" s="12" t="str">
        <f>VLOOKUP(A603,Lookup!$C:$D,2,FALSE)</f>
        <v>EMEA EAST</v>
      </c>
      <c r="C603" s="15" t="s">
        <v>418</v>
      </c>
      <c r="D603" s="15" t="s">
        <v>492</v>
      </c>
      <c r="E603" s="15" t="s">
        <v>501</v>
      </c>
      <c r="F603" s="15" t="s">
        <v>519</v>
      </c>
      <c r="G603" s="15" t="s">
        <v>645</v>
      </c>
      <c r="H603" s="15" t="s">
        <v>1074</v>
      </c>
      <c r="I603" s="143" t="s">
        <v>1075</v>
      </c>
      <c r="K603" s="15" t="s">
        <v>1076</v>
      </c>
      <c r="L603" s="15" t="s">
        <v>669</v>
      </c>
      <c r="M603" s="15" t="s">
        <v>225</v>
      </c>
      <c r="N603" s="103" t="s">
        <v>225</v>
      </c>
      <c r="O603" s="15" t="s">
        <v>1522</v>
      </c>
      <c r="P603" s="15" t="s">
        <v>1522</v>
      </c>
      <c r="Q603" s="15" t="s">
        <v>1523</v>
      </c>
      <c r="R603" s="15" t="s">
        <v>1524</v>
      </c>
      <c r="S603" s="15" t="s">
        <v>1524</v>
      </c>
      <c r="T603" s="15" t="s">
        <v>467</v>
      </c>
      <c r="U603" s="15" t="s">
        <v>468</v>
      </c>
      <c r="V603" s="15">
        <v>2686362</v>
      </c>
      <c r="X603" s="15">
        <v>30310482</v>
      </c>
      <c r="Y603" s="15" t="s">
        <v>1525</v>
      </c>
      <c r="AB603" s="15" t="s">
        <v>1523</v>
      </c>
      <c r="AC603" s="15">
        <v>850485875</v>
      </c>
      <c r="AD603" s="15">
        <v>1005506300</v>
      </c>
      <c r="AE603" s="15" t="s">
        <v>461</v>
      </c>
      <c r="AF603" s="15">
        <v>-1</v>
      </c>
      <c r="AG603" s="15" t="s">
        <v>509</v>
      </c>
      <c r="AH603" s="15" t="s">
        <v>510</v>
      </c>
      <c r="AI603" s="15" t="s">
        <v>511</v>
      </c>
      <c r="AJ603" s="15" t="s">
        <v>642</v>
      </c>
      <c r="AL603" s="15" t="s">
        <v>512</v>
      </c>
      <c r="AM603" s="16">
        <v>41638</v>
      </c>
      <c r="AN603" s="16">
        <v>41639</v>
      </c>
      <c r="AO603" s="16">
        <v>41638</v>
      </c>
      <c r="AP603" s="201">
        <v>12</v>
      </c>
      <c r="AT603" s="102">
        <v>-899</v>
      </c>
      <c r="AU603" s="15" t="s">
        <v>424</v>
      </c>
      <c r="AV603" s="15" t="s">
        <v>462</v>
      </c>
      <c r="AW603" s="15" t="s">
        <v>486</v>
      </c>
      <c r="AX603" s="14" t="str">
        <f t="shared" si="10"/>
        <v>EMED &amp; AfricaBOOKINGS</v>
      </c>
      <c r="AY603" s="17" t="s">
        <v>733</v>
      </c>
      <c r="AZ603" s="101">
        <f>IF(ISERROR(VLOOKUP($H603,Lookup!$F:$G,2,FALSE)),0,VLOOKUP($H603,Lookup!$F:$G,2,FALSE))</f>
        <v>0</v>
      </c>
    </row>
    <row r="604" spans="1:52">
      <c r="A604" s="12" t="str">
        <f>IF(AZ604=0,VLOOKUP(R604,Lookup!$B:$C,2,0),'1st Yr Maint'!AZ604)</f>
        <v>EMED &amp; Africa</v>
      </c>
      <c r="B604" s="12" t="str">
        <f>VLOOKUP(A604,Lookup!$C:$D,2,FALSE)</f>
        <v>EMEA EAST</v>
      </c>
      <c r="C604" s="15" t="s">
        <v>418</v>
      </c>
      <c r="D604" s="15" t="s">
        <v>492</v>
      </c>
      <c r="E604" s="15" t="s">
        <v>501</v>
      </c>
      <c r="F604" s="15" t="s">
        <v>519</v>
      </c>
      <c r="G604" s="15" t="s">
        <v>645</v>
      </c>
      <c r="H604" s="15" t="s">
        <v>1074</v>
      </c>
      <c r="I604" s="143" t="s">
        <v>1075</v>
      </c>
      <c r="K604" s="15" t="s">
        <v>1076</v>
      </c>
      <c r="L604" s="15" t="s">
        <v>669</v>
      </c>
      <c r="M604" s="15" t="s">
        <v>225</v>
      </c>
      <c r="N604" s="103" t="s">
        <v>225</v>
      </c>
      <c r="O604" s="15" t="s">
        <v>1563</v>
      </c>
      <c r="P604" s="15" t="s">
        <v>1563</v>
      </c>
      <c r="Q604" s="15" t="s">
        <v>1564</v>
      </c>
      <c r="R604" s="15" t="s">
        <v>1565</v>
      </c>
      <c r="S604" s="15" t="s">
        <v>1565</v>
      </c>
      <c r="T604" s="15" t="s">
        <v>496</v>
      </c>
      <c r="U604" s="15" t="s">
        <v>497</v>
      </c>
      <c r="X604" s="15">
        <v>50112307</v>
      </c>
      <c r="Y604" s="15" t="s">
        <v>1566</v>
      </c>
      <c r="AB604" s="15" t="s">
        <v>1567</v>
      </c>
      <c r="AC604" s="15">
        <v>565546082</v>
      </c>
      <c r="AD604" s="15">
        <v>1004926641</v>
      </c>
      <c r="AE604" s="15" t="s">
        <v>484</v>
      </c>
      <c r="AF604" s="15">
        <v>-1</v>
      </c>
      <c r="AG604" s="15" t="s">
        <v>509</v>
      </c>
      <c r="AH604" s="15" t="s">
        <v>550</v>
      </c>
      <c r="AI604" s="15" t="s">
        <v>511</v>
      </c>
      <c r="AJ604" s="15" t="s">
        <v>517</v>
      </c>
      <c r="AK604" s="15" t="s">
        <v>1118</v>
      </c>
      <c r="AL604" s="15" t="s">
        <v>512</v>
      </c>
      <c r="AM604" s="16">
        <v>41638</v>
      </c>
      <c r="AN604" s="16">
        <v>41638</v>
      </c>
      <c r="AO604" s="16">
        <v>41638</v>
      </c>
      <c r="AP604" s="201">
        <v>12</v>
      </c>
      <c r="AT604" s="102">
        <v>-661</v>
      </c>
      <c r="AU604" s="15" t="s">
        <v>424</v>
      </c>
      <c r="AV604" s="15" t="s">
        <v>479</v>
      </c>
      <c r="AW604" s="15" t="s">
        <v>1568</v>
      </c>
      <c r="AX604" s="14" t="str">
        <f t="shared" si="10"/>
        <v>EMED &amp; AfricaBOOKINGS</v>
      </c>
      <c r="AY604" s="17" t="s">
        <v>733</v>
      </c>
      <c r="AZ604" s="101">
        <f>IF(ISERROR(VLOOKUP($H604,Lookup!$F:$G,2,FALSE)),0,VLOOKUP($H604,Lookup!$F:$G,2,FALSE))</f>
        <v>0</v>
      </c>
    </row>
    <row r="605" spans="1:52">
      <c r="A605" s="12" t="str">
        <f>IF(AZ605=0,VLOOKUP(R605,Lookup!$B:$C,2,0),'1st Yr Maint'!AZ605)</f>
        <v>EMED &amp; Africa</v>
      </c>
      <c r="B605" s="12" t="str">
        <f>VLOOKUP(A605,Lookup!$C:$D,2,FALSE)</f>
        <v>EMEA EAST</v>
      </c>
      <c r="C605" s="15" t="s">
        <v>418</v>
      </c>
      <c r="D605" s="15" t="s">
        <v>492</v>
      </c>
      <c r="E605" s="15" t="s">
        <v>501</v>
      </c>
      <c r="F605" s="15" t="s">
        <v>519</v>
      </c>
      <c r="G605" s="15" t="s">
        <v>645</v>
      </c>
      <c r="H605" s="15" t="s">
        <v>1074</v>
      </c>
      <c r="I605" s="143" t="s">
        <v>1075</v>
      </c>
      <c r="K605" s="15" t="s">
        <v>1076</v>
      </c>
      <c r="L605" s="15" t="s">
        <v>669</v>
      </c>
      <c r="M605" s="15" t="s">
        <v>225</v>
      </c>
      <c r="N605" s="103" t="s">
        <v>225</v>
      </c>
      <c r="O605" s="15" t="s">
        <v>1563</v>
      </c>
      <c r="P605" s="15" t="s">
        <v>1563</v>
      </c>
      <c r="Q605" s="15" t="s">
        <v>1564</v>
      </c>
      <c r="R605" s="15" t="s">
        <v>1565</v>
      </c>
      <c r="S605" s="15" t="s">
        <v>1565</v>
      </c>
      <c r="T605" s="15" t="s">
        <v>496</v>
      </c>
      <c r="U605" s="15" t="s">
        <v>497</v>
      </c>
      <c r="X605" s="15">
        <v>50112307</v>
      </c>
      <c r="Y605" s="15" t="s">
        <v>1566</v>
      </c>
      <c r="AB605" s="15" t="s">
        <v>1567</v>
      </c>
      <c r="AC605" s="15">
        <v>565546082</v>
      </c>
      <c r="AD605" s="15">
        <v>1004926641</v>
      </c>
      <c r="AE605" s="15" t="s">
        <v>484</v>
      </c>
      <c r="AF605" s="15">
        <v>1</v>
      </c>
      <c r="AG605" s="15" t="s">
        <v>509</v>
      </c>
      <c r="AH605" s="15" t="s">
        <v>550</v>
      </c>
      <c r="AI605" s="15" t="s">
        <v>511</v>
      </c>
      <c r="AJ605" s="15" t="s">
        <v>517</v>
      </c>
      <c r="AK605" s="15" t="s">
        <v>1118</v>
      </c>
      <c r="AL605" s="15" t="s">
        <v>512</v>
      </c>
      <c r="AM605" s="16">
        <v>41638</v>
      </c>
      <c r="AN605" s="16">
        <v>41639</v>
      </c>
      <c r="AO605" s="16">
        <v>41639</v>
      </c>
      <c r="AP605" s="201">
        <v>12</v>
      </c>
      <c r="AT605" s="102">
        <v>661</v>
      </c>
      <c r="AU605" s="15" t="s">
        <v>424</v>
      </c>
      <c r="AV605" s="15" t="s">
        <v>479</v>
      </c>
      <c r="AW605" s="15" t="s">
        <v>1568</v>
      </c>
      <c r="AX605" s="14" t="str">
        <f t="shared" si="10"/>
        <v>EMED &amp; AfricaBOOKINGS</v>
      </c>
      <c r="AY605" s="17" t="s">
        <v>733</v>
      </c>
      <c r="AZ605" s="101">
        <f>IF(ISERROR(VLOOKUP($H605,Lookup!$F:$G,2,FALSE)),0,VLOOKUP($H605,Lookup!$F:$G,2,FALSE))</f>
        <v>0</v>
      </c>
    </row>
    <row r="606" spans="1:52">
      <c r="A606" s="12" t="str">
        <f>IF(AZ606=0,VLOOKUP(R606,Lookup!$B:$C,2,0),'1st Yr Maint'!AZ606)</f>
        <v>Other</v>
      </c>
      <c r="B606" s="12" t="str">
        <f>VLOOKUP(A606,Lookup!$C:$D,2,FALSE)</f>
        <v>OTHER</v>
      </c>
      <c r="C606" s="15" t="s">
        <v>418</v>
      </c>
      <c r="D606" s="15" t="s">
        <v>492</v>
      </c>
      <c r="E606" s="15" t="s">
        <v>501</v>
      </c>
      <c r="F606" s="15" t="s">
        <v>519</v>
      </c>
      <c r="G606" s="15" t="s">
        <v>645</v>
      </c>
      <c r="H606" s="15" t="s">
        <v>628</v>
      </c>
      <c r="I606" s="143" t="s">
        <v>629</v>
      </c>
      <c r="J606" s="15" t="s">
        <v>630</v>
      </c>
      <c r="K606" s="15" t="s">
        <v>631</v>
      </c>
      <c r="L606" s="15" t="s">
        <v>632</v>
      </c>
      <c r="M606" s="15" t="s">
        <v>633</v>
      </c>
      <c r="N606" s="103" t="s">
        <v>634</v>
      </c>
      <c r="O606" s="15" t="s">
        <v>843</v>
      </c>
      <c r="P606" s="15" t="s">
        <v>844</v>
      </c>
      <c r="Q606" s="15" t="s">
        <v>844</v>
      </c>
      <c r="R606" s="15" t="s">
        <v>498</v>
      </c>
      <c r="S606" s="15" t="s">
        <v>498</v>
      </c>
      <c r="T606" s="15" t="s">
        <v>467</v>
      </c>
      <c r="U606" s="15" t="s">
        <v>468</v>
      </c>
      <c r="V606" s="15">
        <v>1955359</v>
      </c>
      <c r="X606" s="15">
        <v>30276031</v>
      </c>
      <c r="Y606" s="15" t="s">
        <v>845</v>
      </c>
      <c r="AB606" s="15" t="s">
        <v>846</v>
      </c>
      <c r="AC606" s="15">
        <v>408098429</v>
      </c>
      <c r="AD606" s="15">
        <v>1005491455</v>
      </c>
      <c r="AE606" s="15" t="s">
        <v>484</v>
      </c>
      <c r="AF606" s="15">
        <v>1</v>
      </c>
      <c r="AG606" s="15" t="s">
        <v>509</v>
      </c>
      <c r="AH606" s="15" t="s">
        <v>510</v>
      </c>
      <c r="AI606" s="15" t="s">
        <v>511</v>
      </c>
      <c r="AJ606" s="15" t="s">
        <v>517</v>
      </c>
      <c r="AK606" s="15" t="s">
        <v>516</v>
      </c>
      <c r="AL606" s="15" t="s">
        <v>512</v>
      </c>
      <c r="AM606" s="16">
        <v>41584</v>
      </c>
      <c r="AN606" s="16">
        <v>41584</v>
      </c>
      <c r="AO606" s="16">
        <v>41584</v>
      </c>
      <c r="AP606" s="201">
        <v>11</v>
      </c>
      <c r="AT606" s="102">
        <v>234</v>
      </c>
      <c r="AU606" s="15" t="s">
        <v>424</v>
      </c>
      <c r="AV606" s="15" t="s">
        <v>466</v>
      </c>
      <c r="AW606" s="15" t="s">
        <v>531</v>
      </c>
      <c r="AX606" s="14" t="str">
        <f t="shared" si="10"/>
        <v>OtherBOOKINGS</v>
      </c>
      <c r="AY606" s="17" t="s">
        <v>733</v>
      </c>
      <c r="AZ606" s="101" t="str">
        <f>IF(ISERROR(VLOOKUP($H606,Lookup!$F:$G,2,FALSE)),0,VLOOKUP($H606,Lookup!$F:$G,2,FALSE))</f>
        <v>Other</v>
      </c>
    </row>
    <row r="607" spans="1:52">
      <c r="A607" s="12" t="str">
        <f>IF(AZ607=0,VLOOKUP(R607,Lookup!$B:$C,2,0),'1st Yr Maint'!AZ607)</f>
        <v>Other</v>
      </c>
      <c r="B607" s="12" t="str">
        <f>VLOOKUP(A607,Lookup!$C:$D,2,FALSE)</f>
        <v>OTHER</v>
      </c>
      <c r="C607" s="15" t="s">
        <v>418</v>
      </c>
      <c r="D607" s="15" t="s">
        <v>492</v>
      </c>
      <c r="E607" s="15" t="s">
        <v>501</v>
      </c>
      <c r="F607" s="15" t="s">
        <v>519</v>
      </c>
      <c r="G607" s="15" t="s">
        <v>645</v>
      </c>
      <c r="H607" s="15" t="s">
        <v>628</v>
      </c>
      <c r="I607" s="143" t="s">
        <v>629</v>
      </c>
      <c r="J607" s="15" t="s">
        <v>630</v>
      </c>
      <c r="K607" s="15" t="s">
        <v>631</v>
      </c>
      <c r="L607" s="15" t="s">
        <v>632</v>
      </c>
      <c r="M607" s="15" t="s">
        <v>633</v>
      </c>
      <c r="N607" s="103" t="s">
        <v>634</v>
      </c>
      <c r="O607" s="15" t="s">
        <v>843</v>
      </c>
      <c r="P607" s="15" t="s">
        <v>844</v>
      </c>
      <c r="Q607" s="15" t="s">
        <v>844</v>
      </c>
      <c r="R607" s="15" t="s">
        <v>498</v>
      </c>
      <c r="S607" s="15" t="s">
        <v>498</v>
      </c>
      <c r="T607" s="15" t="s">
        <v>467</v>
      </c>
      <c r="U607" s="15" t="s">
        <v>468</v>
      </c>
      <c r="V607" s="15">
        <v>1955359</v>
      </c>
      <c r="X607" s="15">
        <v>30276031</v>
      </c>
      <c r="Y607" s="15" t="s">
        <v>845</v>
      </c>
      <c r="AB607" s="15" t="s">
        <v>846</v>
      </c>
      <c r="AC607" s="15">
        <v>408098429</v>
      </c>
      <c r="AD607" s="15">
        <v>1005491455</v>
      </c>
      <c r="AE607" s="15" t="s">
        <v>484</v>
      </c>
      <c r="AF607" s="15">
        <v>-1</v>
      </c>
      <c r="AG607" s="15" t="s">
        <v>509</v>
      </c>
      <c r="AH607" s="15" t="s">
        <v>510</v>
      </c>
      <c r="AI607" s="15" t="s">
        <v>511</v>
      </c>
      <c r="AJ607" s="15" t="s">
        <v>517</v>
      </c>
      <c r="AK607" s="15" t="s">
        <v>516</v>
      </c>
      <c r="AL607" s="15" t="s">
        <v>512</v>
      </c>
      <c r="AM607" s="16">
        <v>41584</v>
      </c>
      <c r="AN607" s="16">
        <v>41585</v>
      </c>
      <c r="AO607" s="16">
        <v>41585</v>
      </c>
      <c r="AP607" s="201">
        <v>11</v>
      </c>
      <c r="AT607" s="102">
        <v>-234</v>
      </c>
      <c r="AU607" s="15" t="s">
        <v>424</v>
      </c>
      <c r="AV607" s="15" t="s">
        <v>466</v>
      </c>
      <c r="AW607" s="15" t="s">
        <v>531</v>
      </c>
      <c r="AX607" s="14" t="str">
        <f t="shared" si="10"/>
        <v>OtherBOOKINGS</v>
      </c>
      <c r="AY607" s="17" t="s">
        <v>733</v>
      </c>
      <c r="AZ607" s="101" t="str">
        <f>IF(ISERROR(VLOOKUP($H607,Lookup!$F:$G,2,FALSE)),0,VLOOKUP($H607,Lookup!$F:$G,2,FALSE))</f>
        <v>Other</v>
      </c>
    </row>
    <row r="608" spans="1:52">
      <c r="A608" s="12" t="str">
        <f>IF(AZ608=0,VLOOKUP(R608,Lookup!$B:$C,2,0),'1st Yr Maint'!AZ608)</f>
        <v>Austria/EE</v>
      </c>
      <c r="B608" s="12" t="str">
        <f>VLOOKUP(A608,Lookup!$C:$D,2,FALSE)</f>
        <v>EMEA EAST</v>
      </c>
      <c r="C608" s="15" t="s">
        <v>418</v>
      </c>
      <c r="D608" s="15" t="s">
        <v>492</v>
      </c>
      <c r="E608" s="15" t="s">
        <v>501</v>
      </c>
      <c r="F608" s="15" t="s">
        <v>519</v>
      </c>
      <c r="G608" s="15" t="s">
        <v>645</v>
      </c>
      <c r="H608" s="15" t="s">
        <v>1457</v>
      </c>
      <c r="I608" s="143" t="s">
        <v>1458</v>
      </c>
      <c r="K608" s="15" t="s">
        <v>532</v>
      </c>
      <c r="L608" s="15" t="s">
        <v>464</v>
      </c>
      <c r="M608" s="15" t="s">
        <v>650</v>
      </c>
      <c r="N608" s="103">
        <v>138246</v>
      </c>
      <c r="O608" s="15" t="s">
        <v>825</v>
      </c>
      <c r="P608" s="15" t="s">
        <v>825</v>
      </c>
      <c r="Q608" s="15" t="s">
        <v>1575</v>
      </c>
      <c r="R608" s="15" t="s">
        <v>561</v>
      </c>
      <c r="S608" s="15" t="s">
        <v>561</v>
      </c>
      <c r="T608" s="15" t="s">
        <v>467</v>
      </c>
      <c r="U608" s="15" t="s">
        <v>468</v>
      </c>
      <c r="V608" s="15">
        <v>2676629</v>
      </c>
      <c r="X608" s="15">
        <v>30312883</v>
      </c>
      <c r="Y608" s="15" t="s">
        <v>1576</v>
      </c>
      <c r="AB608" s="15" t="s">
        <v>1577</v>
      </c>
      <c r="AC608" s="15">
        <v>426919651</v>
      </c>
      <c r="AD608" s="15">
        <v>1005811669</v>
      </c>
      <c r="AE608" s="15" t="s">
        <v>461</v>
      </c>
      <c r="AF608" s="15">
        <v>1</v>
      </c>
      <c r="AG608" s="15" t="s">
        <v>509</v>
      </c>
      <c r="AH608" s="15" t="s">
        <v>510</v>
      </c>
      <c r="AI608" s="15" t="s">
        <v>514</v>
      </c>
      <c r="AJ608" s="15" t="s">
        <v>541</v>
      </c>
      <c r="AK608" s="15" t="s">
        <v>700</v>
      </c>
      <c r="AL608" s="15" t="s">
        <v>512</v>
      </c>
      <c r="AM608" s="16">
        <v>41639</v>
      </c>
      <c r="AN608" s="16">
        <v>41639</v>
      </c>
      <c r="AO608" s="16">
        <v>41639</v>
      </c>
      <c r="AP608" s="201">
        <v>12</v>
      </c>
      <c r="AT608" s="102">
        <v>1041.3</v>
      </c>
      <c r="AU608" s="15" t="s">
        <v>424</v>
      </c>
      <c r="AV608" s="15" t="s">
        <v>488</v>
      </c>
      <c r="AW608" s="15" t="s">
        <v>1033</v>
      </c>
      <c r="AX608" s="14" t="str">
        <f t="shared" si="10"/>
        <v>Austria/EEBOOKINGS</v>
      </c>
      <c r="AY608" s="17" t="s">
        <v>733</v>
      </c>
      <c r="AZ608" s="101" t="str">
        <f>IF(ISERROR(VLOOKUP($H608,Lookup!$F:$G,2,FALSE)),0,VLOOKUP($H608,Lookup!$F:$G,2,FALSE))</f>
        <v>Austria/EE</v>
      </c>
    </row>
    <row r="609" spans="1:52">
      <c r="A609" s="12" t="str">
        <f>IF(AZ609=0,VLOOKUP(R609,Lookup!$B:$C,2,0),'1st Yr Maint'!AZ609)</f>
        <v>Benelux</v>
      </c>
      <c r="B609" s="12" t="str">
        <f>VLOOKUP(A609,Lookup!$C:$D,2,FALSE)</f>
        <v>EMEA WEST</v>
      </c>
      <c r="C609" s="15" t="s">
        <v>418</v>
      </c>
      <c r="D609" s="15" t="s">
        <v>492</v>
      </c>
      <c r="E609" s="15" t="s">
        <v>501</v>
      </c>
      <c r="F609" s="15" t="s">
        <v>519</v>
      </c>
      <c r="G609" s="15" t="s">
        <v>645</v>
      </c>
      <c r="H609" s="15" t="s">
        <v>568</v>
      </c>
      <c r="I609" s="143" t="s">
        <v>472</v>
      </c>
      <c r="J609" s="15" t="s">
        <v>476</v>
      </c>
      <c r="K609" s="15" t="s">
        <v>473</v>
      </c>
      <c r="L609" s="15" t="s">
        <v>471</v>
      </c>
      <c r="M609" s="15" t="s">
        <v>584</v>
      </c>
      <c r="N609" s="103">
        <v>15449</v>
      </c>
      <c r="O609" s="15" t="s">
        <v>1286</v>
      </c>
      <c r="P609" s="15" t="s">
        <v>1286</v>
      </c>
      <c r="Q609" s="15" t="s">
        <v>1287</v>
      </c>
      <c r="R609" s="15" t="s">
        <v>941</v>
      </c>
      <c r="S609" s="15" t="s">
        <v>941</v>
      </c>
      <c r="T609" s="15" t="s">
        <v>467</v>
      </c>
      <c r="U609" s="15" t="s">
        <v>468</v>
      </c>
      <c r="V609" s="15">
        <v>942595</v>
      </c>
      <c r="X609" s="15">
        <v>30300102</v>
      </c>
      <c r="Y609" s="15" t="s">
        <v>1288</v>
      </c>
      <c r="AB609" s="15" t="s">
        <v>1289</v>
      </c>
      <c r="AC609" s="15">
        <v>763823197</v>
      </c>
      <c r="AD609" s="15">
        <v>1005191552</v>
      </c>
      <c r="AE609" s="15" t="s">
        <v>461</v>
      </c>
      <c r="AF609" s="15">
        <v>1</v>
      </c>
      <c r="AG609" s="15" t="s">
        <v>513</v>
      </c>
      <c r="AH609" s="15" t="s">
        <v>510</v>
      </c>
      <c r="AI609" s="15" t="s">
        <v>511</v>
      </c>
      <c r="AJ609" s="15" t="s">
        <v>642</v>
      </c>
      <c r="AK609" s="15" t="s">
        <v>658</v>
      </c>
      <c r="AL609" s="15" t="s">
        <v>512</v>
      </c>
      <c r="AM609" s="16">
        <v>41626</v>
      </c>
      <c r="AN609" s="16">
        <v>41626</v>
      </c>
      <c r="AO609" s="16">
        <v>41626</v>
      </c>
      <c r="AP609" s="201">
        <v>12</v>
      </c>
      <c r="AT609" s="102">
        <v>119.6</v>
      </c>
      <c r="AU609" s="15" t="s">
        <v>424</v>
      </c>
      <c r="AV609" s="15" t="s">
        <v>494</v>
      </c>
      <c r="AW609" s="15" t="s">
        <v>542</v>
      </c>
      <c r="AX609" s="14" t="str">
        <f t="shared" si="10"/>
        <v>BeneluxBOOKINGS</v>
      </c>
      <c r="AY609" s="17" t="s">
        <v>733</v>
      </c>
      <c r="AZ609" s="101">
        <f>IF(ISERROR(VLOOKUP($H609,Lookup!$F:$G,2,FALSE)),0,VLOOKUP($H609,Lookup!$F:$G,2,FALSE))</f>
        <v>0</v>
      </c>
    </row>
    <row r="610" spans="1:52">
      <c r="A610" s="12" t="str">
        <f>IF(AZ610=0,VLOOKUP(R610,Lookup!$B:$C,2,0),'1st Yr Maint'!AZ610)</f>
        <v>Benelux</v>
      </c>
      <c r="B610" s="12" t="str">
        <f>VLOOKUP(A610,Lookup!$C:$D,2,FALSE)</f>
        <v>EMEA WEST</v>
      </c>
      <c r="C610" s="15" t="s">
        <v>418</v>
      </c>
      <c r="D610" s="15" t="s">
        <v>492</v>
      </c>
      <c r="E610" s="15" t="s">
        <v>501</v>
      </c>
      <c r="F610" s="15" t="s">
        <v>519</v>
      </c>
      <c r="G610" s="15" t="s">
        <v>645</v>
      </c>
      <c r="H610" s="15" t="s">
        <v>568</v>
      </c>
      <c r="I610" s="143" t="s">
        <v>472</v>
      </c>
      <c r="J610" s="15" t="s">
        <v>476</v>
      </c>
      <c r="K610" s="15" t="s">
        <v>473</v>
      </c>
      <c r="L610" s="15" t="s">
        <v>471</v>
      </c>
      <c r="M610" s="15" t="s">
        <v>584</v>
      </c>
      <c r="N610" s="103">
        <v>15449</v>
      </c>
      <c r="O610" s="15" t="s">
        <v>939</v>
      </c>
      <c r="P610" s="15" t="s">
        <v>940</v>
      </c>
      <c r="Q610" s="15" t="s">
        <v>940</v>
      </c>
      <c r="R610" s="15" t="s">
        <v>941</v>
      </c>
      <c r="S610" s="15" t="s">
        <v>941</v>
      </c>
      <c r="T610" s="15" t="s">
        <v>467</v>
      </c>
      <c r="U610" s="15" t="s">
        <v>468</v>
      </c>
      <c r="V610" s="15">
        <v>3181305</v>
      </c>
      <c r="X610" s="15">
        <v>30305733</v>
      </c>
      <c r="Y610" s="15" t="s">
        <v>1420</v>
      </c>
      <c r="AB610" s="15" t="s">
        <v>943</v>
      </c>
      <c r="AC610" s="15">
        <v>428405864</v>
      </c>
      <c r="AD610" s="15">
        <v>1005807175</v>
      </c>
      <c r="AE610" s="15" t="s">
        <v>461</v>
      </c>
      <c r="AF610" s="15">
        <v>1</v>
      </c>
      <c r="AG610" s="15" t="s">
        <v>509</v>
      </c>
      <c r="AH610" s="15" t="s">
        <v>510</v>
      </c>
      <c r="AI610" s="15" t="s">
        <v>514</v>
      </c>
      <c r="AL610" s="15" t="s">
        <v>391</v>
      </c>
      <c r="AM610" s="16">
        <v>41632</v>
      </c>
      <c r="AN610" s="16">
        <v>41632</v>
      </c>
      <c r="AO610" s="16">
        <v>41632</v>
      </c>
      <c r="AP610" s="201">
        <v>12</v>
      </c>
      <c r="AT610" s="102">
        <v>1791.4</v>
      </c>
      <c r="AU610" s="15" t="s">
        <v>424</v>
      </c>
      <c r="AV610" s="15" t="s">
        <v>462</v>
      </c>
      <c r="AW610" s="15" t="s">
        <v>839</v>
      </c>
      <c r="AX610" s="14" t="str">
        <f t="shared" si="10"/>
        <v>BeneluxBOOKINGS</v>
      </c>
      <c r="AY610" s="17" t="s">
        <v>733</v>
      </c>
      <c r="AZ610" s="101">
        <f>IF(ISERROR(VLOOKUP($H610,Lookup!$F:$G,2,FALSE)),0,VLOOKUP($H610,Lookup!$F:$G,2,FALSE))</f>
        <v>0</v>
      </c>
    </row>
    <row r="611" spans="1:52">
      <c r="A611" s="12" t="str">
        <f>IF(AZ611=0,VLOOKUP(R611,Lookup!$B:$C,2,0),'1st Yr Maint'!AZ611)</f>
        <v>Benelux</v>
      </c>
      <c r="B611" s="12" t="str">
        <f>VLOOKUP(A611,Lookup!$C:$D,2,FALSE)</f>
        <v>EMEA WEST</v>
      </c>
      <c r="C611" s="15" t="s">
        <v>418</v>
      </c>
      <c r="D611" s="15" t="s">
        <v>492</v>
      </c>
      <c r="E611" s="15" t="s">
        <v>501</v>
      </c>
      <c r="F611" s="15" t="s">
        <v>519</v>
      </c>
      <c r="G611" s="15" t="s">
        <v>645</v>
      </c>
      <c r="H611" s="15" t="s">
        <v>568</v>
      </c>
      <c r="I611" s="143" t="s">
        <v>544</v>
      </c>
      <c r="J611" s="15" t="s">
        <v>476</v>
      </c>
      <c r="K611" s="15" t="s">
        <v>473</v>
      </c>
      <c r="L611" s="15" t="s">
        <v>471</v>
      </c>
      <c r="M611" s="15" t="s">
        <v>659</v>
      </c>
      <c r="N611" s="103">
        <v>86817</v>
      </c>
      <c r="O611" s="15" t="s">
        <v>843</v>
      </c>
      <c r="P611" s="15" t="s">
        <v>844</v>
      </c>
      <c r="Q611" s="15" t="s">
        <v>844</v>
      </c>
      <c r="R611" s="15" t="s">
        <v>498</v>
      </c>
      <c r="S611" s="15" t="s">
        <v>498</v>
      </c>
      <c r="T611" s="15" t="s">
        <v>467</v>
      </c>
      <c r="U611" s="15" t="s">
        <v>468</v>
      </c>
      <c r="V611" s="15">
        <v>1955359</v>
      </c>
      <c r="X611" s="15">
        <v>30276031</v>
      </c>
      <c r="Y611" s="15" t="s">
        <v>845</v>
      </c>
      <c r="AB611" s="15" t="s">
        <v>846</v>
      </c>
      <c r="AC611" s="15">
        <v>408098429</v>
      </c>
      <c r="AD611" s="15">
        <v>1005491455</v>
      </c>
      <c r="AE611" s="15" t="s">
        <v>484</v>
      </c>
      <c r="AF611" s="15">
        <v>1</v>
      </c>
      <c r="AG611" s="15" t="s">
        <v>509</v>
      </c>
      <c r="AH611" s="15" t="s">
        <v>510</v>
      </c>
      <c r="AI611" s="15" t="s">
        <v>511</v>
      </c>
      <c r="AJ611" s="15" t="s">
        <v>517</v>
      </c>
      <c r="AK611" s="15" t="s">
        <v>516</v>
      </c>
      <c r="AL611" s="15" t="s">
        <v>512</v>
      </c>
      <c r="AM611" s="16">
        <v>41584</v>
      </c>
      <c r="AN611" s="16">
        <v>41585</v>
      </c>
      <c r="AO611" s="16">
        <v>41585</v>
      </c>
      <c r="AP611" s="201">
        <v>11</v>
      </c>
      <c r="AT611" s="102">
        <v>234</v>
      </c>
      <c r="AU611" s="15" t="s">
        <v>424</v>
      </c>
      <c r="AV611" s="15" t="s">
        <v>466</v>
      </c>
      <c r="AW611" s="15" t="s">
        <v>531</v>
      </c>
      <c r="AX611" s="14" t="str">
        <f t="shared" si="10"/>
        <v>BeneluxBOOKINGS</v>
      </c>
      <c r="AY611" s="17" t="s">
        <v>733</v>
      </c>
      <c r="AZ611" s="101">
        <f>IF(ISERROR(VLOOKUP($H611,Lookup!$F:$G,2,FALSE)),0,VLOOKUP($H611,Lookup!$F:$G,2,FALSE))</f>
        <v>0</v>
      </c>
    </row>
    <row r="612" spans="1:52">
      <c r="A612" s="12" t="str">
        <f>IF(AZ612=0,VLOOKUP(R612,Lookup!$B:$C,2,0),'1st Yr Maint'!AZ612)</f>
        <v>Benelux</v>
      </c>
      <c r="B612" s="12" t="str">
        <f>VLOOKUP(A612,Lookup!$C:$D,2,FALSE)</f>
        <v>EMEA WEST</v>
      </c>
      <c r="C612" s="15" t="s">
        <v>418</v>
      </c>
      <c r="D612" s="15" t="s">
        <v>492</v>
      </c>
      <c r="E612" s="15" t="s">
        <v>501</v>
      </c>
      <c r="F612" s="15" t="s">
        <v>519</v>
      </c>
      <c r="G612" s="15" t="s">
        <v>645</v>
      </c>
      <c r="H612" s="15" t="s">
        <v>568</v>
      </c>
      <c r="I612" s="143" t="s">
        <v>544</v>
      </c>
      <c r="J612" s="15" t="s">
        <v>476</v>
      </c>
      <c r="K612" s="15" t="s">
        <v>473</v>
      </c>
      <c r="L612" s="15" t="s">
        <v>471</v>
      </c>
      <c r="M612" s="15" t="s">
        <v>595</v>
      </c>
      <c r="N612" s="103">
        <v>110701</v>
      </c>
      <c r="O612" s="15" t="s">
        <v>1421</v>
      </c>
      <c r="P612" s="15" t="s">
        <v>1422</v>
      </c>
      <c r="Q612" s="15" t="s">
        <v>1422</v>
      </c>
      <c r="R612" s="15" t="s">
        <v>498</v>
      </c>
      <c r="S612" s="15" t="s">
        <v>498</v>
      </c>
      <c r="T612" s="15" t="s">
        <v>1423</v>
      </c>
      <c r="U612" s="15" t="s">
        <v>1424</v>
      </c>
      <c r="V612" s="15">
        <v>1674891</v>
      </c>
      <c r="X612" s="15">
        <v>30308135</v>
      </c>
      <c r="Y612" s="15" t="s">
        <v>1425</v>
      </c>
      <c r="AB612" s="15" t="s">
        <v>1526</v>
      </c>
      <c r="AC612" s="15">
        <v>8030137</v>
      </c>
      <c r="AD612" s="15">
        <v>1005852695</v>
      </c>
      <c r="AE612" s="15" t="s">
        <v>461</v>
      </c>
      <c r="AF612" s="15">
        <v>1</v>
      </c>
      <c r="AG612" s="15" t="s">
        <v>513</v>
      </c>
      <c r="AI612" s="15" t="s">
        <v>514</v>
      </c>
      <c r="AL612" s="15" t="s">
        <v>391</v>
      </c>
      <c r="AM612" s="16">
        <v>41635</v>
      </c>
      <c r="AN612" s="16">
        <v>41635</v>
      </c>
      <c r="AO612" s="16">
        <v>41635</v>
      </c>
      <c r="AP612" s="201">
        <v>12</v>
      </c>
      <c r="AT612" s="102">
        <v>250.9</v>
      </c>
      <c r="AU612" s="15" t="s">
        <v>424</v>
      </c>
      <c r="AV612" s="15" t="s">
        <v>462</v>
      </c>
      <c r="AW612" s="15" t="s">
        <v>652</v>
      </c>
      <c r="AX612" s="14" t="str">
        <f t="shared" si="10"/>
        <v>BeneluxBOOKINGS</v>
      </c>
      <c r="AY612" s="17" t="s">
        <v>733</v>
      </c>
      <c r="AZ612" s="101">
        <f>IF(ISERROR(VLOOKUP($H612,Lookup!$F:$G,2,FALSE)),0,VLOOKUP($H612,Lookup!$F:$G,2,FALSE))</f>
        <v>0</v>
      </c>
    </row>
    <row r="613" spans="1:52">
      <c r="A613" s="12" t="str">
        <f>IF(AZ613=0,VLOOKUP(R613,Lookup!$B:$C,2,0),'1st Yr Maint'!AZ613)</f>
        <v>Austria/EE</v>
      </c>
      <c r="B613" s="12" t="str">
        <f>VLOOKUP(A613,Lookup!$C:$D,2,FALSE)</f>
        <v>EMEA EAST</v>
      </c>
      <c r="C613" s="15" t="s">
        <v>418</v>
      </c>
      <c r="D613" s="15" t="s">
        <v>492</v>
      </c>
      <c r="E613" s="15" t="s">
        <v>501</v>
      </c>
      <c r="F613" s="15" t="s">
        <v>519</v>
      </c>
      <c r="G613" s="15" t="s">
        <v>645</v>
      </c>
      <c r="H613" s="15" t="s">
        <v>593</v>
      </c>
      <c r="I613" s="143" t="s">
        <v>889</v>
      </c>
      <c r="J613" s="15" t="s">
        <v>567</v>
      </c>
      <c r="K613" s="15" t="s">
        <v>532</v>
      </c>
      <c r="L613" s="15" t="s">
        <v>464</v>
      </c>
      <c r="M613" s="15" t="s">
        <v>890</v>
      </c>
      <c r="N613" s="103">
        <v>83938</v>
      </c>
      <c r="O613" s="15" t="s">
        <v>993</v>
      </c>
      <c r="P613" s="15" t="s">
        <v>993</v>
      </c>
      <c r="Q613" s="15" t="s">
        <v>994</v>
      </c>
      <c r="R613" s="15" t="s">
        <v>995</v>
      </c>
      <c r="S613" s="15" t="s">
        <v>995</v>
      </c>
      <c r="T613" s="15" t="s">
        <v>467</v>
      </c>
      <c r="U613" s="15" t="s">
        <v>468</v>
      </c>
      <c r="V613" s="15">
        <v>3165074</v>
      </c>
      <c r="X613" s="15">
        <v>30285743</v>
      </c>
      <c r="Y613" s="15" t="s">
        <v>996</v>
      </c>
      <c r="AB613" s="15" t="s">
        <v>994</v>
      </c>
      <c r="AC613" s="15">
        <v>27792405</v>
      </c>
      <c r="AD613" s="15">
        <v>1005780691</v>
      </c>
      <c r="AE613" s="15" t="s">
        <v>461</v>
      </c>
      <c r="AF613" s="15">
        <v>1</v>
      </c>
      <c r="AG613" s="15" t="s">
        <v>509</v>
      </c>
      <c r="AH613" s="15" t="s">
        <v>510</v>
      </c>
      <c r="AI613" s="15" t="s">
        <v>511</v>
      </c>
      <c r="AJ613" s="15" t="s">
        <v>518</v>
      </c>
      <c r="AK613" s="15" t="s">
        <v>611</v>
      </c>
      <c r="AL613" s="15" t="s">
        <v>512</v>
      </c>
      <c r="AM613" s="16">
        <v>41604</v>
      </c>
      <c r="AN613" s="16">
        <v>41604</v>
      </c>
      <c r="AO613" s="16">
        <v>41604</v>
      </c>
      <c r="AP613" s="201">
        <v>11</v>
      </c>
      <c r="AT613" s="102">
        <v>436.8</v>
      </c>
      <c r="AU613" s="15" t="s">
        <v>424</v>
      </c>
      <c r="AV613" s="15" t="s">
        <v>462</v>
      </c>
      <c r="AW613" s="15" t="s">
        <v>486</v>
      </c>
      <c r="AX613" s="14" t="str">
        <f t="shared" si="10"/>
        <v>Austria/EEBOOKINGS</v>
      </c>
      <c r="AY613" s="17" t="s">
        <v>733</v>
      </c>
      <c r="AZ613" s="101">
        <f>IF(ISERROR(VLOOKUP($H613,Lookup!$F:$G,2,FALSE)),0,VLOOKUP($H613,Lookup!$F:$G,2,FALSE))</f>
        <v>0</v>
      </c>
    </row>
    <row r="614" spans="1:52">
      <c r="A614" s="12" t="str">
        <f>IF(AZ614=0,VLOOKUP(R614,Lookup!$B:$C,2,0),'1st Yr Maint'!AZ614)</f>
        <v>Austria/EE</v>
      </c>
      <c r="B614" s="12" t="str">
        <f>VLOOKUP(A614,Lookup!$C:$D,2,FALSE)</f>
        <v>EMEA EAST</v>
      </c>
      <c r="C614" s="15" t="s">
        <v>418</v>
      </c>
      <c r="D614" s="15" t="s">
        <v>492</v>
      </c>
      <c r="E614" s="15" t="s">
        <v>501</v>
      </c>
      <c r="F614" s="15" t="s">
        <v>519</v>
      </c>
      <c r="G614" s="15" t="s">
        <v>645</v>
      </c>
      <c r="H614" s="15" t="s">
        <v>593</v>
      </c>
      <c r="I614" s="143" t="s">
        <v>1295</v>
      </c>
      <c r="J614" s="15" t="s">
        <v>567</v>
      </c>
      <c r="K614" s="15" t="s">
        <v>532</v>
      </c>
      <c r="L614" s="15" t="s">
        <v>464</v>
      </c>
      <c r="M614" s="15" t="s">
        <v>1296</v>
      </c>
      <c r="N614" s="103">
        <v>111531</v>
      </c>
      <c r="O614" s="15" t="s">
        <v>1297</v>
      </c>
      <c r="P614" s="15" t="s">
        <v>1297</v>
      </c>
      <c r="Q614" s="15" t="s">
        <v>1298</v>
      </c>
      <c r="R614" s="15" t="s">
        <v>1299</v>
      </c>
      <c r="S614" s="15" t="s">
        <v>1299</v>
      </c>
      <c r="T614" s="15" t="s">
        <v>467</v>
      </c>
      <c r="U614" s="15" t="s">
        <v>468</v>
      </c>
      <c r="V614" s="15">
        <v>3024459</v>
      </c>
      <c r="X614" s="15">
        <v>30300725</v>
      </c>
      <c r="Y614" s="15" t="s">
        <v>1300</v>
      </c>
      <c r="AB614" s="15" t="s">
        <v>1301</v>
      </c>
      <c r="AC614" s="15">
        <v>645063264</v>
      </c>
      <c r="AD614" s="15">
        <v>1005616703</v>
      </c>
      <c r="AE614" s="15" t="s">
        <v>461</v>
      </c>
      <c r="AF614" s="15">
        <v>1</v>
      </c>
      <c r="AG614" s="15" t="s">
        <v>509</v>
      </c>
      <c r="AH614" s="15" t="s">
        <v>510</v>
      </c>
      <c r="AI614" s="15" t="s">
        <v>511</v>
      </c>
      <c r="AJ614" s="15" t="s">
        <v>642</v>
      </c>
      <c r="AK614" s="15" t="s">
        <v>611</v>
      </c>
      <c r="AL614" s="15" t="s">
        <v>512</v>
      </c>
      <c r="AM614" s="16">
        <v>41627</v>
      </c>
      <c r="AN614" s="16">
        <v>41627</v>
      </c>
      <c r="AO614" s="16">
        <v>41627</v>
      </c>
      <c r="AP614" s="201">
        <v>12</v>
      </c>
      <c r="AT614" s="102">
        <v>201.5</v>
      </c>
      <c r="AU614" s="15" t="s">
        <v>424</v>
      </c>
      <c r="AV614" s="15" t="s">
        <v>462</v>
      </c>
      <c r="AW614" s="15" t="s">
        <v>652</v>
      </c>
      <c r="AX614" s="14" t="str">
        <f t="shared" si="10"/>
        <v>Austria/EEBOOKINGS</v>
      </c>
      <c r="AY614" s="17" t="s">
        <v>733</v>
      </c>
      <c r="AZ614" s="101">
        <f>IF(ISERROR(VLOOKUP($H614,Lookup!$F:$G,2,FALSE)),0,VLOOKUP($H614,Lookup!$F:$G,2,FALSE))</f>
        <v>0</v>
      </c>
    </row>
    <row r="615" spans="1:52">
      <c r="A615" s="12" t="str">
        <f>IF(AZ615=0,VLOOKUP(R615,Lookup!$B:$C,2,0),'1st Yr Maint'!AZ615)</f>
        <v>France</v>
      </c>
      <c r="B615" s="12" t="str">
        <f>VLOOKUP(A615,Lookup!$C:$D,2,FALSE)</f>
        <v>EMEA WEST</v>
      </c>
      <c r="C615" s="15" t="s">
        <v>418</v>
      </c>
      <c r="D615" s="15" t="s">
        <v>492</v>
      </c>
      <c r="E615" s="15" t="s">
        <v>501</v>
      </c>
      <c r="F615" s="15" t="s">
        <v>519</v>
      </c>
      <c r="G615" s="15" t="s">
        <v>645</v>
      </c>
      <c r="H615" s="15" t="s">
        <v>477</v>
      </c>
      <c r="I615" s="143" t="s">
        <v>614</v>
      </c>
      <c r="J615" s="15" t="s">
        <v>566</v>
      </c>
      <c r="K615" s="15" t="s">
        <v>478</v>
      </c>
      <c r="L615" s="15" t="s">
        <v>460</v>
      </c>
      <c r="M615" s="15" t="s">
        <v>490</v>
      </c>
      <c r="N615" s="103">
        <v>110504</v>
      </c>
      <c r="O615" s="15" t="s">
        <v>1587</v>
      </c>
      <c r="P615" s="15" t="s">
        <v>1587</v>
      </c>
      <c r="Q615" s="15" t="s">
        <v>1588</v>
      </c>
      <c r="R615" s="15" t="s">
        <v>95</v>
      </c>
      <c r="S615" s="15" t="s">
        <v>95</v>
      </c>
      <c r="T615" s="15" t="s">
        <v>467</v>
      </c>
      <c r="U615" s="15" t="s">
        <v>468</v>
      </c>
      <c r="V615" s="15">
        <v>3204297</v>
      </c>
      <c r="X615" s="15">
        <v>30313256</v>
      </c>
      <c r="Y615" s="15" t="s">
        <v>1589</v>
      </c>
      <c r="AB615" s="15" t="s">
        <v>1590</v>
      </c>
      <c r="AC615" s="15">
        <v>275274462</v>
      </c>
      <c r="AD615" s="15">
        <v>1005858658</v>
      </c>
      <c r="AE615" s="15" t="s">
        <v>461</v>
      </c>
      <c r="AF615" s="15">
        <v>1</v>
      </c>
      <c r="AG615" s="15" t="s">
        <v>513</v>
      </c>
      <c r="AH615" s="15" t="s">
        <v>510</v>
      </c>
      <c r="AI615" s="15" t="s">
        <v>514</v>
      </c>
      <c r="AL615" s="15" t="s">
        <v>391</v>
      </c>
      <c r="AM615" s="16">
        <v>41641</v>
      </c>
      <c r="AN615" s="16">
        <v>41639</v>
      </c>
      <c r="AO615" s="16">
        <v>41639</v>
      </c>
      <c r="AP615" s="201">
        <v>12</v>
      </c>
      <c r="AT615" s="102">
        <v>367.9</v>
      </c>
      <c r="AU615" s="15" t="s">
        <v>424</v>
      </c>
      <c r="AV615" s="15" t="s">
        <v>488</v>
      </c>
      <c r="AW615" s="15" t="s">
        <v>1591</v>
      </c>
      <c r="AX615" s="14" t="str">
        <f t="shared" si="10"/>
        <v>FranceBOOKINGS</v>
      </c>
      <c r="AY615" s="17" t="s">
        <v>733</v>
      </c>
      <c r="AZ615" s="101" t="str">
        <f>IF(ISERROR(VLOOKUP($H615,Lookup!$F:$G,2,FALSE)),0,VLOOKUP($H615,Lookup!$F:$G,2,FALSE))</f>
        <v>France</v>
      </c>
    </row>
    <row r="616" spans="1:52">
      <c r="A616" s="12" t="str">
        <f>IF(AZ616=0,VLOOKUP(R616,Lookup!$B:$C,2,0),'1st Yr Maint'!AZ616)</f>
        <v>Iberia</v>
      </c>
      <c r="B616" s="12" t="str">
        <f>VLOOKUP(A616,Lookup!$C:$D,2,FALSE)</f>
        <v>EMEA WEST</v>
      </c>
      <c r="C616" s="15" t="s">
        <v>418</v>
      </c>
      <c r="D616" s="15" t="s">
        <v>492</v>
      </c>
      <c r="E616" s="15" t="s">
        <v>501</v>
      </c>
      <c r="F616" s="15" t="s">
        <v>519</v>
      </c>
      <c r="G616" s="15" t="s">
        <v>645</v>
      </c>
      <c r="H616" s="15" t="s">
        <v>569</v>
      </c>
      <c r="I616" s="143" t="s">
        <v>1056</v>
      </c>
      <c r="J616" s="15" t="s">
        <v>566</v>
      </c>
      <c r="K616" s="15" t="s">
        <v>539</v>
      </c>
      <c r="L616" s="15" t="s">
        <v>460</v>
      </c>
      <c r="M616" s="15" t="s">
        <v>1173</v>
      </c>
      <c r="N616" s="103">
        <v>966987</v>
      </c>
      <c r="O616" s="15" t="s">
        <v>1489</v>
      </c>
      <c r="P616" s="15" t="s">
        <v>1489</v>
      </c>
      <c r="Q616" s="15" t="s">
        <v>1489</v>
      </c>
      <c r="R616" s="15" t="s">
        <v>540</v>
      </c>
      <c r="S616" s="15" t="s">
        <v>540</v>
      </c>
      <c r="T616" s="15" t="s">
        <v>467</v>
      </c>
      <c r="U616" s="15" t="s">
        <v>468</v>
      </c>
      <c r="V616" s="15">
        <v>3192081</v>
      </c>
      <c r="X616" s="15">
        <v>30309430</v>
      </c>
      <c r="Y616" s="15" t="s">
        <v>1490</v>
      </c>
      <c r="AB616" s="15" t="s">
        <v>1491</v>
      </c>
      <c r="AC616" s="15">
        <v>270703879</v>
      </c>
      <c r="AD616" s="15">
        <v>1005857859</v>
      </c>
      <c r="AE616" s="15" t="s">
        <v>461</v>
      </c>
      <c r="AF616" s="15">
        <v>1</v>
      </c>
      <c r="AG616" s="15" t="s">
        <v>509</v>
      </c>
      <c r="AH616" s="15" t="s">
        <v>510</v>
      </c>
      <c r="AI616" s="15" t="s">
        <v>511</v>
      </c>
      <c r="AJ616" s="15" t="s">
        <v>541</v>
      </c>
      <c r="AK616" s="15" t="s">
        <v>1492</v>
      </c>
      <c r="AL616" s="15" t="s">
        <v>512</v>
      </c>
      <c r="AM616" s="16">
        <v>41636</v>
      </c>
      <c r="AN616" s="16">
        <v>41636</v>
      </c>
      <c r="AO616" s="16">
        <v>41636</v>
      </c>
      <c r="AP616" s="201">
        <v>12</v>
      </c>
      <c r="AT616" s="102">
        <v>587.6</v>
      </c>
      <c r="AU616" s="15" t="s">
        <v>424</v>
      </c>
      <c r="AV616" s="15" t="s">
        <v>466</v>
      </c>
      <c r="AW616" s="15" t="s">
        <v>465</v>
      </c>
      <c r="AX616" s="14" t="str">
        <f t="shared" si="10"/>
        <v>IberiaBOOKINGS</v>
      </c>
      <c r="AY616" s="17" t="s">
        <v>733</v>
      </c>
      <c r="AZ616" s="101">
        <f>IF(ISERROR(VLOOKUP($H616,Lookup!$F:$G,2,FALSE)),0,VLOOKUP($H616,Lookup!$F:$G,2,FALSE))</f>
        <v>0</v>
      </c>
    </row>
    <row r="617" spans="1:52">
      <c r="A617" s="12" t="str">
        <f>IF(AZ617=0,VLOOKUP(R617,Lookup!$B:$C,2,0),'1st Yr Maint'!AZ617)</f>
        <v>Iberia</v>
      </c>
      <c r="B617" s="12" t="str">
        <f>VLOOKUP(A617,Lookup!$C:$D,2,FALSE)</f>
        <v>EMEA WEST</v>
      </c>
      <c r="C617" s="15" t="s">
        <v>418</v>
      </c>
      <c r="D617" s="15" t="s">
        <v>492</v>
      </c>
      <c r="E617" s="15" t="s">
        <v>501</v>
      </c>
      <c r="F617" s="15" t="s">
        <v>519</v>
      </c>
      <c r="G617" s="15" t="s">
        <v>645</v>
      </c>
      <c r="H617" s="15" t="s">
        <v>569</v>
      </c>
      <c r="I617" s="143" t="s">
        <v>640</v>
      </c>
      <c r="J617" s="15" t="s">
        <v>566</v>
      </c>
      <c r="K617" s="15" t="s">
        <v>539</v>
      </c>
      <c r="L617" s="15" t="s">
        <v>460</v>
      </c>
      <c r="M617" s="15" t="s">
        <v>641</v>
      </c>
      <c r="N617" s="103">
        <v>85030</v>
      </c>
      <c r="O617" s="15" t="s">
        <v>800</v>
      </c>
      <c r="P617" s="15" t="s">
        <v>801</v>
      </c>
      <c r="Q617" s="15" t="s">
        <v>801</v>
      </c>
      <c r="R617" s="15" t="s">
        <v>540</v>
      </c>
      <c r="S617" s="15" t="s">
        <v>540</v>
      </c>
      <c r="T617" s="15" t="s">
        <v>467</v>
      </c>
      <c r="U617" s="15" t="s">
        <v>468</v>
      </c>
      <c r="V617" s="15">
        <v>2732025</v>
      </c>
      <c r="X617" s="15">
        <v>30165540</v>
      </c>
      <c r="Y617" s="15" t="s">
        <v>802</v>
      </c>
      <c r="AB617" s="15" t="s">
        <v>803</v>
      </c>
      <c r="AC617" s="15">
        <v>479639387</v>
      </c>
      <c r="AD617" s="15">
        <v>1005060843</v>
      </c>
      <c r="AE617" s="15" t="s">
        <v>461</v>
      </c>
      <c r="AF617" s="15">
        <v>-1</v>
      </c>
      <c r="AG617" s="15" t="s">
        <v>509</v>
      </c>
      <c r="AH617" s="15" t="s">
        <v>510</v>
      </c>
      <c r="AI617" s="15" t="s">
        <v>511</v>
      </c>
      <c r="AJ617" s="15" t="s">
        <v>518</v>
      </c>
      <c r="AK617" s="15" t="s">
        <v>516</v>
      </c>
      <c r="AL617" s="15" t="s">
        <v>512</v>
      </c>
      <c r="AM617" s="16">
        <v>41359</v>
      </c>
      <c r="AN617" s="16">
        <v>41578</v>
      </c>
      <c r="AO617" s="16">
        <v>41578</v>
      </c>
      <c r="AP617" s="201">
        <v>10</v>
      </c>
      <c r="AT617" s="102">
        <v>-1150.5</v>
      </c>
      <c r="AU617" s="15" t="s">
        <v>424</v>
      </c>
      <c r="AV617" s="15" t="s">
        <v>494</v>
      </c>
      <c r="AW617" s="15" t="s">
        <v>542</v>
      </c>
      <c r="AX617" s="14" t="str">
        <f t="shared" si="10"/>
        <v>IberiaBOOKINGS</v>
      </c>
      <c r="AY617" s="17" t="s">
        <v>733</v>
      </c>
      <c r="AZ617" s="101">
        <f>IF(ISERROR(VLOOKUP($H617,Lookup!$F:$G,2,FALSE)),0,VLOOKUP($H617,Lookup!$F:$G,2,FALSE))</f>
        <v>0</v>
      </c>
    </row>
    <row r="618" spans="1:52">
      <c r="A618" s="12" t="str">
        <f>IF(AZ618=0,VLOOKUP(R618,Lookup!$B:$C,2,0),'1st Yr Maint'!AZ618)</f>
        <v>Iberia</v>
      </c>
      <c r="B618" s="12" t="str">
        <f>VLOOKUP(A618,Lookup!$C:$D,2,FALSE)</f>
        <v>EMEA WEST</v>
      </c>
      <c r="C618" s="15" t="s">
        <v>418</v>
      </c>
      <c r="D618" s="15" t="s">
        <v>492</v>
      </c>
      <c r="E618" s="15" t="s">
        <v>501</v>
      </c>
      <c r="F618" s="15" t="s">
        <v>519</v>
      </c>
      <c r="G618" s="15" t="s">
        <v>645</v>
      </c>
      <c r="H618" s="15" t="s">
        <v>569</v>
      </c>
      <c r="I618" s="143" t="s">
        <v>640</v>
      </c>
      <c r="J618" s="15" t="s">
        <v>566</v>
      </c>
      <c r="K618" s="15" t="s">
        <v>539</v>
      </c>
      <c r="L618" s="15" t="s">
        <v>460</v>
      </c>
      <c r="M618" s="15" t="s">
        <v>641</v>
      </c>
      <c r="N618" s="103">
        <v>85030</v>
      </c>
      <c r="O618" s="15" t="s">
        <v>800</v>
      </c>
      <c r="P618" s="15" t="s">
        <v>804</v>
      </c>
      <c r="Q618" s="15" t="s">
        <v>804</v>
      </c>
      <c r="R618" s="15" t="s">
        <v>540</v>
      </c>
      <c r="S618" s="15" t="s">
        <v>540</v>
      </c>
      <c r="T618" s="15" t="s">
        <v>467</v>
      </c>
      <c r="U618" s="15" t="s">
        <v>468</v>
      </c>
      <c r="V618" s="15">
        <v>2732025</v>
      </c>
      <c r="X618" s="15">
        <v>30165540</v>
      </c>
      <c r="Y618" s="15" t="s">
        <v>802</v>
      </c>
      <c r="AB618" s="15" t="s">
        <v>805</v>
      </c>
      <c r="AC618" s="15">
        <v>474027117</v>
      </c>
      <c r="AD618" s="15">
        <v>1005060843</v>
      </c>
      <c r="AE618" s="15" t="s">
        <v>461</v>
      </c>
      <c r="AF618" s="15">
        <v>1</v>
      </c>
      <c r="AG618" s="15" t="s">
        <v>509</v>
      </c>
      <c r="AH618" s="15" t="s">
        <v>510</v>
      </c>
      <c r="AI618" s="15" t="s">
        <v>511</v>
      </c>
      <c r="AJ618" s="15" t="s">
        <v>518</v>
      </c>
      <c r="AK618" s="15" t="s">
        <v>516</v>
      </c>
      <c r="AL618" s="15" t="s">
        <v>512</v>
      </c>
      <c r="AM618" s="16">
        <v>41359</v>
      </c>
      <c r="AN618" s="16">
        <v>41578</v>
      </c>
      <c r="AO618" s="16">
        <v>41578</v>
      </c>
      <c r="AP618" s="201">
        <v>10</v>
      </c>
      <c r="AT618" s="102">
        <v>1150.5</v>
      </c>
      <c r="AU618" s="15" t="s">
        <v>424</v>
      </c>
      <c r="AV618" s="15" t="s">
        <v>466</v>
      </c>
      <c r="AW618" s="15" t="s">
        <v>465</v>
      </c>
      <c r="AX618" s="14" t="str">
        <f t="shared" si="10"/>
        <v>IberiaBOOKINGS</v>
      </c>
      <c r="AY618" s="17" t="s">
        <v>733</v>
      </c>
      <c r="AZ618" s="101">
        <f>IF(ISERROR(VLOOKUP($H618,Lookup!$F:$G,2,FALSE)),0,VLOOKUP($H618,Lookup!$F:$G,2,FALSE))</f>
        <v>0</v>
      </c>
    </row>
    <row r="619" spans="1:52">
      <c r="A619" s="12" t="str">
        <f>IF(AZ619=0,VLOOKUP(R619,Lookup!$B:$C,2,0),'1st Yr Maint'!AZ619)</f>
        <v>Italy</v>
      </c>
      <c r="B619" s="12" t="str">
        <f>VLOOKUP(A619,Lookup!$C:$D,2,FALSE)</f>
        <v>EMEA WEST</v>
      </c>
      <c r="C619" s="15" t="s">
        <v>418</v>
      </c>
      <c r="D619" s="15" t="s">
        <v>492</v>
      </c>
      <c r="E619" s="15" t="s">
        <v>501</v>
      </c>
      <c r="F619" s="15" t="s">
        <v>519</v>
      </c>
      <c r="G619" s="15" t="s">
        <v>645</v>
      </c>
      <c r="H619" s="15" t="s">
        <v>480</v>
      </c>
      <c r="I619" s="143" t="s">
        <v>572</v>
      </c>
      <c r="J619" s="15" t="s">
        <v>566</v>
      </c>
      <c r="K619" s="15" t="s">
        <v>794</v>
      </c>
      <c r="L619" s="15" t="s">
        <v>460</v>
      </c>
      <c r="M619" s="15" t="s">
        <v>693</v>
      </c>
      <c r="N619" s="103">
        <v>117985</v>
      </c>
      <c r="O619" s="15" t="s">
        <v>1207</v>
      </c>
      <c r="P619" s="15" t="s">
        <v>1208</v>
      </c>
      <c r="Q619" s="15" t="s">
        <v>1208</v>
      </c>
      <c r="R619" s="15" t="s">
        <v>225</v>
      </c>
      <c r="S619" s="15" t="s">
        <v>267</v>
      </c>
      <c r="T619" s="15" t="s">
        <v>467</v>
      </c>
      <c r="U619" s="15" t="s">
        <v>468</v>
      </c>
      <c r="V619" s="15">
        <v>2378675</v>
      </c>
      <c r="X619" s="15">
        <v>30299007</v>
      </c>
      <c r="Y619" s="15" t="s">
        <v>1209</v>
      </c>
      <c r="AB619" s="15" t="s">
        <v>1208</v>
      </c>
      <c r="AC619" s="15">
        <v>276676939</v>
      </c>
      <c r="AD619" s="15">
        <v>1005729620</v>
      </c>
      <c r="AE619" s="15" t="s">
        <v>461</v>
      </c>
      <c r="AF619" s="15">
        <v>1</v>
      </c>
      <c r="AG619" s="15" t="s">
        <v>513</v>
      </c>
      <c r="AH619" s="15" t="s">
        <v>510</v>
      </c>
      <c r="AI619" s="15" t="s">
        <v>514</v>
      </c>
      <c r="AL619" s="15" t="s">
        <v>391</v>
      </c>
      <c r="AM619" s="16">
        <v>41625</v>
      </c>
      <c r="AN619" s="16">
        <v>41625</v>
      </c>
      <c r="AO619" s="16">
        <v>41625</v>
      </c>
      <c r="AP619" s="201">
        <v>12</v>
      </c>
      <c r="AT619" s="102">
        <v>824.2</v>
      </c>
      <c r="AU619" s="15" t="s">
        <v>424</v>
      </c>
      <c r="AV619" s="15" t="s">
        <v>462</v>
      </c>
      <c r="AW619" s="15" t="s">
        <v>652</v>
      </c>
      <c r="AX619" s="14" t="str">
        <f t="shared" si="10"/>
        <v>ItalyBOOKINGS</v>
      </c>
      <c r="AY619" s="17" t="s">
        <v>733</v>
      </c>
      <c r="AZ619" s="101" t="str">
        <f>IF(ISERROR(VLOOKUP($H619,Lookup!$F:$G,2,FALSE)),0,VLOOKUP($H619,Lookup!$F:$G,2,FALSE))</f>
        <v>Italy</v>
      </c>
    </row>
    <row r="620" spans="1:52">
      <c r="A620" s="12" t="str">
        <f>IF(AZ620=0,VLOOKUP(R620,Lookup!$B:$C,2,0),'1st Yr Maint'!AZ620)</f>
        <v>Nordics</v>
      </c>
      <c r="B620" s="12" t="str">
        <f>VLOOKUP(A620,Lookup!$C:$D,2,FALSE)</f>
        <v>EMEA WEST</v>
      </c>
      <c r="C620" s="15" t="s">
        <v>418</v>
      </c>
      <c r="D620" s="15" t="s">
        <v>492</v>
      </c>
      <c r="E620" s="15" t="s">
        <v>501</v>
      </c>
      <c r="F620" s="15" t="s">
        <v>519</v>
      </c>
      <c r="G620" s="15" t="s">
        <v>645</v>
      </c>
      <c r="H620" s="15" t="s">
        <v>571</v>
      </c>
      <c r="I620" s="143" t="s">
        <v>689</v>
      </c>
      <c r="J620" s="15" t="s">
        <v>476</v>
      </c>
      <c r="K620" s="15" t="s">
        <v>487</v>
      </c>
      <c r="L620" s="15" t="s">
        <v>471</v>
      </c>
      <c r="M620" s="15" t="s">
        <v>811</v>
      </c>
      <c r="N620" s="103">
        <v>118186</v>
      </c>
      <c r="O620" s="15" t="s">
        <v>812</v>
      </c>
      <c r="P620" s="15" t="s">
        <v>813</v>
      </c>
      <c r="Q620" s="15" t="s">
        <v>813</v>
      </c>
      <c r="R620" s="15" t="s">
        <v>580</v>
      </c>
      <c r="S620" s="15" t="s">
        <v>580</v>
      </c>
      <c r="T620" s="15" t="s">
        <v>467</v>
      </c>
      <c r="U620" s="15" t="s">
        <v>468</v>
      </c>
      <c r="V620" s="15">
        <v>626113</v>
      </c>
      <c r="X620" s="15">
        <v>30273517</v>
      </c>
      <c r="Y620" s="15" t="s">
        <v>814</v>
      </c>
      <c r="AB620" s="15" t="s">
        <v>923</v>
      </c>
      <c r="AC620" s="15">
        <v>354001547</v>
      </c>
      <c r="AD620" s="15">
        <v>1005616881</v>
      </c>
      <c r="AE620" s="15" t="s">
        <v>461</v>
      </c>
      <c r="AF620" s="15">
        <v>1</v>
      </c>
      <c r="AG620" s="15" t="s">
        <v>509</v>
      </c>
      <c r="AH620" s="15" t="s">
        <v>510</v>
      </c>
      <c r="AI620" s="15" t="s">
        <v>511</v>
      </c>
      <c r="AJ620" s="15" t="s">
        <v>815</v>
      </c>
      <c r="AK620" s="15" t="s">
        <v>515</v>
      </c>
      <c r="AL620" s="15" t="s">
        <v>512</v>
      </c>
      <c r="AM620" s="16">
        <v>41578</v>
      </c>
      <c r="AN620" s="16">
        <v>41578</v>
      </c>
      <c r="AO620" s="16">
        <v>41578</v>
      </c>
      <c r="AP620" s="201">
        <v>10</v>
      </c>
      <c r="AT620" s="102">
        <v>2091.1</v>
      </c>
      <c r="AU620" s="15" t="s">
        <v>424</v>
      </c>
      <c r="AV620" s="15" t="s">
        <v>488</v>
      </c>
      <c r="AW620" s="15" t="s">
        <v>621</v>
      </c>
      <c r="AX620" s="14" t="str">
        <f t="shared" si="10"/>
        <v>NordicsBOOKINGS</v>
      </c>
      <c r="AY620" s="17" t="s">
        <v>733</v>
      </c>
      <c r="AZ620" s="101" t="str">
        <f>IF(ISERROR(VLOOKUP($H620,Lookup!$F:$G,2,FALSE)),0,VLOOKUP($H620,Lookup!$F:$G,2,FALSE))</f>
        <v>Nordics</v>
      </c>
    </row>
    <row r="621" spans="1:52">
      <c r="A621" s="12" t="str">
        <f>IF(AZ621=0,VLOOKUP(R621,Lookup!$B:$C,2,0),'1st Yr Maint'!AZ621)</f>
        <v>Nordics</v>
      </c>
      <c r="B621" s="12" t="str">
        <f>VLOOKUP(A621,Lookup!$C:$D,2,FALSE)</f>
        <v>EMEA WEST</v>
      </c>
      <c r="C621" s="15" t="s">
        <v>418</v>
      </c>
      <c r="D621" s="15" t="s">
        <v>492</v>
      </c>
      <c r="E621" s="15" t="s">
        <v>501</v>
      </c>
      <c r="F621" s="15" t="s">
        <v>519</v>
      </c>
      <c r="G621" s="15" t="s">
        <v>645</v>
      </c>
      <c r="H621" s="15" t="s">
        <v>571</v>
      </c>
      <c r="I621" s="143" t="s">
        <v>689</v>
      </c>
      <c r="J621" s="15" t="s">
        <v>476</v>
      </c>
      <c r="K621" s="15" t="s">
        <v>487</v>
      </c>
      <c r="L621" s="15" t="s">
        <v>471</v>
      </c>
      <c r="M621" s="15" t="s">
        <v>811</v>
      </c>
      <c r="N621" s="103">
        <v>118186</v>
      </c>
      <c r="O621" s="15" t="s">
        <v>1120</v>
      </c>
      <c r="P621" s="15" t="s">
        <v>1121</v>
      </c>
      <c r="Q621" s="15" t="s">
        <v>1121</v>
      </c>
      <c r="R621" s="15" t="s">
        <v>580</v>
      </c>
      <c r="S621" s="15" t="s">
        <v>580</v>
      </c>
      <c r="T621" s="15" t="s">
        <v>467</v>
      </c>
      <c r="U621" s="15" t="s">
        <v>468</v>
      </c>
      <c r="V621" s="15">
        <v>3071916</v>
      </c>
      <c r="X621" s="15">
        <v>30292983</v>
      </c>
      <c r="Y621" s="15" t="s">
        <v>1122</v>
      </c>
      <c r="AB621" s="15" t="s">
        <v>1123</v>
      </c>
      <c r="AC621" s="15">
        <v>350583035</v>
      </c>
      <c r="AD621" s="15">
        <v>1005576298</v>
      </c>
      <c r="AE621" s="15" t="s">
        <v>461</v>
      </c>
      <c r="AF621" s="15">
        <v>1</v>
      </c>
      <c r="AG621" s="15" t="s">
        <v>509</v>
      </c>
      <c r="AH621" s="15" t="s">
        <v>510</v>
      </c>
      <c r="AI621" s="15" t="s">
        <v>511</v>
      </c>
      <c r="AJ621" s="15" t="s">
        <v>642</v>
      </c>
      <c r="AK621" s="15" t="s">
        <v>1124</v>
      </c>
      <c r="AL621" s="15" t="s">
        <v>512</v>
      </c>
      <c r="AM621" s="16">
        <v>41617</v>
      </c>
      <c r="AN621" s="16">
        <v>41617</v>
      </c>
      <c r="AO621" s="16">
        <v>41617</v>
      </c>
      <c r="AP621" s="201">
        <v>12</v>
      </c>
      <c r="AT621" s="102">
        <v>1498.25</v>
      </c>
      <c r="AU621" s="15" t="s">
        <v>424</v>
      </c>
      <c r="AV621" s="15" t="s">
        <v>494</v>
      </c>
      <c r="AW621" s="15" t="s">
        <v>1125</v>
      </c>
      <c r="AX621" s="14" t="str">
        <f t="shared" si="10"/>
        <v>NordicsBOOKINGS</v>
      </c>
      <c r="AY621" s="17" t="s">
        <v>733</v>
      </c>
      <c r="AZ621" s="101" t="str">
        <f>IF(ISERROR(VLOOKUP($H621,Lookup!$F:$G,2,FALSE)),0,VLOOKUP($H621,Lookup!$F:$G,2,FALSE))</f>
        <v>Nordics</v>
      </c>
    </row>
    <row r="622" spans="1:52">
      <c r="A622" s="12" t="str">
        <f>IF(AZ622=0,VLOOKUP(R622,Lookup!$B:$C,2,0),'1st Yr Maint'!AZ622)</f>
        <v>Russia CIS</v>
      </c>
      <c r="B622" s="12" t="str">
        <f>VLOOKUP(A622,Lookup!$C:$D,2,FALSE)</f>
        <v>EMEA EAST</v>
      </c>
      <c r="C622" s="15" t="s">
        <v>418</v>
      </c>
      <c r="D622" s="15" t="s">
        <v>492</v>
      </c>
      <c r="E622" s="15" t="s">
        <v>501</v>
      </c>
      <c r="F622" s="15" t="s">
        <v>519</v>
      </c>
      <c r="G622" s="15" t="s">
        <v>645</v>
      </c>
      <c r="H622" s="15" t="s">
        <v>463</v>
      </c>
      <c r="I622" s="143" t="s">
        <v>865</v>
      </c>
      <c r="J622" s="15" t="s">
        <v>567</v>
      </c>
      <c r="K622" s="15" t="s">
        <v>734</v>
      </c>
      <c r="L622" s="15" t="s">
        <v>464</v>
      </c>
      <c r="M622" s="15" t="s">
        <v>866</v>
      </c>
      <c r="N622" s="103">
        <v>128677</v>
      </c>
      <c r="O622" s="15" t="s">
        <v>1485</v>
      </c>
      <c r="P622" s="15" t="s">
        <v>1485</v>
      </c>
      <c r="Q622" s="15" t="s">
        <v>1486</v>
      </c>
      <c r="R622" s="15" t="s">
        <v>598</v>
      </c>
      <c r="S622" s="15" t="s">
        <v>598</v>
      </c>
      <c r="T622" s="15" t="s">
        <v>467</v>
      </c>
      <c r="U622" s="15" t="s">
        <v>468</v>
      </c>
      <c r="V622" s="15">
        <v>2922474</v>
      </c>
      <c r="X622" s="15">
        <v>30309208</v>
      </c>
      <c r="Y622" s="15" t="s">
        <v>1487</v>
      </c>
      <c r="AB622" s="15" t="s">
        <v>1488</v>
      </c>
      <c r="AC622" s="15">
        <v>534894506</v>
      </c>
      <c r="AD622" s="15">
        <v>1005824587</v>
      </c>
      <c r="AE622" s="15" t="s">
        <v>461</v>
      </c>
      <c r="AF622" s="15">
        <v>1</v>
      </c>
      <c r="AG622" s="15" t="s">
        <v>509</v>
      </c>
      <c r="AH622" s="15" t="s">
        <v>510</v>
      </c>
      <c r="AI622" s="15" t="s">
        <v>514</v>
      </c>
      <c r="AL622" s="15" t="s">
        <v>391</v>
      </c>
      <c r="AM622" s="16">
        <v>41636</v>
      </c>
      <c r="AN622" s="16">
        <v>41636</v>
      </c>
      <c r="AO622" s="16">
        <v>41636</v>
      </c>
      <c r="AP622" s="201">
        <v>12</v>
      </c>
      <c r="AT622" s="102">
        <v>299</v>
      </c>
      <c r="AU622" s="15" t="s">
        <v>424</v>
      </c>
      <c r="AV622" s="15" t="s">
        <v>536</v>
      </c>
      <c r="AW622" s="15" t="s">
        <v>888</v>
      </c>
      <c r="AX622" s="14" t="str">
        <f t="shared" si="10"/>
        <v>Russia CISBOOKINGS</v>
      </c>
      <c r="AY622" s="17" t="s">
        <v>733</v>
      </c>
      <c r="AZ622" s="101" t="str">
        <f>IF(ISERROR(VLOOKUP($H622,Lookup!$F:$G,2,FALSE)),0,VLOOKUP($H622,Lookup!$F:$G,2,FALSE))</f>
        <v>Russia CIS</v>
      </c>
    </row>
    <row r="623" spans="1:52">
      <c r="A623" s="12" t="str">
        <f>IF(AZ623=0,VLOOKUP(R623,Lookup!$B:$C,2,0),'1st Yr Maint'!AZ623)</f>
        <v>Middle East</v>
      </c>
      <c r="B623" s="12" t="str">
        <f>VLOOKUP(A623,Lookup!$C:$D,2,FALSE)</f>
        <v>EMEA EAST</v>
      </c>
      <c r="C623" s="15" t="s">
        <v>418</v>
      </c>
      <c r="D623" s="15" t="s">
        <v>492</v>
      </c>
      <c r="E623" s="15" t="s">
        <v>501</v>
      </c>
      <c r="F623" s="15" t="s">
        <v>519</v>
      </c>
      <c r="G623" s="15" t="s">
        <v>645</v>
      </c>
      <c r="H623" s="15" t="s">
        <v>612</v>
      </c>
      <c r="I623" s="143" t="s">
        <v>668</v>
      </c>
      <c r="J623" s="15" t="s">
        <v>567</v>
      </c>
      <c r="K623" s="15" t="s">
        <v>613</v>
      </c>
      <c r="L623" s="15" t="s">
        <v>464</v>
      </c>
      <c r="M623" s="15" t="s">
        <v>687</v>
      </c>
      <c r="N623" s="103" t="s">
        <v>688</v>
      </c>
      <c r="O623" s="15" t="s">
        <v>716</v>
      </c>
      <c r="P623" s="15" t="s">
        <v>716</v>
      </c>
      <c r="Q623" s="15" t="s">
        <v>717</v>
      </c>
      <c r="R623" s="15" t="s">
        <v>679</v>
      </c>
      <c r="S623" s="15" t="s">
        <v>679</v>
      </c>
      <c r="T623" s="15" t="s">
        <v>467</v>
      </c>
      <c r="U623" s="15" t="s">
        <v>468</v>
      </c>
      <c r="V623" s="15">
        <v>3087467</v>
      </c>
      <c r="X623" s="15">
        <v>30261671</v>
      </c>
      <c r="Y623" s="15" t="s">
        <v>718</v>
      </c>
      <c r="AB623" s="15" t="s">
        <v>717</v>
      </c>
      <c r="AC623" s="15">
        <v>643748312</v>
      </c>
      <c r="AD623" s="15">
        <v>1005611795</v>
      </c>
      <c r="AE623" s="15" t="s">
        <v>461</v>
      </c>
      <c r="AF623" s="15">
        <v>1</v>
      </c>
      <c r="AG623" s="15" t="s">
        <v>513</v>
      </c>
      <c r="AH623" s="15" t="s">
        <v>510</v>
      </c>
      <c r="AI623" s="15" t="s">
        <v>511</v>
      </c>
      <c r="AJ623" s="15" t="s">
        <v>642</v>
      </c>
      <c r="AK623" s="15" t="s">
        <v>516</v>
      </c>
      <c r="AL623" s="15" t="s">
        <v>512</v>
      </c>
      <c r="AM623" s="16">
        <v>41550</v>
      </c>
      <c r="AN623" s="16">
        <v>41550</v>
      </c>
      <c r="AO623" s="16">
        <v>41550</v>
      </c>
      <c r="AP623" s="201">
        <v>10</v>
      </c>
      <c r="AT623" s="102">
        <v>776.16</v>
      </c>
      <c r="AU623" s="15" t="s">
        <v>424</v>
      </c>
      <c r="AV623" s="15" t="s">
        <v>462</v>
      </c>
      <c r="AW623" s="15" t="s">
        <v>652</v>
      </c>
      <c r="AX623" s="14" t="str">
        <f t="shared" si="10"/>
        <v>Middle EastBOOKINGS</v>
      </c>
      <c r="AY623" s="17" t="s">
        <v>733</v>
      </c>
      <c r="AZ623" s="101">
        <f>IF(ISERROR(VLOOKUP($H623,Lookup!$F:$G,2,FALSE)),0,VLOOKUP($H623,Lookup!$F:$G,2,FALSE))</f>
        <v>0</v>
      </c>
    </row>
    <row r="624" spans="1:52">
      <c r="A624" s="12" t="str">
        <f>IF(AZ624=0,VLOOKUP(R624,Lookup!$B:$C,2,0),'1st Yr Maint'!AZ624)</f>
        <v>Middle East</v>
      </c>
      <c r="B624" s="12" t="str">
        <f>VLOOKUP(A624,Lookup!$C:$D,2,FALSE)</f>
        <v>EMEA EAST</v>
      </c>
      <c r="C624" s="15" t="s">
        <v>418</v>
      </c>
      <c r="D624" s="15" t="s">
        <v>492</v>
      </c>
      <c r="E624" s="15" t="s">
        <v>501</v>
      </c>
      <c r="F624" s="15" t="s">
        <v>519</v>
      </c>
      <c r="G624" s="15" t="s">
        <v>645</v>
      </c>
      <c r="H624" s="15" t="s">
        <v>612</v>
      </c>
      <c r="I624" s="143" t="s">
        <v>668</v>
      </c>
      <c r="J624" s="15" t="s">
        <v>567</v>
      </c>
      <c r="K624" s="15" t="s">
        <v>613</v>
      </c>
      <c r="L624" s="15" t="s">
        <v>464</v>
      </c>
      <c r="M624" s="15" t="s">
        <v>687</v>
      </c>
      <c r="N624" s="103" t="s">
        <v>688</v>
      </c>
      <c r="O624" s="15" t="s">
        <v>716</v>
      </c>
      <c r="P624" s="15" t="s">
        <v>716</v>
      </c>
      <c r="Q624" s="15" t="s">
        <v>717</v>
      </c>
      <c r="R624" s="15" t="s">
        <v>679</v>
      </c>
      <c r="S624" s="15" t="s">
        <v>679</v>
      </c>
      <c r="T624" s="15" t="s">
        <v>467</v>
      </c>
      <c r="U624" s="15" t="s">
        <v>468</v>
      </c>
      <c r="V624" s="15">
        <v>3087467</v>
      </c>
      <c r="X624" s="15">
        <v>30261671</v>
      </c>
      <c r="Y624" s="15" t="s">
        <v>718</v>
      </c>
      <c r="AB624" s="15" t="s">
        <v>717</v>
      </c>
      <c r="AC624" s="15">
        <v>643748312</v>
      </c>
      <c r="AD624" s="15">
        <v>1005611795</v>
      </c>
      <c r="AE624" s="15" t="s">
        <v>461</v>
      </c>
      <c r="AF624" s="15">
        <v>-1</v>
      </c>
      <c r="AG624" s="15" t="s">
        <v>513</v>
      </c>
      <c r="AH624" s="15" t="s">
        <v>510</v>
      </c>
      <c r="AI624" s="15" t="s">
        <v>511</v>
      </c>
      <c r="AJ624" s="15" t="s">
        <v>642</v>
      </c>
      <c r="AK624" s="15" t="s">
        <v>516</v>
      </c>
      <c r="AL624" s="15" t="s">
        <v>512</v>
      </c>
      <c r="AM624" s="16">
        <v>41550</v>
      </c>
      <c r="AN624" s="16">
        <v>41638</v>
      </c>
      <c r="AO624" s="16">
        <v>41638</v>
      </c>
      <c r="AP624" s="201">
        <v>12</v>
      </c>
      <c r="AT624" s="102">
        <v>-776.16</v>
      </c>
      <c r="AU624" s="15" t="s">
        <v>424</v>
      </c>
      <c r="AV624" s="15" t="s">
        <v>462</v>
      </c>
      <c r="AW624" s="15" t="s">
        <v>652</v>
      </c>
      <c r="AX624" s="14" t="str">
        <f t="shared" si="10"/>
        <v>Middle EastBOOKINGS</v>
      </c>
      <c r="AY624" s="17" t="s">
        <v>733</v>
      </c>
      <c r="AZ624" s="101">
        <f>IF(ISERROR(VLOOKUP($H624,Lookup!$F:$G,2,FALSE)),0,VLOOKUP($H624,Lookup!$F:$G,2,FALSE))</f>
        <v>0</v>
      </c>
    </row>
    <row r="625" spans="1:52">
      <c r="A625" s="12" t="str">
        <f>IF(AZ625=0,VLOOKUP(R625,Lookup!$B:$C,2,0),'1st Yr Maint'!AZ625)</f>
        <v>EMED &amp; Africa</v>
      </c>
      <c r="B625" s="12" t="str">
        <f>VLOOKUP(A625,Lookup!$C:$D,2,FALSE)</f>
        <v>EMEA EAST</v>
      </c>
      <c r="C625" s="15" t="s">
        <v>418</v>
      </c>
      <c r="D625" s="15" t="s">
        <v>492</v>
      </c>
      <c r="E625" s="15" t="s">
        <v>501</v>
      </c>
      <c r="F625" s="15" t="s">
        <v>519</v>
      </c>
      <c r="G625" s="15" t="s">
        <v>645</v>
      </c>
      <c r="H625" s="15" t="s">
        <v>612</v>
      </c>
      <c r="I625" s="143" t="s">
        <v>930</v>
      </c>
      <c r="J625" s="15" t="s">
        <v>567</v>
      </c>
      <c r="K625" s="15" t="s">
        <v>613</v>
      </c>
      <c r="L625" s="15" t="s">
        <v>464</v>
      </c>
      <c r="M625" s="15" t="s">
        <v>1312</v>
      </c>
      <c r="N625" s="103">
        <v>120378</v>
      </c>
      <c r="O625" s="15" t="s">
        <v>1522</v>
      </c>
      <c r="P625" s="15" t="s">
        <v>1522</v>
      </c>
      <c r="Q625" s="15" t="s">
        <v>1523</v>
      </c>
      <c r="R625" s="15" t="s">
        <v>1524</v>
      </c>
      <c r="S625" s="15" t="s">
        <v>1524</v>
      </c>
      <c r="T625" s="15" t="s">
        <v>467</v>
      </c>
      <c r="U625" s="15" t="s">
        <v>468</v>
      </c>
      <c r="V625" s="15">
        <v>2686362</v>
      </c>
      <c r="X625" s="15">
        <v>30310482</v>
      </c>
      <c r="Y625" s="15" t="s">
        <v>1525</v>
      </c>
      <c r="AB625" s="15" t="s">
        <v>1523</v>
      </c>
      <c r="AC625" s="15">
        <v>850485875</v>
      </c>
      <c r="AD625" s="15">
        <v>1005506300</v>
      </c>
      <c r="AE625" s="15" t="s">
        <v>461</v>
      </c>
      <c r="AF625" s="15">
        <v>1</v>
      </c>
      <c r="AG625" s="15" t="s">
        <v>509</v>
      </c>
      <c r="AH625" s="15" t="s">
        <v>510</v>
      </c>
      <c r="AI625" s="15" t="s">
        <v>511</v>
      </c>
      <c r="AJ625" s="15" t="s">
        <v>642</v>
      </c>
      <c r="AL625" s="15" t="s">
        <v>512</v>
      </c>
      <c r="AM625" s="16">
        <v>41638</v>
      </c>
      <c r="AN625" s="16">
        <v>41639</v>
      </c>
      <c r="AO625" s="16">
        <v>41638</v>
      </c>
      <c r="AP625" s="201">
        <v>12</v>
      </c>
      <c r="AT625" s="102">
        <v>899</v>
      </c>
      <c r="AU625" s="15" t="s">
        <v>424</v>
      </c>
      <c r="AV625" s="15" t="s">
        <v>462</v>
      </c>
      <c r="AW625" s="15" t="s">
        <v>486</v>
      </c>
      <c r="AX625" s="14" t="str">
        <f t="shared" si="10"/>
        <v>EMED &amp; AfricaBOOKINGS</v>
      </c>
      <c r="AY625" s="17" t="s">
        <v>733</v>
      </c>
      <c r="AZ625" s="101">
        <f>IF(ISERROR(VLOOKUP($H625,Lookup!$F:$G,2,FALSE)),0,VLOOKUP($H625,Lookup!$F:$G,2,FALSE))</f>
        <v>0</v>
      </c>
    </row>
    <row r="626" spans="1:52">
      <c r="A626" s="12" t="str">
        <f>IF(AZ626=0,VLOOKUP(R626,Lookup!$B:$C,2,0),'1st Yr Maint'!AZ626)</f>
        <v>EMED &amp; Africa</v>
      </c>
      <c r="B626" s="12" t="str">
        <f>VLOOKUP(A626,Lookup!$C:$D,2,FALSE)</f>
        <v>EMEA EAST</v>
      </c>
      <c r="C626" s="15" t="s">
        <v>418</v>
      </c>
      <c r="D626" s="15" t="s">
        <v>492</v>
      </c>
      <c r="E626" s="15" t="s">
        <v>501</v>
      </c>
      <c r="F626" s="15" t="s">
        <v>519</v>
      </c>
      <c r="G626" s="15" t="s">
        <v>645</v>
      </c>
      <c r="H626" s="15" t="s">
        <v>612</v>
      </c>
      <c r="I626" s="143" t="s">
        <v>930</v>
      </c>
      <c r="J626" s="15" t="s">
        <v>567</v>
      </c>
      <c r="K626" s="15" t="s">
        <v>613</v>
      </c>
      <c r="L626" s="15" t="s">
        <v>464</v>
      </c>
      <c r="M626" s="15" t="s">
        <v>1312</v>
      </c>
      <c r="N626" s="103">
        <v>120378</v>
      </c>
      <c r="O626" s="15" t="s">
        <v>1313</v>
      </c>
      <c r="P626" s="15" t="s">
        <v>1313</v>
      </c>
      <c r="Q626" s="15" t="s">
        <v>1314</v>
      </c>
      <c r="R626" s="15" t="s">
        <v>1315</v>
      </c>
      <c r="S626" s="15" t="s">
        <v>1315</v>
      </c>
      <c r="T626" s="15" t="s">
        <v>467</v>
      </c>
      <c r="U626" s="15" t="s">
        <v>468</v>
      </c>
      <c r="V626" s="15">
        <v>2945894</v>
      </c>
      <c r="X626" s="15">
        <v>30300153</v>
      </c>
      <c r="Y626" s="15" t="s">
        <v>1316</v>
      </c>
      <c r="AB626" s="15" t="s">
        <v>1317</v>
      </c>
      <c r="AC626" s="15">
        <v>643566730</v>
      </c>
      <c r="AD626" s="15">
        <v>1005696303</v>
      </c>
      <c r="AE626" s="15" t="s">
        <v>461</v>
      </c>
      <c r="AF626" s="15">
        <v>1</v>
      </c>
      <c r="AG626" s="15" t="s">
        <v>509</v>
      </c>
      <c r="AH626" s="15" t="s">
        <v>510</v>
      </c>
      <c r="AI626" s="15" t="s">
        <v>514</v>
      </c>
      <c r="AL626" s="15" t="s">
        <v>391</v>
      </c>
      <c r="AM626" s="16">
        <v>41626</v>
      </c>
      <c r="AN626" s="16">
        <v>41626</v>
      </c>
      <c r="AO626" s="16">
        <v>41626</v>
      </c>
      <c r="AP626" s="201">
        <v>12</v>
      </c>
      <c r="AT626" s="102">
        <v>1197</v>
      </c>
      <c r="AU626" s="15" t="s">
        <v>424</v>
      </c>
      <c r="AV626" s="15" t="s">
        <v>466</v>
      </c>
      <c r="AW626" s="15" t="s">
        <v>465</v>
      </c>
      <c r="AX626" s="14" t="str">
        <f t="shared" si="10"/>
        <v>EMED &amp; AfricaBOOKINGS</v>
      </c>
      <c r="AY626" s="17" t="s">
        <v>733</v>
      </c>
      <c r="AZ626" s="101">
        <f>IF(ISERROR(VLOOKUP($H626,Lookup!$F:$G,2,FALSE)),0,VLOOKUP($H626,Lookup!$F:$G,2,FALSE))</f>
        <v>0</v>
      </c>
    </row>
    <row r="627" spans="1:52">
      <c r="A627" s="12" t="str">
        <f>IF(AZ627=0,VLOOKUP(R627,Lookup!$B:$C,2,0),'1st Yr Maint'!AZ627)</f>
        <v>Middle East</v>
      </c>
      <c r="B627" s="12" t="str">
        <f>VLOOKUP(A627,Lookup!$C:$D,2,FALSE)</f>
        <v>EMEA EAST</v>
      </c>
      <c r="C627" s="15" t="s">
        <v>418</v>
      </c>
      <c r="D627" s="15" t="s">
        <v>492</v>
      </c>
      <c r="E627" s="15" t="s">
        <v>501</v>
      </c>
      <c r="F627" s="15" t="s">
        <v>519</v>
      </c>
      <c r="G627" s="15" t="s">
        <v>645</v>
      </c>
      <c r="H627" s="15" t="s">
        <v>612</v>
      </c>
      <c r="I627" s="143" t="s">
        <v>930</v>
      </c>
      <c r="J627" s="15" t="s">
        <v>567</v>
      </c>
      <c r="K627" s="15" t="s">
        <v>613</v>
      </c>
      <c r="L627" s="15" t="s">
        <v>464</v>
      </c>
      <c r="M627" s="15" t="s">
        <v>931</v>
      </c>
      <c r="N627" s="103">
        <v>67841</v>
      </c>
      <c r="O627" s="15" t="s">
        <v>716</v>
      </c>
      <c r="P627" s="15" t="s">
        <v>716</v>
      </c>
      <c r="Q627" s="15" t="s">
        <v>717</v>
      </c>
      <c r="R627" s="15" t="s">
        <v>679</v>
      </c>
      <c r="S627" s="15" t="s">
        <v>679</v>
      </c>
      <c r="T627" s="15" t="s">
        <v>467</v>
      </c>
      <c r="U627" s="15" t="s">
        <v>468</v>
      </c>
      <c r="V627" s="15">
        <v>3087467</v>
      </c>
      <c r="X627" s="15">
        <v>30261671</v>
      </c>
      <c r="Y627" s="15" t="s">
        <v>718</v>
      </c>
      <c r="AB627" s="15" t="s">
        <v>717</v>
      </c>
      <c r="AC627" s="15">
        <v>643748312</v>
      </c>
      <c r="AD627" s="15">
        <v>1005611795</v>
      </c>
      <c r="AE627" s="15" t="s">
        <v>461</v>
      </c>
      <c r="AF627" s="15">
        <v>1</v>
      </c>
      <c r="AG627" s="15" t="s">
        <v>513</v>
      </c>
      <c r="AH627" s="15" t="s">
        <v>510</v>
      </c>
      <c r="AI627" s="15" t="s">
        <v>511</v>
      </c>
      <c r="AJ627" s="15" t="s">
        <v>642</v>
      </c>
      <c r="AK627" s="15" t="s">
        <v>516</v>
      </c>
      <c r="AL627" s="15" t="s">
        <v>512</v>
      </c>
      <c r="AM627" s="16">
        <v>41550</v>
      </c>
      <c r="AN627" s="16">
        <v>41638</v>
      </c>
      <c r="AO627" s="16">
        <v>41638</v>
      </c>
      <c r="AP627" s="201">
        <v>12</v>
      </c>
      <c r="AT627" s="102">
        <v>776.16</v>
      </c>
      <c r="AU627" s="15" t="s">
        <v>424</v>
      </c>
      <c r="AV627" s="15" t="s">
        <v>462</v>
      </c>
      <c r="AW627" s="15" t="s">
        <v>652</v>
      </c>
      <c r="AX627" s="14" t="str">
        <f t="shared" si="10"/>
        <v>Middle EastBOOKINGS</v>
      </c>
      <c r="AY627" s="17" t="s">
        <v>733</v>
      </c>
      <c r="AZ627" s="101">
        <f>IF(ISERROR(VLOOKUP($H627,Lookup!$F:$G,2,FALSE)),0,VLOOKUP($H627,Lookup!$F:$G,2,FALSE))</f>
        <v>0</v>
      </c>
    </row>
    <row r="628" spans="1:52">
      <c r="A628" s="12" t="str">
        <f>IF(AZ628=0,VLOOKUP(R628,Lookup!$B:$C,2,0),'1st Yr Maint'!AZ628)</f>
        <v>Middle East</v>
      </c>
      <c r="B628" s="12" t="str">
        <f>VLOOKUP(A628,Lookup!$C:$D,2,FALSE)</f>
        <v>EMEA EAST</v>
      </c>
      <c r="C628" s="15" t="s">
        <v>418</v>
      </c>
      <c r="D628" s="15" t="s">
        <v>492</v>
      </c>
      <c r="E628" s="15" t="s">
        <v>501</v>
      </c>
      <c r="F628" s="15" t="s">
        <v>519</v>
      </c>
      <c r="G628" s="15" t="s">
        <v>645</v>
      </c>
      <c r="H628" s="15" t="s">
        <v>612</v>
      </c>
      <c r="I628" s="143" t="s">
        <v>930</v>
      </c>
      <c r="J628" s="15" t="s">
        <v>567</v>
      </c>
      <c r="K628" s="15" t="s">
        <v>613</v>
      </c>
      <c r="L628" s="15" t="s">
        <v>464</v>
      </c>
      <c r="M628" s="15" t="s">
        <v>931</v>
      </c>
      <c r="N628" s="103">
        <v>67841</v>
      </c>
      <c r="O628" s="15" t="s">
        <v>716</v>
      </c>
      <c r="P628" s="15" t="s">
        <v>716</v>
      </c>
      <c r="Q628" s="15" t="s">
        <v>1515</v>
      </c>
      <c r="R628" s="15" t="s">
        <v>679</v>
      </c>
      <c r="S628" s="15" t="s">
        <v>679</v>
      </c>
      <c r="T628" s="15" t="s">
        <v>467</v>
      </c>
      <c r="U628" s="15" t="s">
        <v>468</v>
      </c>
      <c r="V628" s="15">
        <v>1421014</v>
      </c>
      <c r="X628" s="15">
        <v>30312371</v>
      </c>
      <c r="Y628" s="15" t="s">
        <v>1516</v>
      </c>
      <c r="AB628" s="15" t="s">
        <v>1517</v>
      </c>
      <c r="AC628" s="15">
        <v>644929481</v>
      </c>
      <c r="AD628" s="15">
        <v>1005596729</v>
      </c>
      <c r="AE628" s="15" t="s">
        <v>461</v>
      </c>
      <c r="AF628" s="15">
        <v>1</v>
      </c>
      <c r="AG628" s="15" t="s">
        <v>509</v>
      </c>
      <c r="AH628" s="15" t="s">
        <v>510</v>
      </c>
      <c r="AI628" s="15" t="s">
        <v>511</v>
      </c>
      <c r="AJ628" s="15" t="s">
        <v>642</v>
      </c>
      <c r="AK628" s="15" t="s">
        <v>516</v>
      </c>
      <c r="AL628" s="15" t="s">
        <v>512</v>
      </c>
      <c r="AM628" s="16">
        <v>41639</v>
      </c>
      <c r="AN628" s="16">
        <v>41639</v>
      </c>
      <c r="AO628" s="16">
        <v>41639</v>
      </c>
      <c r="AP628" s="201">
        <v>12</v>
      </c>
      <c r="AT628" s="102">
        <v>327</v>
      </c>
      <c r="AU628" s="15" t="s">
        <v>424</v>
      </c>
      <c r="AV628" s="15" t="s">
        <v>466</v>
      </c>
      <c r="AW628" s="15" t="s">
        <v>465</v>
      </c>
      <c r="AX628" s="14" t="str">
        <f t="shared" si="10"/>
        <v>Middle EastBOOKINGS</v>
      </c>
      <c r="AY628" s="17" t="s">
        <v>733</v>
      </c>
      <c r="AZ628" s="101">
        <f>IF(ISERROR(VLOOKUP($H628,Lookup!$F:$G,2,FALSE)),0,VLOOKUP($H628,Lookup!$F:$G,2,FALSE))</f>
        <v>0</v>
      </c>
    </row>
    <row r="629" spans="1:52">
      <c r="A629" s="12" t="str">
        <f>IF(AZ629=0,VLOOKUP(R629,Lookup!$B:$C,2,0),'1st Yr Maint'!AZ629)</f>
        <v>EMED &amp; Africa</v>
      </c>
      <c r="B629" s="12" t="str">
        <f>VLOOKUP(A629,Lookup!$C:$D,2,FALSE)</f>
        <v>EMEA EAST</v>
      </c>
      <c r="C629" s="15" t="s">
        <v>418</v>
      </c>
      <c r="D629" s="15" t="s">
        <v>492</v>
      </c>
      <c r="E629" s="15" t="s">
        <v>501</v>
      </c>
      <c r="F629" s="15" t="s">
        <v>519</v>
      </c>
      <c r="G629" s="15" t="s">
        <v>645</v>
      </c>
      <c r="H629" s="15" t="s">
        <v>612</v>
      </c>
      <c r="I629" s="143" t="s">
        <v>930</v>
      </c>
      <c r="J629" s="15" t="s">
        <v>567</v>
      </c>
      <c r="K629" s="15" t="s">
        <v>613</v>
      </c>
      <c r="L629" s="15" t="s">
        <v>464</v>
      </c>
      <c r="M629" s="15" t="s">
        <v>931</v>
      </c>
      <c r="N629" s="103">
        <v>67841</v>
      </c>
      <c r="O629" s="15" t="s">
        <v>1563</v>
      </c>
      <c r="P629" s="15" t="s">
        <v>1563</v>
      </c>
      <c r="Q629" s="15" t="s">
        <v>1564</v>
      </c>
      <c r="R629" s="15" t="s">
        <v>1565</v>
      </c>
      <c r="S629" s="15" t="s">
        <v>1565</v>
      </c>
      <c r="T629" s="15" t="s">
        <v>496</v>
      </c>
      <c r="U629" s="15" t="s">
        <v>497</v>
      </c>
      <c r="X629" s="15">
        <v>50112307</v>
      </c>
      <c r="Y629" s="15" t="s">
        <v>1566</v>
      </c>
      <c r="AB629" s="15" t="s">
        <v>1567</v>
      </c>
      <c r="AC629" s="15">
        <v>565546082</v>
      </c>
      <c r="AD629" s="15">
        <v>1004926641</v>
      </c>
      <c r="AE629" s="15" t="s">
        <v>484</v>
      </c>
      <c r="AF629" s="15">
        <v>-1</v>
      </c>
      <c r="AG629" s="15" t="s">
        <v>509</v>
      </c>
      <c r="AH629" s="15" t="s">
        <v>550</v>
      </c>
      <c r="AI629" s="15" t="s">
        <v>511</v>
      </c>
      <c r="AJ629" s="15" t="s">
        <v>517</v>
      </c>
      <c r="AK629" s="15" t="s">
        <v>1118</v>
      </c>
      <c r="AL629" s="15" t="s">
        <v>512</v>
      </c>
      <c r="AM629" s="16">
        <v>41638</v>
      </c>
      <c r="AN629" s="16">
        <v>41639</v>
      </c>
      <c r="AO629" s="16">
        <v>41639</v>
      </c>
      <c r="AP629" s="201">
        <v>12</v>
      </c>
      <c r="AT629" s="102">
        <v>-661</v>
      </c>
      <c r="AU629" s="15" t="s">
        <v>424</v>
      </c>
      <c r="AV629" s="15" t="s">
        <v>479</v>
      </c>
      <c r="AW629" s="15" t="s">
        <v>1568</v>
      </c>
      <c r="AX629" s="14" t="str">
        <f t="shared" si="10"/>
        <v>EMED &amp; AfricaBOOKINGS</v>
      </c>
      <c r="AY629" s="17" t="s">
        <v>733</v>
      </c>
      <c r="AZ629" s="101">
        <f>IF(ISERROR(VLOOKUP($H629,Lookup!$F:$G,2,FALSE)),0,VLOOKUP($H629,Lookup!$F:$G,2,FALSE))</f>
        <v>0</v>
      </c>
    </row>
    <row r="630" spans="1:52">
      <c r="A630" s="12" t="str">
        <f>IF(AZ630=0,VLOOKUP(R630,Lookup!$B:$C,2,0),'1st Yr Maint'!AZ630)</f>
        <v>UK&amp;I</v>
      </c>
      <c r="B630" s="12" t="str">
        <f>VLOOKUP(A630,Lookup!$C:$D,2,FALSE)</f>
        <v>UK&amp;I</v>
      </c>
      <c r="C630" s="15" t="s">
        <v>418</v>
      </c>
      <c r="D630" s="15" t="s">
        <v>492</v>
      </c>
      <c r="E630" s="15" t="s">
        <v>501</v>
      </c>
      <c r="F630" s="15" t="s">
        <v>519</v>
      </c>
      <c r="G630" s="15" t="s">
        <v>645</v>
      </c>
      <c r="H630" s="15" t="s">
        <v>475</v>
      </c>
      <c r="I630" s="143" t="s">
        <v>638</v>
      </c>
      <c r="J630" s="15" t="s">
        <v>476</v>
      </c>
      <c r="K630" s="15" t="s">
        <v>476</v>
      </c>
      <c r="L630" s="15" t="s">
        <v>471</v>
      </c>
      <c r="M630" s="15" t="s">
        <v>666</v>
      </c>
      <c r="N630" s="103">
        <v>41906</v>
      </c>
      <c r="O630" s="15" t="s">
        <v>1026</v>
      </c>
      <c r="P630" s="15" t="s">
        <v>1027</v>
      </c>
      <c r="Q630" s="15" t="s">
        <v>1027</v>
      </c>
      <c r="R630" s="15" t="s">
        <v>495</v>
      </c>
      <c r="S630" s="15" t="s">
        <v>495</v>
      </c>
      <c r="T630" s="15" t="s">
        <v>467</v>
      </c>
      <c r="U630" s="15" t="s">
        <v>468</v>
      </c>
      <c r="V630" s="15">
        <v>2984917</v>
      </c>
      <c r="X630" s="15">
        <v>30288282</v>
      </c>
      <c r="Y630" s="15" t="s">
        <v>1028</v>
      </c>
      <c r="AB630" s="15" t="s">
        <v>1029</v>
      </c>
      <c r="AC630" s="15">
        <v>232935176</v>
      </c>
      <c r="AD630" s="15">
        <v>1005522744</v>
      </c>
      <c r="AE630" s="15" t="s">
        <v>461</v>
      </c>
      <c r="AF630" s="15">
        <v>1</v>
      </c>
      <c r="AG630" s="15" t="s">
        <v>513</v>
      </c>
      <c r="AH630" s="15" t="s">
        <v>510</v>
      </c>
      <c r="AI630" s="15" t="s">
        <v>511</v>
      </c>
      <c r="AJ630" s="15" t="s">
        <v>541</v>
      </c>
      <c r="AK630" s="15" t="s">
        <v>611</v>
      </c>
      <c r="AL630" s="15" t="s">
        <v>512</v>
      </c>
      <c r="AM630" s="16">
        <v>41607</v>
      </c>
      <c r="AN630" s="16">
        <v>41607</v>
      </c>
      <c r="AO630" s="16">
        <v>41607</v>
      </c>
      <c r="AP630" s="201">
        <v>11</v>
      </c>
      <c r="AT630" s="102">
        <v>320.85000000000002</v>
      </c>
      <c r="AU630" s="15" t="s">
        <v>424</v>
      </c>
      <c r="AV630" s="15" t="s">
        <v>537</v>
      </c>
      <c r="AW630" s="15" t="s">
        <v>538</v>
      </c>
      <c r="AX630" s="14" t="str">
        <f t="shared" si="10"/>
        <v>UK&amp;IBOOKINGS</v>
      </c>
      <c r="AY630" s="17" t="s">
        <v>733</v>
      </c>
      <c r="AZ630" s="101" t="str">
        <f>IF(ISERROR(VLOOKUP($H630,Lookup!$F:$G,2,FALSE)),0,VLOOKUP($H630,Lookup!$F:$G,2,FALSE))</f>
        <v>UK&amp;I</v>
      </c>
    </row>
    <row r="631" spans="1:52">
      <c r="A631" s="12" t="str">
        <f>IF(AZ631=0,VLOOKUP(R631,Lookup!$B:$C,2,0),'1st Yr Maint'!AZ631)</f>
        <v>Benelux</v>
      </c>
      <c r="B631" s="12" t="str">
        <f>VLOOKUP(A631,Lookup!$C:$D,2,FALSE)</f>
        <v>EMEA WEST</v>
      </c>
      <c r="C631" s="15" t="s">
        <v>418</v>
      </c>
      <c r="D631" s="15" t="s">
        <v>492</v>
      </c>
      <c r="E631" s="15" t="s">
        <v>501</v>
      </c>
      <c r="F631" s="15" t="s">
        <v>519</v>
      </c>
      <c r="G631" s="15" t="s">
        <v>1601</v>
      </c>
      <c r="H631" s="15" t="s">
        <v>568</v>
      </c>
      <c r="I631" s="143" t="s">
        <v>472</v>
      </c>
      <c r="J631" s="15" t="s">
        <v>476</v>
      </c>
      <c r="K631" s="15" t="s">
        <v>473</v>
      </c>
      <c r="L631" s="15" t="s">
        <v>471</v>
      </c>
      <c r="M631" s="15" t="s">
        <v>584</v>
      </c>
      <c r="N631" s="103">
        <v>15449</v>
      </c>
      <c r="O631" s="15" t="s">
        <v>1227</v>
      </c>
      <c r="P631" s="15" t="s">
        <v>1227</v>
      </c>
      <c r="Q631" s="15" t="s">
        <v>1227</v>
      </c>
      <c r="R631" s="15" t="s">
        <v>941</v>
      </c>
      <c r="S631" s="15" t="s">
        <v>941</v>
      </c>
      <c r="T631" s="15" t="s">
        <v>467</v>
      </c>
      <c r="U631" s="15" t="s">
        <v>468</v>
      </c>
      <c r="V631" s="15">
        <v>2584555</v>
      </c>
      <c r="X631" s="15">
        <v>30298609</v>
      </c>
      <c r="Y631" s="15" t="s">
        <v>1228</v>
      </c>
      <c r="AB631" s="15" t="s">
        <v>1229</v>
      </c>
      <c r="AC631" s="15">
        <v>375328226</v>
      </c>
      <c r="AD631" s="15">
        <v>1005782762</v>
      </c>
      <c r="AE631" s="15" t="s">
        <v>461</v>
      </c>
      <c r="AF631" s="15">
        <v>1</v>
      </c>
      <c r="AG631" s="15" t="s">
        <v>513</v>
      </c>
      <c r="AH631" s="15" t="s">
        <v>510</v>
      </c>
      <c r="AI631" s="15" t="s">
        <v>514</v>
      </c>
      <c r="AL631" s="15" t="s">
        <v>391</v>
      </c>
      <c r="AM631" s="16">
        <v>41625</v>
      </c>
      <c r="AN631" s="16">
        <v>41625</v>
      </c>
      <c r="AO631" s="16">
        <v>41625</v>
      </c>
      <c r="AP631" s="201">
        <v>12</v>
      </c>
      <c r="AT631" s="102">
        <v>1615.9</v>
      </c>
      <c r="AU631" s="15" t="s">
        <v>424</v>
      </c>
      <c r="AV631" s="15" t="s">
        <v>494</v>
      </c>
      <c r="AW631" s="15" t="s">
        <v>542</v>
      </c>
      <c r="AX631" s="14" t="str">
        <f t="shared" ref="AX631:AX671" si="11">A631&amp;AU631</f>
        <v>BeneluxBOOKINGS</v>
      </c>
      <c r="AY631" s="17" t="s">
        <v>733</v>
      </c>
      <c r="AZ631" s="101">
        <f>IF(ISERROR(VLOOKUP($H631,Lookup!$F:$G,2,FALSE)),0,VLOOKUP($H631,Lookup!$F:$G,2,FALSE))</f>
        <v>0</v>
      </c>
    </row>
    <row r="632" spans="1:52">
      <c r="A632" s="12" t="str">
        <f>IF(AZ632=0,VLOOKUP(R632,Lookup!$B:$C,2,0),'1st Yr Maint'!AZ632)</f>
        <v>EMED &amp; Africa</v>
      </c>
      <c r="B632" s="12" t="str">
        <f>VLOOKUP(A632,Lookup!$C:$D,2,FALSE)</f>
        <v>EMEA EAST</v>
      </c>
      <c r="C632" s="15" t="s">
        <v>418</v>
      </c>
      <c r="D632" s="15" t="s">
        <v>492</v>
      </c>
      <c r="E632" s="15" t="s">
        <v>394</v>
      </c>
      <c r="F632" s="15" t="s">
        <v>519</v>
      </c>
      <c r="G632" s="15" t="s">
        <v>645</v>
      </c>
      <c r="H632" s="15" t="s">
        <v>1074</v>
      </c>
      <c r="I632" s="143" t="s">
        <v>1075</v>
      </c>
      <c r="K632" s="15" t="s">
        <v>1076</v>
      </c>
      <c r="L632" s="15" t="s">
        <v>669</v>
      </c>
      <c r="M632" s="15" t="s">
        <v>225</v>
      </c>
      <c r="N632" s="103" t="s">
        <v>225</v>
      </c>
      <c r="O632" s="15" t="s">
        <v>1522</v>
      </c>
      <c r="P632" s="15" t="s">
        <v>1522</v>
      </c>
      <c r="Q632" s="15" t="s">
        <v>1523</v>
      </c>
      <c r="R632" s="15" t="s">
        <v>1524</v>
      </c>
      <c r="S632" s="15" t="s">
        <v>1524</v>
      </c>
      <c r="T632" s="15" t="s">
        <v>467</v>
      </c>
      <c r="U632" s="15" t="s">
        <v>468</v>
      </c>
      <c r="V632" s="15">
        <v>2686362</v>
      </c>
      <c r="X632" s="15">
        <v>30310482</v>
      </c>
      <c r="Y632" s="15" t="s">
        <v>1525</v>
      </c>
      <c r="AB632" s="15" t="s">
        <v>1523</v>
      </c>
      <c r="AC632" s="15">
        <v>850485875</v>
      </c>
      <c r="AD632" s="15">
        <v>1005506300</v>
      </c>
      <c r="AE632" s="15" t="s">
        <v>461</v>
      </c>
      <c r="AF632" s="15">
        <v>2</v>
      </c>
      <c r="AG632" s="15" t="s">
        <v>509</v>
      </c>
      <c r="AH632" s="15" t="s">
        <v>510</v>
      </c>
      <c r="AI632" s="15" t="s">
        <v>511</v>
      </c>
      <c r="AJ632" s="15" t="s">
        <v>642</v>
      </c>
      <c r="AL632" s="15" t="s">
        <v>512</v>
      </c>
      <c r="AM632" s="16">
        <v>41638</v>
      </c>
      <c r="AN632" s="16">
        <v>41638</v>
      </c>
      <c r="AO632" s="16">
        <v>41638</v>
      </c>
      <c r="AP632" s="201">
        <v>12</v>
      </c>
      <c r="AT632" s="102">
        <v>5670</v>
      </c>
      <c r="AU632" s="15" t="s">
        <v>424</v>
      </c>
      <c r="AV632" s="15" t="s">
        <v>462</v>
      </c>
      <c r="AW632" s="15" t="s">
        <v>486</v>
      </c>
      <c r="AX632" s="14" t="str">
        <f t="shared" si="11"/>
        <v>EMED &amp; AfricaBOOKINGS</v>
      </c>
      <c r="AY632" s="17" t="s">
        <v>733</v>
      </c>
      <c r="AZ632" s="101">
        <f>IF(ISERROR(VLOOKUP($H632,Lookup!$F:$G,2,FALSE)),0,VLOOKUP($H632,Lookup!$F:$G,2,FALSE))</f>
        <v>0</v>
      </c>
    </row>
    <row r="633" spans="1:52">
      <c r="A633" s="12" t="str">
        <f>IF(AZ633=0,VLOOKUP(R633,Lookup!$B:$C,2,0),'1st Yr Maint'!AZ633)</f>
        <v>EMED &amp; Africa</v>
      </c>
      <c r="B633" s="12" t="str">
        <f>VLOOKUP(A633,Lookup!$C:$D,2,FALSE)</f>
        <v>EMEA EAST</v>
      </c>
      <c r="C633" s="15" t="s">
        <v>418</v>
      </c>
      <c r="D633" s="15" t="s">
        <v>492</v>
      </c>
      <c r="E633" s="15" t="s">
        <v>394</v>
      </c>
      <c r="F633" s="15" t="s">
        <v>519</v>
      </c>
      <c r="G633" s="15" t="s">
        <v>645</v>
      </c>
      <c r="H633" s="15" t="s">
        <v>1074</v>
      </c>
      <c r="I633" s="143" t="s">
        <v>1075</v>
      </c>
      <c r="K633" s="15" t="s">
        <v>1076</v>
      </c>
      <c r="L633" s="15" t="s">
        <v>669</v>
      </c>
      <c r="M633" s="15" t="s">
        <v>225</v>
      </c>
      <c r="N633" s="103" t="s">
        <v>225</v>
      </c>
      <c r="O633" s="15" t="s">
        <v>1522</v>
      </c>
      <c r="P633" s="15" t="s">
        <v>1522</v>
      </c>
      <c r="Q633" s="15" t="s">
        <v>1523</v>
      </c>
      <c r="R633" s="15" t="s">
        <v>1524</v>
      </c>
      <c r="S633" s="15" t="s">
        <v>1524</v>
      </c>
      <c r="T633" s="15" t="s">
        <v>467</v>
      </c>
      <c r="U633" s="15" t="s">
        <v>468</v>
      </c>
      <c r="V633" s="15">
        <v>2686362</v>
      </c>
      <c r="X633" s="15">
        <v>30310482</v>
      </c>
      <c r="Y633" s="15" t="s">
        <v>1525</v>
      </c>
      <c r="AB633" s="15" t="s">
        <v>1523</v>
      </c>
      <c r="AC633" s="15">
        <v>850485875</v>
      </c>
      <c r="AD633" s="15">
        <v>1005506300</v>
      </c>
      <c r="AE633" s="15" t="s">
        <v>461</v>
      </c>
      <c r="AF633" s="15">
        <v>-2</v>
      </c>
      <c r="AG633" s="15" t="s">
        <v>509</v>
      </c>
      <c r="AH633" s="15" t="s">
        <v>510</v>
      </c>
      <c r="AI633" s="15" t="s">
        <v>511</v>
      </c>
      <c r="AJ633" s="15" t="s">
        <v>642</v>
      </c>
      <c r="AL633" s="15" t="s">
        <v>512</v>
      </c>
      <c r="AM633" s="16">
        <v>41638</v>
      </c>
      <c r="AN633" s="16">
        <v>41639</v>
      </c>
      <c r="AO633" s="16">
        <v>41638</v>
      </c>
      <c r="AP633" s="201">
        <v>12</v>
      </c>
      <c r="AT633" s="102">
        <v>-5670</v>
      </c>
      <c r="AU633" s="15" t="s">
        <v>424</v>
      </c>
      <c r="AV633" s="15" t="s">
        <v>462</v>
      </c>
      <c r="AW633" s="15" t="s">
        <v>486</v>
      </c>
      <c r="AX633" s="14" t="str">
        <f t="shared" si="11"/>
        <v>EMED &amp; AfricaBOOKINGS</v>
      </c>
      <c r="AY633" s="17" t="s">
        <v>733</v>
      </c>
      <c r="AZ633" s="101">
        <f>IF(ISERROR(VLOOKUP($H633,Lookup!$F:$G,2,FALSE)),0,VLOOKUP($H633,Lookup!$F:$G,2,FALSE))</f>
        <v>0</v>
      </c>
    </row>
    <row r="634" spans="1:52">
      <c r="A634" s="12" t="str">
        <f>IF(AZ634=0,VLOOKUP(R634,Lookup!$B:$C,2,0),'1st Yr Maint'!AZ634)</f>
        <v>EMED &amp; Africa</v>
      </c>
      <c r="B634" s="12" t="str">
        <f>VLOOKUP(A634,Lookup!$C:$D,2,FALSE)</f>
        <v>EMEA EAST</v>
      </c>
      <c r="C634" s="15" t="s">
        <v>418</v>
      </c>
      <c r="D634" s="15" t="s">
        <v>492</v>
      </c>
      <c r="E634" s="15" t="s">
        <v>394</v>
      </c>
      <c r="F634" s="15" t="s">
        <v>519</v>
      </c>
      <c r="G634" s="15" t="s">
        <v>645</v>
      </c>
      <c r="H634" s="15" t="s">
        <v>1074</v>
      </c>
      <c r="I634" s="143" t="s">
        <v>1075</v>
      </c>
      <c r="K634" s="15" t="s">
        <v>1076</v>
      </c>
      <c r="L634" s="15" t="s">
        <v>669</v>
      </c>
      <c r="M634" s="15" t="s">
        <v>225</v>
      </c>
      <c r="N634" s="103" t="s">
        <v>225</v>
      </c>
      <c r="O634" s="15" t="s">
        <v>1563</v>
      </c>
      <c r="P634" s="15" t="s">
        <v>1563</v>
      </c>
      <c r="Q634" s="15" t="s">
        <v>1564</v>
      </c>
      <c r="R634" s="15" t="s">
        <v>1565</v>
      </c>
      <c r="S634" s="15" t="s">
        <v>1565</v>
      </c>
      <c r="T634" s="15" t="s">
        <v>496</v>
      </c>
      <c r="U634" s="15" t="s">
        <v>497</v>
      </c>
      <c r="X634" s="15">
        <v>50112307</v>
      </c>
      <c r="Y634" s="15" t="s">
        <v>1566</v>
      </c>
      <c r="AB634" s="15" t="s">
        <v>1567</v>
      </c>
      <c r="AC634" s="15">
        <v>565546082</v>
      </c>
      <c r="AD634" s="15">
        <v>1004926641</v>
      </c>
      <c r="AE634" s="15" t="s">
        <v>484</v>
      </c>
      <c r="AF634" s="15">
        <v>-2</v>
      </c>
      <c r="AG634" s="15" t="s">
        <v>509</v>
      </c>
      <c r="AH634" s="15" t="s">
        <v>550</v>
      </c>
      <c r="AI634" s="15" t="s">
        <v>511</v>
      </c>
      <c r="AJ634" s="15" t="s">
        <v>517</v>
      </c>
      <c r="AK634" s="15" t="s">
        <v>1118</v>
      </c>
      <c r="AL634" s="15" t="s">
        <v>512</v>
      </c>
      <c r="AM634" s="16">
        <v>41638</v>
      </c>
      <c r="AN634" s="16">
        <v>41638</v>
      </c>
      <c r="AO634" s="16">
        <v>41638</v>
      </c>
      <c r="AP634" s="201">
        <v>12</v>
      </c>
      <c r="AT634" s="102">
        <v>-11106</v>
      </c>
      <c r="AU634" s="15" t="s">
        <v>424</v>
      </c>
      <c r="AV634" s="15" t="s">
        <v>479</v>
      </c>
      <c r="AW634" s="15" t="s">
        <v>1568</v>
      </c>
      <c r="AX634" s="14" t="str">
        <f t="shared" si="11"/>
        <v>EMED &amp; AfricaBOOKINGS</v>
      </c>
      <c r="AY634" s="17" t="s">
        <v>733</v>
      </c>
      <c r="AZ634" s="101">
        <f>IF(ISERROR(VLOOKUP($H634,Lookup!$F:$G,2,FALSE)),0,VLOOKUP($H634,Lookup!$F:$G,2,FALSE))</f>
        <v>0</v>
      </c>
    </row>
    <row r="635" spans="1:52">
      <c r="A635" s="12" t="str">
        <f>IF(AZ635=0,VLOOKUP(R635,Lookup!$B:$C,2,0),'1st Yr Maint'!AZ635)</f>
        <v>EMED &amp; Africa</v>
      </c>
      <c r="B635" s="12" t="str">
        <f>VLOOKUP(A635,Lookup!$C:$D,2,FALSE)</f>
        <v>EMEA EAST</v>
      </c>
      <c r="C635" s="15" t="s">
        <v>418</v>
      </c>
      <c r="D635" s="15" t="s">
        <v>492</v>
      </c>
      <c r="E635" s="15" t="s">
        <v>394</v>
      </c>
      <c r="F635" s="15" t="s">
        <v>519</v>
      </c>
      <c r="G635" s="15" t="s">
        <v>645</v>
      </c>
      <c r="H635" s="15" t="s">
        <v>1074</v>
      </c>
      <c r="I635" s="143" t="s">
        <v>1075</v>
      </c>
      <c r="K635" s="15" t="s">
        <v>1076</v>
      </c>
      <c r="L635" s="15" t="s">
        <v>669</v>
      </c>
      <c r="M635" s="15" t="s">
        <v>225</v>
      </c>
      <c r="N635" s="103" t="s">
        <v>225</v>
      </c>
      <c r="O635" s="15" t="s">
        <v>1563</v>
      </c>
      <c r="P635" s="15" t="s">
        <v>1563</v>
      </c>
      <c r="Q635" s="15" t="s">
        <v>1564</v>
      </c>
      <c r="R635" s="15" t="s">
        <v>1565</v>
      </c>
      <c r="S635" s="15" t="s">
        <v>1565</v>
      </c>
      <c r="T635" s="15" t="s">
        <v>496</v>
      </c>
      <c r="U635" s="15" t="s">
        <v>497</v>
      </c>
      <c r="X635" s="15">
        <v>50112307</v>
      </c>
      <c r="Y635" s="15" t="s">
        <v>1566</v>
      </c>
      <c r="AB635" s="15" t="s">
        <v>1567</v>
      </c>
      <c r="AC635" s="15">
        <v>565546082</v>
      </c>
      <c r="AD635" s="15">
        <v>1004926641</v>
      </c>
      <c r="AE635" s="15" t="s">
        <v>484</v>
      </c>
      <c r="AF635" s="15">
        <v>2</v>
      </c>
      <c r="AG635" s="15" t="s">
        <v>509</v>
      </c>
      <c r="AH635" s="15" t="s">
        <v>550</v>
      </c>
      <c r="AI635" s="15" t="s">
        <v>511</v>
      </c>
      <c r="AJ635" s="15" t="s">
        <v>517</v>
      </c>
      <c r="AK635" s="15" t="s">
        <v>1118</v>
      </c>
      <c r="AL635" s="15" t="s">
        <v>512</v>
      </c>
      <c r="AM635" s="16">
        <v>41638</v>
      </c>
      <c r="AN635" s="16">
        <v>41639</v>
      </c>
      <c r="AO635" s="16">
        <v>41639</v>
      </c>
      <c r="AP635" s="201">
        <v>12</v>
      </c>
      <c r="AT635" s="102">
        <v>11106</v>
      </c>
      <c r="AU635" s="15" t="s">
        <v>424</v>
      </c>
      <c r="AV635" s="15" t="s">
        <v>479</v>
      </c>
      <c r="AW635" s="15" t="s">
        <v>1568</v>
      </c>
      <c r="AX635" s="14" t="str">
        <f t="shared" si="11"/>
        <v>EMED &amp; AfricaBOOKINGS</v>
      </c>
      <c r="AY635" s="17" t="s">
        <v>733</v>
      </c>
      <c r="AZ635" s="101">
        <f>IF(ISERROR(VLOOKUP($H635,Lookup!$F:$G,2,FALSE)),0,VLOOKUP($H635,Lookup!$F:$G,2,FALSE))</f>
        <v>0</v>
      </c>
    </row>
    <row r="636" spans="1:52">
      <c r="A636" s="12" t="str">
        <f>IF(AZ636=0,VLOOKUP(R636,Lookup!$B:$C,2,0),'1st Yr Maint'!AZ636)</f>
        <v>Other</v>
      </c>
      <c r="B636" s="12" t="str">
        <f>VLOOKUP(A636,Lookup!$C:$D,2,FALSE)</f>
        <v>OTHER</v>
      </c>
      <c r="C636" s="15" t="s">
        <v>418</v>
      </c>
      <c r="D636" s="15" t="s">
        <v>492</v>
      </c>
      <c r="E636" s="15" t="s">
        <v>394</v>
      </c>
      <c r="F636" s="15" t="s">
        <v>519</v>
      </c>
      <c r="G636" s="15" t="s">
        <v>645</v>
      </c>
      <c r="H636" s="15" t="s">
        <v>628</v>
      </c>
      <c r="I636" s="143" t="s">
        <v>629</v>
      </c>
      <c r="J636" s="15" t="s">
        <v>630</v>
      </c>
      <c r="K636" s="15" t="s">
        <v>631</v>
      </c>
      <c r="L636" s="15" t="s">
        <v>632</v>
      </c>
      <c r="M636" s="15" t="s">
        <v>633</v>
      </c>
      <c r="N636" s="103" t="s">
        <v>634</v>
      </c>
      <c r="O636" s="15" t="s">
        <v>843</v>
      </c>
      <c r="P636" s="15" t="s">
        <v>844</v>
      </c>
      <c r="Q636" s="15" t="s">
        <v>844</v>
      </c>
      <c r="R636" s="15" t="s">
        <v>498</v>
      </c>
      <c r="S636" s="15" t="s">
        <v>498</v>
      </c>
      <c r="T636" s="15" t="s">
        <v>467</v>
      </c>
      <c r="U636" s="15" t="s">
        <v>468</v>
      </c>
      <c r="V636" s="15">
        <v>1955359</v>
      </c>
      <c r="X636" s="15">
        <v>30276031</v>
      </c>
      <c r="Y636" s="15" t="s">
        <v>845</v>
      </c>
      <c r="AB636" s="15" t="s">
        <v>846</v>
      </c>
      <c r="AC636" s="15">
        <v>408098429</v>
      </c>
      <c r="AD636" s="15">
        <v>1005491455</v>
      </c>
      <c r="AE636" s="15" t="s">
        <v>484</v>
      </c>
      <c r="AF636" s="15">
        <v>2</v>
      </c>
      <c r="AG636" s="15" t="s">
        <v>509</v>
      </c>
      <c r="AH636" s="15" t="s">
        <v>510</v>
      </c>
      <c r="AI636" s="15" t="s">
        <v>511</v>
      </c>
      <c r="AJ636" s="15" t="s">
        <v>517</v>
      </c>
      <c r="AK636" s="15" t="s">
        <v>516</v>
      </c>
      <c r="AL636" s="15" t="s">
        <v>512</v>
      </c>
      <c r="AM636" s="16">
        <v>41584</v>
      </c>
      <c r="AN636" s="16">
        <v>41584</v>
      </c>
      <c r="AO636" s="16">
        <v>41584</v>
      </c>
      <c r="AP636" s="201">
        <v>11</v>
      </c>
      <c r="AT636" s="102">
        <v>1557.4</v>
      </c>
      <c r="AU636" s="15" t="s">
        <v>424</v>
      </c>
      <c r="AV636" s="15" t="s">
        <v>466</v>
      </c>
      <c r="AW636" s="15" t="s">
        <v>531</v>
      </c>
      <c r="AX636" s="14" t="str">
        <f t="shared" si="11"/>
        <v>OtherBOOKINGS</v>
      </c>
      <c r="AY636" s="17" t="s">
        <v>733</v>
      </c>
      <c r="AZ636" s="101" t="str">
        <f>IF(ISERROR(VLOOKUP($H636,Lookup!$F:$G,2,FALSE)),0,VLOOKUP($H636,Lookup!$F:$G,2,FALSE))</f>
        <v>Other</v>
      </c>
    </row>
    <row r="637" spans="1:52">
      <c r="A637" s="12" t="str">
        <f>IF(AZ637=0,VLOOKUP(R637,Lookup!$B:$C,2,0),'1st Yr Maint'!AZ637)</f>
        <v>Other</v>
      </c>
      <c r="B637" s="12" t="str">
        <f>VLOOKUP(A637,Lookup!$C:$D,2,FALSE)</f>
        <v>OTHER</v>
      </c>
      <c r="C637" s="15" t="s">
        <v>418</v>
      </c>
      <c r="D637" s="15" t="s">
        <v>492</v>
      </c>
      <c r="E637" s="15" t="s">
        <v>394</v>
      </c>
      <c r="F637" s="15" t="s">
        <v>519</v>
      </c>
      <c r="G637" s="15" t="s">
        <v>645</v>
      </c>
      <c r="H637" s="15" t="s">
        <v>628</v>
      </c>
      <c r="I637" s="143" t="s">
        <v>629</v>
      </c>
      <c r="J637" s="15" t="s">
        <v>630</v>
      </c>
      <c r="K637" s="15" t="s">
        <v>631</v>
      </c>
      <c r="L637" s="15" t="s">
        <v>632</v>
      </c>
      <c r="M637" s="15" t="s">
        <v>633</v>
      </c>
      <c r="N637" s="103" t="s">
        <v>634</v>
      </c>
      <c r="O637" s="15" t="s">
        <v>843</v>
      </c>
      <c r="P637" s="15" t="s">
        <v>844</v>
      </c>
      <c r="Q637" s="15" t="s">
        <v>844</v>
      </c>
      <c r="R637" s="15" t="s">
        <v>498</v>
      </c>
      <c r="S637" s="15" t="s">
        <v>498</v>
      </c>
      <c r="T637" s="15" t="s">
        <v>467</v>
      </c>
      <c r="U637" s="15" t="s">
        <v>468</v>
      </c>
      <c r="V637" s="15">
        <v>1955359</v>
      </c>
      <c r="X637" s="15">
        <v>30276031</v>
      </c>
      <c r="Y637" s="15" t="s">
        <v>845</v>
      </c>
      <c r="AB637" s="15" t="s">
        <v>846</v>
      </c>
      <c r="AC637" s="15">
        <v>408098429</v>
      </c>
      <c r="AD637" s="15">
        <v>1005491455</v>
      </c>
      <c r="AE637" s="15" t="s">
        <v>484</v>
      </c>
      <c r="AF637" s="15">
        <v>-2</v>
      </c>
      <c r="AG637" s="15" t="s">
        <v>509</v>
      </c>
      <c r="AH637" s="15" t="s">
        <v>510</v>
      </c>
      <c r="AI637" s="15" t="s">
        <v>511</v>
      </c>
      <c r="AJ637" s="15" t="s">
        <v>517</v>
      </c>
      <c r="AK637" s="15" t="s">
        <v>516</v>
      </c>
      <c r="AL637" s="15" t="s">
        <v>512</v>
      </c>
      <c r="AM637" s="16">
        <v>41584</v>
      </c>
      <c r="AN637" s="16">
        <v>41585</v>
      </c>
      <c r="AO637" s="16">
        <v>41585</v>
      </c>
      <c r="AP637" s="201">
        <v>11</v>
      </c>
      <c r="AT637" s="102">
        <v>-1557.4</v>
      </c>
      <c r="AU637" s="15" t="s">
        <v>424</v>
      </c>
      <c r="AV637" s="15" t="s">
        <v>466</v>
      </c>
      <c r="AW637" s="15" t="s">
        <v>531</v>
      </c>
      <c r="AX637" s="14" t="str">
        <f t="shared" si="11"/>
        <v>OtherBOOKINGS</v>
      </c>
      <c r="AY637" s="17" t="s">
        <v>733</v>
      </c>
      <c r="AZ637" s="101" t="str">
        <f>IF(ISERROR(VLOOKUP($H637,Lookup!$F:$G,2,FALSE)),0,VLOOKUP($H637,Lookup!$F:$G,2,FALSE))</f>
        <v>Other</v>
      </c>
    </row>
    <row r="638" spans="1:52">
      <c r="A638" s="12" t="str">
        <f>IF(AZ638=0,VLOOKUP(R638,Lookup!$B:$C,2,0),'1st Yr Maint'!AZ638)</f>
        <v>Austria/EE</v>
      </c>
      <c r="B638" s="12" t="str">
        <f>VLOOKUP(A638,Lookup!$C:$D,2,FALSE)</f>
        <v>EMEA EAST</v>
      </c>
      <c r="C638" s="15" t="s">
        <v>418</v>
      </c>
      <c r="D638" s="15" t="s">
        <v>492</v>
      </c>
      <c r="E638" s="15" t="s">
        <v>394</v>
      </c>
      <c r="F638" s="15" t="s">
        <v>519</v>
      </c>
      <c r="G638" s="15" t="s">
        <v>645</v>
      </c>
      <c r="H638" s="15" t="s">
        <v>1457</v>
      </c>
      <c r="I638" s="143" t="s">
        <v>1458</v>
      </c>
      <c r="K638" s="15" t="s">
        <v>532</v>
      </c>
      <c r="L638" s="15" t="s">
        <v>464</v>
      </c>
      <c r="M638" s="15" t="s">
        <v>650</v>
      </c>
      <c r="N638" s="103">
        <v>138246</v>
      </c>
      <c r="O638" s="15" t="s">
        <v>825</v>
      </c>
      <c r="P638" s="15" t="s">
        <v>825</v>
      </c>
      <c r="Q638" s="15" t="s">
        <v>1575</v>
      </c>
      <c r="R638" s="15" t="s">
        <v>561</v>
      </c>
      <c r="S638" s="15" t="s">
        <v>561</v>
      </c>
      <c r="T638" s="15" t="s">
        <v>467</v>
      </c>
      <c r="U638" s="15" t="s">
        <v>468</v>
      </c>
      <c r="V638" s="15">
        <v>2676629</v>
      </c>
      <c r="X638" s="15">
        <v>30312883</v>
      </c>
      <c r="Y638" s="15" t="s">
        <v>1576</v>
      </c>
      <c r="AB638" s="15" t="s">
        <v>1577</v>
      </c>
      <c r="AC638" s="15">
        <v>426919651</v>
      </c>
      <c r="AD638" s="15">
        <v>1005811669</v>
      </c>
      <c r="AE638" s="15" t="s">
        <v>461</v>
      </c>
      <c r="AF638" s="15">
        <v>2</v>
      </c>
      <c r="AG638" s="15" t="s">
        <v>509</v>
      </c>
      <c r="AH638" s="15" t="s">
        <v>510</v>
      </c>
      <c r="AI638" s="15" t="s">
        <v>514</v>
      </c>
      <c r="AJ638" s="15" t="s">
        <v>541</v>
      </c>
      <c r="AK638" s="15" t="s">
        <v>700</v>
      </c>
      <c r="AL638" s="15" t="s">
        <v>512</v>
      </c>
      <c r="AM638" s="16">
        <v>41639</v>
      </c>
      <c r="AN638" s="16">
        <v>41639</v>
      </c>
      <c r="AO638" s="16">
        <v>41639</v>
      </c>
      <c r="AP638" s="201">
        <v>12</v>
      </c>
      <c r="AT638" s="102">
        <v>20094.12</v>
      </c>
      <c r="AU638" s="15" t="s">
        <v>424</v>
      </c>
      <c r="AV638" s="15" t="s">
        <v>488</v>
      </c>
      <c r="AW638" s="15" t="s">
        <v>1033</v>
      </c>
      <c r="AX638" s="14" t="str">
        <f t="shared" si="11"/>
        <v>Austria/EEBOOKINGS</v>
      </c>
      <c r="AY638" s="17" t="s">
        <v>733</v>
      </c>
      <c r="AZ638" s="101" t="str">
        <f>IF(ISERROR(VLOOKUP($H638,Lookup!$F:$G,2,FALSE)),0,VLOOKUP($H638,Lookup!$F:$G,2,FALSE))</f>
        <v>Austria/EE</v>
      </c>
    </row>
    <row r="639" spans="1:52">
      <c r="A639" s="12" t="str">
        <f>IF(AZ639=0,VLOOKUP(R639,Lookup!$B:$C,2,0),'1st Yr Maint'!AZ639)</f>
        <v>Benelux</v>
      </c>
      <c r="B639" s="12" t="str">
        <f>VLOOKUP(A639,Lookup!$C:$D,2,FALSE)</f>
        <v>EMEA WEST</v>
      </c>
      <c r="C639" s="15" t="s">
        <v>418</v>
      </c>
      <c r="D639" s="15" t="s">
        <v>492</v>
      </c>
      <c r="E639" s="15" t="s">
        <v>394</v>
      </c>
      <c r="F639" s="15" t="s">
        <v>519</v>
      </c>
      <c r="G639" s="15" t="s">
        <v>645</v>
      </c>
      <c r="H639" s="15" t="s">
        <v>568</v>
      </c>
      <c r="I639" s="143" t="s">
        <v>472</v>
      </c>
      <c r="J639" s="15" t="s">
        <v>476</v>
      </c>
      <c r="K639" s="15" t="s">
        <v>473</v>
      </c>
      <c r="L639" s="15" t="s">
        <v>471</v>
      </c>
      <c r="M639" s="15" t="s">
        <v>584</v>
      </c>
      <c r="N639" s="103">
        <v>15449</v>
      </c>
      <c r="O639" s="15" t="s">
        <v>1286</v>
      </c>
      <c r="P639" s="15" t="s">
        <v>1286</v>
      </c>
      <c r="Q639" s="15" t="s">
        <v>1287</v>
      </c>
      <c r="R639" s="15" t="s">
        <v>941</v>
      </c>
      <c r="S639" s="15" t="s">
        <v>941</v>
      </c>
      <c r="T639" s="15" t="s">
        <v>467</v>
      </c>
      <c r="U639" s="15" t="s">
        <v>468</v>
      </c>
      <c r="V639" s="15">
        <v>942595</v>
      </c>
      <c r="X639" s="15">
        <v>30300102</v>
      </c>
      <c r="Y639" s="15" t="s">
        <v>1288</v>
      </c>
      <c r="AB639" s="15" t="s">
        <v>1289</v>
      </c>
      <c r="AC639" s="15">
        <v>763823197</v>
      </c>
      <c r="AD639" s="15">
        <v>1005191552</v>
      </c>
      <c r="AE639" s="15" t="s">
        <v>461</v>
      </c>
      <c r="AF639" s="15">
        <v>2</v>
      </c>
      <c r="AG639" s="15" t="s">
        <v>513</v>
      </c>
      <c r="AH639" s="15" t="s">
        <v>510</v>
      </c>
      <c r="AI639" s="15" t="s">
        <v>511</v>
      </c>
      <c r="AJ639" s="15" t="s">
        <v>642</v>
      </c>
      <c r="AK639" s="15" t="s">
        <v>658</v>
      </c>
      <c r="AL639" s="15" t="s">
        <v>512</v>
      </c>
      <c r="AM639" s="16">
        <v>41626</v>
      </c>
      <c r="AN639" s="16">
        <v>41626</v>
      </c>
      <c r="AO639" s="16">
        <v>41626</v>
      </c>
      <c r="AP639" s="201">
        <v>12</v>
      </c>
      <c r="AT639" s="102">
        <v>249.6</v>
      </c>
      <c r="AU639" s="15" t="s">
        <v>424</v>
      </c>
      <c r="AV639" s="15" t="s">
        <v>494</v>
      </c>
      <c r="AW639" s="15" t="s">
        <v>542</v>
      </c>
      <c r="AX639" s="14" t="str">
        <f t="shared" si="11"/>
        <v>BeneluxBOOKINGS</v>
      </c>
      <c r="AY639" s="17" t="s">
        <v>733</v>
      </c>
      <c r="AZ639" s="101">
        <f>IF(ISERROR(VLOOKUP($H639,Lookup!$F:$G,2,FALSE)),0,VLOOKUP($H639,Lookup!$F:$G,2,FALSE))</f>
        <v>0</v>
      </c>
    </row>
    <row r="640" spans="1:52">
      <c r="A640" s="12" t="str">
        <f>IF(AZ640=0,VLOOKUP(R640,Lookup!$B:$C,2,0),'1st Yr Maint'!AZ640)</f>
        <v>Benelux</v>
      </c>
      <c r="B640" s="12" t="str">
        <f>VLOOKUP(A640,Lookup!$C:$D,2,FALSE)</f>
        <v>EMEA WEST</v>
      </c>
      <c r="C640" s="15" t="s">
        <v>418</v>
      </c>
      <c r="D640" s="15" t="s">
        <v>492</v>
      </c>
      <c r="E640" s="15" t="s">
        <v>394</v>
      </c>
      <c r="F640" s="15" t="s">
        <v>519</v>
      </c>
      <c r="G640" s="15" t="s">
        <v>645</v>
      </c>
      <c r="H640" s="15" t="s">
        <v>568</v>
      </c>
      <c r="I640" s="143" t="s">
        <v>472</v>
      </c>
      <c r="J640" s="15" t="s">
        <v>476</v>
      </c>
      <c r="K640" s="15" t="s">
        <v>473</v>
      </c>
      <c r="L640" s="15" t="s">
        <v>471</v>
      </c>
      <c r="M640" s="15" t="s">
        <v>584</v>
      </c>
      <c r="N640" s="103">
        <v>15449</v>
      </c>
      <c r="O640" s="15" t="s">
        <v>939</v>
      </c>
      <c r="P640" s="15" t="s">
        <v>940</v>
      </c>
      <c r="Q640" s="15" t="s">
        <v>940</v>
      </c>
      <c r="R640" s="15" t="s">
        <v>941</v>
      </c>
      <c r="S640" s="15" t="s">
        <v>941</v>
      </c>
      <c r="T640" s="15" t="s">
        <v>467</v>
      </c>
      <c r="U640" s="15" t="s">
        <v>468</v>
      </c>
      <c r="V640" s="15">
        <v>3181305</v>
      </c>
      <c r="X640" s="15">
        <v>30305733</v>
      </c>
      <c r="Y640" s="15" t="s">
        <v>1420</v>
      </c>
      <c r="AB640" s="15" t="s">
        <v>943</v>
      </c>
      <c r="AC640" s="15">
        <v>428405864</v>
      </c>
      <c r="AD640" s="15">
        <v>1005807175</v>
      </c>
      <c r="AE640" s="15" t="s">
        <v>461</v>
      </c>
      <c r="AF640" s="15">
        <v>2</v>
      </c>
      <c r="AG640" s="15" t="s">
        <v>509</v>
      </c>
      <c r="AH640" s="15" t="s">
        <v>510</v>
      </c>
      <c r="AI640" s="15" t="s">
        <v>514</v>
      </c>
      <c r="AL640" s="15" t="s">
        <v>391</v>
      </c>
      <c r="AM640" s="16">
        <v>41632</v>
      </c>
      <c r="AN640" s="16">
        <v>41632</v>
      </c>
      <c r="AO640" s="16">
        <v>41632</v>
      </c>
      <c r="AP640" s="201">
        <v>12</v>
      </c>
      <c r="AT640" s="102">
        <v>25261.63</v>
      </c>
      <c r="AU640" s="15" t="s">
        <v>424</v>
      </c>
      <c r="AV640" s="15" t="s">
        <v>462</v>
      </c>
      <c r="AW640" s="15" t="s">
        <v>839</v>
      </c>
      <c r="AX640" s="14" t="str">
        <f t="shared" si="11"/>
        <v>BeneluxBOOKINGS</v>
      </c>
      <c r="AY640" s="17" t="s">
        <v>733</v>
      </c>
      <c r="AZ640" s="101">
        <f>IF(ISERROR(VLOOKUP($H640,Lookup!$F:$G,2,FALSE)),0,VLOOKUP($H640,Lookup!$F:$G,2,FALSE))</f>
        <v>0</v>
      </c>
    </row>
    <row r="641" spans="1:52">
      <c r="A641" s="12" t="str">
        <f>IF(AZ641=0,VLOOKUP(R641,Lookup!$B:$C,2,0),'1st Yr Maint'!AZ641)</f>
        <v>Benelux</v>
      </c>
      <c r="B641" s="12" t="str">
        <f>VLOOKUP(A641,Lookup!$C:$D,2,FALSE)</f>
        <v>EMEA WEST</v>
      </c>
      <c r="C641" s="15" t="s">
        <v>418</v>
      </c>
      <c r="D641" s="15" t="s">
        <v>492</v>
      </c>
      <c r="E641" s="15" t="s">
        <v>394</v>
      </c>
      <c r="F641" s="15" t="s">
        <v>519</v>
      </c>
      <c r="G641" s="15" t="s">
        <v>645</v>
      </c>
      <c r="H641" s="15" t="s">
        <v>568</v>
      </c>
      <c r="I641" s="143" t="s">
        <v>544</v>
      </c>
      <c r="J641" s="15" t="s">
        <v>476</v>
      </c>
      <c r="K641" s="15" t="s">
        <v>473</v>
      </c>
      <c r="L641" s="15" t="s">
        <v>471</v>
      </c>
      <c r="M641" s="15" t="s">
        <v>659</v>
      </c>
      <c r="N641" s="103">
        <v>86817</v>
      </c>
      <c r="O641" s="15" t="s">
        <v>843</v>
      </c>
      <c r="P641" s="15" t="s">
        <v>844</v>
      </c>
      <c r="Q641" s="15" t="s">
        <v>844</v>
      </c>
      <c r="R641" s="15" t="s">
        <v>498</v>
      </c>
      <c r="S641" s="15" t="s">
        <v>498</v>
      </c>
      <c r="T641" s="15" t="s">
        <v>467</v>
      </c>
      <c r="U641" s="15" t="s">
        <v>468</v>
      </c>
      <c r="V641" s="15">
        <v>1955359</v>
      </c>
      <c r="X641" s="15">
        <v>30276031</v>
      </c>
      <c r="Y641" s="15" t="s">
        <v>845</v>
      </c>
      <c r="AB641" s="15" t="s">
        <v>846</v>
      </c>
      <c r="AC641" s="15">
        <v>408098429</v>
      </c>
      <c r="AD641" s="15">
        <v>1005491455</v>
      </c>
      <c r="AE641" s="15" t="s">
        <v>484</v>
      </c>
      <c r="AF641" s="15">
        <v>2</v>
      </c>
      <c r="AG641" s="15" t="s">
        <v>509</v>
      </c>
      <c r="AH641" s="15" t="s">
        <v>510</v>
      </c>
      <c r="AI641" s="15" t="s">
        <v>511</v>
      </c>
      <c r="AJ641" s="15" t="s">
        <v>517</v>
      </c>
      <c r="AK641" s="15" t="s">
        <v>516</v>
      </c>
      <c r="AL641" s="15" t="s">
        <v>512</v>
      </c>
      <c r="AM641" s="16">
        <v>41584</v>
      </c>
      <c r="AN641" s="16">
        <v>41585</v>
      </c>
      <c r="AO641" s="16">
        <v>41585</v>
      </c>
      <c r="AP641" s="201">
        <v>11</v>
      </c>
      <c r="AT641" s="102">
        <v>1557.4</v>
      </c>
      <c r="AU641" s="15" t="s">
        <v>424</v>
      </c>
      <c r="AV641" s="15" t="s">
        <v>466</v>
      </c>
      <c r="AW641" s="15" t="s">
        <v>531</v>
      </c>
      <c r="AX641" s="14" t="str">
        <f t="shared" si="11"/>
        <v>BeneluxBOOKINGS</v>
      </c>
      <c r="AY641" s="17" t="s">
        <v>733</v>
      </c>
      <c r="AZ641" s="101">
        <f>IF(ISERROR(VLOOKUP($H641,Lookup!$F:$G,2,FALSE)),0,VLOOKUP($H641,Lookup!$F:$G,2,FALSE))</f>
        <v>0</v>
      </c>
    </row>
    <row r="642" spans="1:52">
      <c r="A642" s="12" t="str">
        <f>IF(AZ642=0,VLOOKUP(R642,Lookup!$B:$C,2,0),'1st Yr Maint'!AZ642)</f>
        <v>Benelux</v>
      </c>
      <c r="B642" s="12" t="str">
        <f>VLOOKUP(A642,Lookup!$C:$D,2,FALSE)</f>
        <v>EMEA WEST</v>
      </c>
      <c r="C642" s="15" t="s">
        <v>418</v>
      </c>
      <c r="D642" s="15" t="s">
        <v>492</v>
      </c>
      <c r="E642" s="15" t="s">
        <v>394</v>
      </c>
      <c r="F642" s="15" t="s">
        <v>519</v>
      </c>
      <c r="G642" s="15" t="s">
        <v>645</v>
      </c>
      <c r="H642" s="15" t="s">
        <v>568</v>
      </c>
      <c r="I642" s="143" t="s">
        <v>544</v>
      </c>
      <c r="J642" s="15" t="s">
        <v>476</v>
      </c>
      <c r="K642" s="15" t="s">
        <v>473</v>
      </c>
      <c r="L642" s="15" t="s">
        <v>471</v>
      </c>
      <c r="M642" s="15" t="s">
        <v>659</v>
      </c>
      <c r="N642" s="103">
        <v>86817</v>
      </c>
      <c r="O642" s="15" t="s">
        <v>1512</v>
      </c>
      <c r="P642" s="15" t="s">
        <v>1512</v>
      </c>
      <c r="Q642" s="15" t="s">
        <v>1512</v>
      </c>
      <c r="R642" s="15" t="s">
        <v>498</v>
      </c>
      <c r="S642" s="15" t="s">
        <v>498</v>
      </c>
      <c r="T642" s="15" t="s">
        <v>467</v>
      </c>
      <c r="U642" s="15" t="s">
        <v>468</v>
      </c>
      <c r="V642" s="15">
        <v>3100787</v>
      </c>
      <c r="X642" s="15">
        <v>30309947</v>
      </c>
      <c r="Y642" s="15" t="s">
        <v>1513</v>
      </c>
      <c r="AB642" s="15" t="s">
        <v>1514</v>
      </c>
      <c r="AC642" s="15">
        <v>489487045</v>
      </c>
      <c r="AD642" s="15">
        <v>1005638712</v>
      </c>
      <c r="AE642" s="15" t="s">
        <v>461</v>
      </c>
      <c r="AF642" s="15">
        <v>2</v>
      </c>
      <c r="AG642" s="15" t="s">
        <v>513</v>
      </c>
      <c r="AH642" s="15" t="s">
        <v>510</v>
      </c>
      <c r="AI642" s="15" t="s">
        <v>514</v>
      </c>
      <c r="AL642" s="15" t="s">
        <v>391</v>
      </c>
      <c r="AM642" s="16">
        <v>41638</v>
      </c>
      <c r="AN642" s="16">
        <v>41638</v>
      </c>
      <c r="AO642" s="16">
        <v>41638</v>
      </c>
      <c r="AP642" s="201">
        <v>12</v>
      </c>
      <c r="AT642" s="102">
        <v>6708.01</v>
      </c>
      <c r="AU642" s="15" t="s">
        <v>424</v>
      </c>
      <c r="AV642" s="15" t="s">
        <v>494</v>
      </c>
      <c r="AW642" s="15" t="s">
        <v>992</v>
      </c>
      <c r="AX642" s="14" t="str">
        <f t="shared" si="11"/>
        <v>BeneluxBOOKINGS</v>
      </c>
      <c r="AY642" s="17" t="s">
        <v>733</v>
      </c>
      <c r="AZ642" s="101">
        <f>IF(ISERROR(VLOOKUP($H642,Lookup!$F:$G,2,FALSE)),0,VLOOKUP($H642,Lookup!$F:$G,2,FALSE))</f>
        <v>0</v>
      </c>
    </row>
    <row r="643" spans="1:52">
      <c r="A643" s="12" t="str">
        <f>IF(AZ643=0,VLOOKUP(R643,Lookup!$B:$C,2,0),'1st Yr Maint'!AZ643)</f>
        <v>Benelux</v>
      </c>
      <c r="B643" s="12" t="str">
        <f>VLOOKUP(A643,Lookup!$C:$D,2,FALSE)</f>
        <v>EMEA WEST</v>
      </c>
      <c r="C643" s="15" t="s">
        <v>418</v>
      </c>
      <c r="D643" s="15" t="s">
        <v>492</v>
      </c>
      <c r="E643" s="15" t="s">
        <v>394</v>
      </c>
      <c r="F643" s="15" t="s">
        <v>519</v>
      </c>
      <c r="G643" s="15" t="s">
        <v>645</v>
      </c>
      <c r="H643" s="15" t="s">
        <v>568</v>
      </c>
      <c r="I643" s="143" t="s">
        <v>544</v>
      </c>
      <c r="J643" s="15" t="s">
        <v>476</v>
      </c>
      <c r="K643" s="15" t="s">
        <v>473</v>
      </c>
      <c r="L643" s="15" t="s">
        <v>471</v>
      </c>
      <c r="M643" s="15" t="s">
        <v>595</v>
      </c>
      <c r="N643" s="103">
        <v>110701</v>
      </c>
      <c r="O643" s="15" t="s">
        <v>1421</v>
      </c>
      <c r="P643" s="15" t="s">
        <v>1422</v>
      </c>
      <c r="Q643" s="15" t="s">
        <v>1422</v>
      </c>
      <c r="R643" s="15" t="s">
        <v>498</v>
      </c>
      <c r="S643" s="15" t="s">
        <v>498</v>
      </c>
      <c r="T643" s="15" t="s">
        <v>1423</v>
      </c>
      <c r="U643" s="15" t="s">
        <v>1424</v>
      </c>
      <c r="V643" s="15">
        <v>1674891</v>
      </c>
      <c r="X643" s="15">
        <v>30308135</v>
      </c>
      <c r="Y643" s="15" t="s">
        <v>1425</v>
      </c>
      <c r="AB643" s="15" t="s">
        <v>1526</v>
      </c>
      <c r="AC643" s="15">
        <v>8030137</v>
      </c>
      <c r="AD643" s="15">
        <v>1005852695</v>
      </c>
      <c r="AE643" s="15" t="s">
        <v>461</v>
      </c>
      <c r="AF643" s="15">
        <v>2</v>
      </c>
      <c r="AG643" s="15" t="s">
        <v>513</v>
      </c>
      <c r="AI643" s="15" t="s">
        <v>514</v>
      </c>
      <c r="AL643" s="15" t="s">
        <v>391</v>
      </c>
      <c r="AM643" s="16">
        <v>41635</v>
      </c>
      <c r="AN643" s="16">
        <v>41635</v>
      </c>
      <c r="AO643" s="16">
        <v>41635</v>
      </c>
      <c r="AP643" s="201">
        <v>12</v>
      </c>
      <c r="AT643" s="102">
        <v>5265.01</v>
      </c>
      <c r="AU643" s="15" t="s">
        <v>424</v>
      </c>
      <c r="AV643" s="15" t="s">
        <v>462</v>
      </c>
      <c r="AW643" s="15" t="s">
        <v>652</v>
      </c>
      <c r="AX643" s="14" t="str">
        <f t="shared" si="11"/>
        <v>BeneluxBOOKINGS</v>
      </c>
      <c r="AY643" s="17" t="s">
        <v>733</v>
      </c>
      <c r="AZ643" s="101">
        <f>IF(ISERROR(VLOOKUP($H643,Lookup!$F:$G,2,FALSE)),0,VLOOKUP($H643,Lookup!$F:$G,2,FALSE))</f>
        <v>0</v>
      </c>
    </row>
    <row r="644" spans="1:52">
      <c r="A644" s="12" t="str">
        <f>IF(AZ644=0,VLOOKUP(R644,Lookup!$B:$C,2,0),'1st Yr Maint'!AZ644)</f>
        <v>Benelux</v>
      </c>
      <c r="B644" s="12" t="str">
        <f>VLOOKUP(A644,Lookup!$C:$D,2,FALSE)</f>
        <v>EMEA WEST</v>
      </c>
      <c r="C644" s="15" t="s">
        <v>418</v>
      </c>
      <c r="D644" s="15" t="s">
        <v>492</v>
      </c>
      <c r="E644" s="15" t="s">
        <v>394</v>
      </c>
      <c r="F644" s="15" t="s">
        <v>519</v>
      </c>
      <c r="G644" s="15" t="s">
        <v>645</v>
      </c>
      <c r="H644" s="15" t="s">
        <v>568</v>
      </c>
      <c r="I644" s="143" t="s">
        <v>544</v>
      </c>
      <c r="J644" s="15" t="s">
        <v>476</v>
      </c>
      <c r="K644" s="15" t="s">
        <v>473</v>
      </c>
      <c r="L644" s="15" t="s">
        <v>471</v>
      </c>
      <c r="M644" s="15" t="s">
        <v>595</v>
      </c>
      <c r="N644" s="103">
        <v>110701</v>
      </c>
      <c r="O644" s="15" t="s">
        <v>596</v>
      </c>
      <c r="P644" s="15" t="s">
        <v>596</v>
      </c>
      <c r="Q644" s="15" t="s">
        <v>596</v>
      </c>
      <c r="R644" s="15" t="s">
        <v>562</v>
      </c>
      <c r="S644" s="15" t="s">
        <v>562</v>
      </c>
      <c r="T644" s="15" t="s">
        <v>496</v>
      </c>
      <c r="U644" s="15" t="s">
        <v>497</v>
      </c>
      <c r="V644" s="15">
        <v>2855341</v>
      </c>
      <c r="X644" s="15">
        <v>50102818</v>
      </c>
      <c r="Y644" s="15" t="s">
        <v>597</v>
      </c>
      <c r="AB644" s="15" t="s">
        <v>1038</v>
      </c>
      <c r="AC644" s="15">
        <v>400735791</v>
      </c>
      <c r="AD644" s="15">
        <v>1005106441</v>
      </c>
      <c r="AE644" s="15" t="s">
        <v>461</v>
      </c>
      <c r="AF644" s="15">
        <v>-1</v>
      </c>
      <c r="AG644" s="15" t="s">
        <v>513</v>
      </c>
      <c r="AH644" s="15" t="s">
        <v>550</v>
      </c>
      <c r="AI644" s="15" t="s">
        <v>514</v>
      </c>
      <c r="AL644" s="15" t="s">
        <v>391</v>
      </c>
      <c r="AM644" s="16">
        <v>41575</v>
      </c>
      <c r="AN644" s="16">
        <v>41575</v>
      </c>
      <c r="AO644" s="16">
        <v>41575</v>
      </c>
      <c r="AP644" s="201">
        <v>10</v>
      </c>
      <c r="AT644" s="102">
        <v>-1526.2</v>
      </c>
      <c r="AU644" s="15" t="s">
        <v>424</v>
      </c>
      <c r="AV644" s="15" t="s">
        <v>466</v>
      </c>
      <c r="AW644" s="15" t="s">
        <v>531</v>
      </c>
      <c r="AX644" s="14" t="str">
        <f t="shared" si="11"/>
        <v>BeneluxBOOKINGS</v>
      </c>
      <c r="AY644" s="17" t="s">
        <v>733</v>
      </c>
      <c r="AZ644" s="101">
        <f>IF(ISERROR(VLOOKUP($H644,Lookup!$F:$G,2,FALSE)),0,VLOOKUP($H644,Lookup!$F:$G,2,FALSE))</f>
        <v>0</v>
      </c>
    </row>
    <row r="645" spans="1:52">
      <c r="A645" s="12" t="str">
        <f>IF(AZ645=0,VLOOKUP(R645,Lookup!$B:$C,2,0),'1st Yr Maint'!AZ645)</f>
        <v>Austria/EE</v>
      </c>
      <c r="B645" s="12" t="str">
        <f>VLOOKUP(A645,Lookup!$C:$D,2,FALSE)</f>
        <v>EMEA EAST</v>
      </c>
      <c r="C645" s="15" t="s">
        <v>418</v>
      </c>
      <c r="D645" s="15" t="s">
        <v>492</v>
      </c>
      <c r="E645" s="15" t="s">
        <v>394</v>
      </c>
      <c r="F645" s="15" t="s">
        <v>519</v>
      </c>
      <c r="G645" s="15" t="s">
        <v>645</v>
      </c>
      <c r="H645" s="15" t="s">
        <v>593</v>
      </c>
      <c r="I645" s="143" t="s">
        <v>889</v>
      </c>
      <c r="J645" s="15" t="s">
        <v>567</v>
      </c>
      <c r="K645" s="15" t="s">
        <v>532</v>
      </c>
      <c r="L645" s="15" t="s">
        <v>464</v>
      </c>
      <c r="M645" s="15" t="s">
        <v>890</v>
      </c>
      <c r="N645" s="103">
        <v>83938</v>
      </c>
      <c r="O645" s="15" t="s">
        <v>1502</v>
      </c>
      <c r="P645" s="15" t="s">
        <v>1503</v>
      </c>
      <c r="Q645" s="15" t="s">
        <v>1504</v>
      </c>
      <c r="R645" s="15" t="s">
        <v>893</v>
      </c>
      <c r="S645" s="15" t="s">
        <v>893</v>
      </c>
      <c r="T645" s="15" t="s">
        <v>467</v>
      </c>
      <c r="U645" s="15" t="s">
        <v>468</v>
      </c>
      <c r="V645" s="15">
        <v>3203600</v>
      </c>
      <c r="X645" s="15">
        <v>30309547</v>
      </c>
      <c r="Y645" s="15" t="s">
        <v>1505</v>
      </c>
      <c r="AB645" s="15" t="s">
        <v>1504</v>
      </c>
      <c r="AC645" s="15">
        <v>534470620</v>
      </c>
      <c r="AD645" s="15">
        <v>1005854564</v>
      </c>
      <c r="AE645" s="15" t="s">
        <v>461</v>
      </c>
      <c r="AF645" s="15">
        <v>2</v>
      </c>
      <c r="AG645" s="15" t="s">
        <v>509</v>
      </c>
      <c r="AH645" s="15" t="s">
        <v>510</v>
      </c>
      <c r="AI645" s="15" t="s">
        <v>514</v>
      </c>
      <c r="AL645" s="15" t="s">
        <v>391</v>
      </c>
      <c r="AM645" s="16">
        <v>41637</v>
      </c>
      <c r="AN645" s="16">
        <v>41637</v>
      </c>
      <c r="AO645" s="16">
        <v>41637</v>
      </c>
      <c r="AP645" s="201">
        <v>12</v>
      </c>
      <c r="AT645" s="102">
        <v>2657.2</v>
      </c>
      <c r="AU645" s="15" t="s">
        <v>424</v>
      </c>
      <c r="AV645" s="15" t="s">
        <v>663</v>
      </c>
      <c r="AW645" s="15" t="s">
        <v>678</v>
      </c>
      <c r="AX645" s="14" t="str">
        <f t="shared" si="11"/>
        <v>Austria/EEBOOKINGS</v>
      </c>
      <c r="AY645" s="17" t="s">
        <v>733</v>
      </c>
      <c r="AZ645" s="101">
        <f>IF(ISERROR(VLOOKUP($H645,Lookup!$F:$G,2,FALSE)),0,VLOOKUP($H645,Lookup!$F:$G,2,FALSE))</f>
        <v>0</v>
      </c>
    </row>
    <row r="646" spans="1:52">
      <c r="A646" s="12" t="str">
        <f>IF(AZ646=0,VLOOKUP(R646,Lookup!$B:$C,2,0),'1st Yr Maint'!AZ646)</f>
        <v>Austria/EE</v>
      </c>
      <c r="B646" s="12" t="str">
        <f>VLOOKUP(A646,Lookup!$C:$D,2,FALSE)</f>
        <v>EMEA EAST</v>
      </c>
      <c r="C646" s="15" t="s">
        <v>418</v>
      </c>
      <c r="D646" s="15" t="s">
        <v>492</v>
      </c>
      <c r="E646" s="15" t="s">
        <v>394</v>
      </c>
      <c r="F646" s="15" t="s">
        <v>519</v>
      </c>
      <c r="G646" s="15" t="s">
        <v>645</v>
      </c>
      <c r="H646" s="15" t="s">
        <v>593</v>
      </c>
      <c r="I646" s="143" t="s">
        <v>889</v>
      </c>
      <c r="J646" s="15" t="s">
        <v>567</v>
      </c>
      <c r="K646" s="15" t="s">
        <v>532</v>
      </c>
      <c r="L646" s="15" t="s">
        <v>464</v>
      </c>
      <c r="M646" s="15" t="s">
        <v>890</v>
      </c>
      <c r="N646" s="103">
        <v>83938</v>
      </c>
      <c r="O646" s="15" t="s">
        <v>993</v>
      </c>
      <c r="P646" s="15" t="s">
        <v>993</v>
      </c>
      <c r="Q646" s="15" t="s">
        <v>994</v>
      </c>
      <c r="R646" s="15" t="s">
        <v>995</v>
      </c>
      <c r="S646" s="15" t="s">
        <v>995</v>
      </c>
      <c r="T646" s="15" t="s">
        <v>467</v>
      </c>
      <c r="U646" s="15" t="s">
        <v>468</v>
      </c>
      <c r="V646" s="15">
        <v>3165074</v>
      </c>
      <c r="X646" s="15">
        <v>30285743</v>
      </c>
      <c r="Y646" s="15" t="s">
        <v>996</v>
      </c>
      <c r="AB646" s="15" t="s">
        <v>994</v>
      </c>
      <c r="AC646" s="15">
        <v>27792405</v>
      </c>
      <c r="AD646" s="15">
        <v>1005780691</v>
      </c>
      <c r="AE646" s="15" t="s">
        <v>461</v>
      </c>
      <c r="AF646" s="15">
        <v>2</v>
      </c>
      <c r="AG646" s="15" t="s">
        <v>509</v>
      </c>
      <c r="AH646" s="15" t="s">
        <v>510</v>
      </c>
      <c r="AI646" s="15" t="s">
        <v>511</v>
      </c>
      <c r="AJ646" s="15" t="s">
        <v>518</v>
      </c>
      <c r="AK646" s="15" t="s">
        <v>611</v>
      </c>
      <c r="AL646" s="15" t="s">
        <v>512</v>
      </c>
      <c r="AM646" s="16">
        <v>41604</v>
      </c>
      <c r="AN646" s="16">
        <v>41604</v>
      </c>
      <c r="AO646" s="16">
        <v>41604</v>
      </c>
      <c r="AP646" s="201">
        <v>11</v>
      </c>
      <c r="AT646" s="102">
        <v>14449.51</v>
      </c>
      <c r="AU646" s="15" t="s">
        <v>424</v>
      </c>
      <c r="AV646" s="15" t="s">
        <v>462</v>
      </c>
      <c r="AW646" s="15" t="s">
        <v>486</v>
      </c>
      <c r="AX646" s="14" t="str">
        <f t="shared" si="11"/>
        <v>Austria/EEBOOKINGS</v>
      </c>
      <c r="AY646" s="17" t="s">
        <v>733</v>
      </c>
      <c r="AZ646" s="101">
        <f>IF(ISERROR(VLOOKUP($H646,Lookup!$F:$G,2,FALSE)),0,VLOOKUP($H646,Lookup!$F:$G,2,FALSE))</f>
        <v>0</v>
      </c>
    </row>
    <row r="647" spans="1:52">
      <c r="A647" s="12" t="str">
        <f>IF(AZ647=0,VLOOKUP(R647,Lookup!$B:$C,2,0),'1st Yr Maint'!AZ647)</f>
        <v>Austria/EE</v>
      </c>
      <c r="B647" s="12" t="str">
        <f>VLOOKUP(A647,Lookup!$C:$D,2,FALSE)</f>
        <v>EMEA EAST</v>
      </c>
      <c r="C647" s="15" t="s">
        <v>418</v>
      </c>
      <c r="D647" s="15" t="s">
        <v>492</v>
      </c>
      <c r="E647" s="15" t="s">
        <v>394</v>
      </c>
      <c r="F647" s="15" t="s">
        <v>519</v>
      </c>
      <c r="G647" s="15" t="s">
        <v>645</v>
      </c>
      <c r="H647" s="15" t="s">
        <v>593</v>
      </c>
      <c r="I647" s="143" t="s">
        <v>889</v>
      </c>
      <c r="J647" s="15" t="s">
        <v>567</v>
      </c>
      <c r="K647" s="15" t="s">
        <v>532</v>
      </c>
      <c r="L647" s="15" t="s">
        <v>464</v>
      </c>
      <c r="M647" s="15" t="s">
        <v>890</v>
      </c>
      <c r="N647" s="103">
        <v>83938</v>
      </c>
      <c r="O647" s="15" t="s">
        <v>1569</v>
      </c>
      <c r="P647" s="15" t="s">
        <v>1569</v>
      </c>
      <c r="Q647" s="15" t="s">
        <v>1570</v>
      </c>
      <c r="R647" s="15" t="s">
        <v>1571</v>
      </c>
      <c r="S647" s="15" t="s">
        <v>1571</v>
      </c>
      <c r="T647" s="15" t="s">
        <v>467</v>
      </c>
      <c r="U647" s="15" t="s">
        <v>468</v>
      </c>
      <c r="V647" s="15">
        <v>2960227</v>
      </c>
      <c r="W647" s="15" t="s">
        <v>616</v>
      </c>
      <c r="X647" s="15">
        <v>30310392</v>
      </c>
      <c r="Y647" s="15" t="s">
        <v>1572</v>
      </c>
      <c r="Z647" s="19" t="s">
        <v>617</v>
      </c>
      <c r="AA647" s="19" t="s">
        <v>616</v>
      </c>
      <c r="AB647" s="15" t="s">
        <v>1573</v>
      </c>
      <c r="AC647" s="15">
        <v>643389955</v>
      </c>
      <c r="AD647" s="15">
        <v>1005487444</v>
      </c>
      <c r="AE647" s="15" t="s">
        <v>461</v>
      </c>
      <c r="AF647" s="15">
        <v>0</v>
      </c>
      <c r="AG647" s="15" t="s">
        <v>509</v>
      </c>
      <c r="AH647" s="15" t="s">
        <v>510</v>
      </c>
      <c r="AI647" s="15" t="s">
        <v>511</v>
      </c>
      <c r="AJ647" s="15" t="s">
        <v>1365</v>
      </c>
      <c r="AK647" s="15" t="s">
        <v>1574</v>
      </c>
      <c r="AL647" s="15" t="s">
        <v>512</v>
      </c>
      <c r="AM647" s="16">
        <v>41638</v>
      </c>
      <c r="AN647" s="16">
        <v>41638</v>
      </c>
      <c r="AO647" s="16">
        <v>41638</v>
      </c>
      <c r="AP647" s="201">
        <v>12</v>
      </c>
      <c r="AT647" s="102">
        <v>-8732.11</v>
      </c>
      <c r="AU647" s="15" t="s">
        <v>424</v>
      </c>
      <c r="AV647" s="15" t="s">
        <v>488</v>
      </c>
      <c r="AW647" s="15" t="s">
        <v>621</v>
      </c>
      <c r="AX647" s="14" t="str">
        <f t="shared" si="11"/>
        <v>Austria/EEBOOKINGS</v>
      </c>
      <c r="AY647" s="17" t="s">
        <v>733</v>
      </c>
      <c r="AZ647" s="101">
        <f>IF(ISERROR(VLOOKUP($H647,Lookup!$F:$G,2,FALSE)),0,VLOOKUP($H647,Lookup!$F:$G,2,FALSE))</f>
        <v>0</v>
      </c>
    </row>
    <row r="648" spans="1:52">
      <c r="A648" s="12" t="str">
        <f>IF(AZ648=0,VLOOKUP(R648,Lookup!$B:$C,2,0),'1st Yr Maint'!AZ648)</f>
        <v>Austria/EE</v>
      </c>
      <c r="B648" s="12" t="str">
        <f>VLOOKUP(A648,Lookup!$C:$D,2,FALSE)</f>
        <v>EMEA EAST</v>
      </c>
      <c r="C648" s="15" t="s">
        <v>418</v>
      </c>
      <c r="D648" s="15" t="s">
        <v>492</v>
      </c>
      <c r="E648" s="15" t="s">
        <v>394</v>
      </c>
      <c r="F648" s="15" t="s">
        <v>519</v>
      </c>
      <c r="G648" s="15" t="s">
        <v>645</v>
      </c>
      <c r="H648" s="15" t="s">
        <v>593</v>
      </c>
      <c r="I648" s="143" t="s">
        <v>889</v>
      </c>
      <c r="J648" s="15" t="s">
        <v>567</v>
      </c>
      <c r="K648" s="15" t="s">
        <v>532</v>
      </c>
      <c r="L648" s="15" t="s">
        <v>464</v>
      </c>
      <c r="M648" s="15" t="s">
        <v>890</v>
      </c>
      <c r="N648" s="103">
        <v>83938</v>
      </c>
      <c r="O648" s="15" t="s">
        <v>1569</v>
      </c>
      <c r="P648" s="15" t="s">
        <v>1569</v>
      </c>
      <c r="Q648" s="15" t="s">
        <v>1570</v>
      </c>
      <c r="R648" s="15" t="s">
        <v>1571</v>
      </c>
      <c r="S648" s="15" t="s">
        <v>1571</v>
      </c>
      <c r="T648" s="15" t="s">
        <v>467</v>
      </c>
      <c r="U648" s="15" t="s">
        <v>468</v>
      </c>
      <c r="V648" s="15">
        <v>2960227</v>
      </c>
      <c r="X648" s="15">
        <v>30310392</v>
      </c>
      <c r="Y648" s="15" t="s">
        <v>1572</v>
      </c>
      <c r="AB648" s="15" t="s">
        <v>1573</v>
      </c>
      <c r="AC648" s="15">
        <v>643389955</v>
      </c>
      <c r="AD648" s="15">
        <v>1005487444</v>
      </c>
      <c r="AE648" s="15" t="s">
        <v>461</v>
      </c>
      <c r="AF648" s="15">
        <v>2</v>
      </c>
      <c r="AG648" s="15" t="s">
        <v>509</v>
      </c>
      <c r="AH648" s="15" t="s">
        <v>510</v>
      </c>
      <c r="AI648" s="15" t="s">
        <v>511</v>
      </c>
      <c r="AJ648" s="15" t="s">
        <v>1365</v>
      </c>
      <c r="AK648" s="15" t="s">
        <v>1574</v>
      </c>
      <c r="AL648" s="15" t="s">
        <v>512</v>
      </c>
      <c r="AM648" s="16">
        <v>41638</v>
      </c>
      <c r="AN648" s="16">
        <v>41638</v>
      </c>
      <c r="AO648" s="16">
        <v>41638</v>
      </c>
      <c r="AP648" s="201">
        <v>12</v>
      </c>
      <c r="AT648" s="102">
        <v>9612.2099999999991</v>
      </c>
      <c r="AU648" s="15" t="s">
        <v>424</v>
      </c>
      <c r="AV648" s="15" t="s">
        <v>488</v>
      </c>
      <c r="AW648" s="15" t="s">
        <v>621</v>
      </c>
      <c r="AX648" s="14" t="str">
        <f t="shared" si="11"/>
        <v>Austria/EEBOOKINGS</v>
      </c>
      <c r="AY648" s="17" t="s">
        <v>733</v>
      </c>
      <c r="AZ648" s="101">
        <f>IF(ISERROR(VLOOKUP($H648,Lookup!$F:$G,2,FALSE)),0,VLOOKUP($H648,Lookup!$F:$G,2,FALSE))</f>
        <v>0</v>
      </c>
    </row>
    <row r="649" spans="1:52">
      <c r="A649" s="12" t="str">
        <f>IF(AZ649=0,VLOOKUP(R649,Lookup!$B:$C,2,0),'1st Yr Maint'!AZ649)</f>
        <v>Austria/EE</v>
      </c>
      <c r="B649" s="12" t="str">
        <f>VLOOKUP(A649,Lookup!$C:$D,2,FALSE)</f>
        <v>EMEA EAST</v>
      </c>
      <c r="C649" s="15" t="s">
        <v>418</v>
      </c>
      <c r="D649" s="15" t="s">
        <v>492</v>
      </c>
      <c r="E649" s="15" t="s">
        <v>394</v>
      </c>
      <c r="F649" s="15" t="s">
        <v>519</v>
      </c>
      <c r="G649" s="15" t="s">
        <v>645</v>
      </c>
      <c r="H649" s="15" t="s">
        <v>593</v>
      </c>
      <c r="I649" s="143" t="s">
        <v>1295</v>
      </c>
      <c r="J649" s="15" t="s">
        <v>567</v>
      </c>
      <c r="K649" s="15" t="s">
        <v>532</v>
      </c>
      <c r="L649" s="15" t="s">
        <v>464</v>
      </c>
      <c r="M649" s="15" t="s">
        <v>1296</v>
      </c>
      <c r="N649" s="103">
        <v>111531</v>
      </c>
      <c r="O649" s="15" t="s">
        <v>1297</v>
      </c>
      <c r="P649" s="15" t="s">
        <v>1297</v>
      </c>
      <c r="Q649" s="15" t="s">
        <v>1298</v>
      </c>
      <c r="R649" s="15" t="s">
        <v>1299</v>
      </c>
      <c r="S649" s="15" t="s">
        <v>1299</v>
      </c>
      <c r="T649" s="15" t="s">
        <v>467</v>
      </c>
      <c r="U649" s="15" t="s">
        <v>468</v>
      </c>
      <c r="V649" s="15">
        <v>3024459</v>
      </c>
      <c r="X649" s="15">
        <v>30300725</v>
      </c>
      <c r="Y649" s="15" t="s">
        <v>1300</v>
      </c>
      <c r="AB649" s="15" t="s">
        <v>1301</v>
      </c>
      <c r="AC649" s="15">
        <v>645063264</v>
      </c>
      <c r="AD649" s="15">
        <v>1005616703</v>
      </c>
      <c r="AE649" s="15" t="s">
        <v>461</v>
      </c>
      <c r="AF649" s="15">
        <v>2</v>
      </c>
      <c r="AG649" s="15" t="s">
        <v>509</v>
      </c>
      <c r="AH649" s="15" t="s">
        <v>510</v>
      </c>
      <c r="AI649" s="15" t="s">
        <v>511</v>
      </c>
      <c r="AJ649" s="15" t="s">
        <v>642</v>
      </c>
      <c r="AK649" s="15" t="s">
        <v>611</v>
      </c>
      <c r="AL649" s="15" t="s">
        <v>512</v>
      </c>
      <c r="AM649" s="16">
        <v>41627</v>
      </c>
      <c r="AN649" s="16">
        <v>41627</v>
      </c>
      <c r="AO649" s="16">
        <v>41627</v>
      </c>
      <c r="AP649" s="201">
        <v>12</v>
      </c>
      <c r="AT649" s="102">
        <v>5369.01</v>
      </c>
      <c r="AU649" s="15" t="s">
        <v>424</v>
      </c>
      <c r="AV649" s="15" t="s">
        <v>462</v>
      </c>
      <c r="AW649" s="15" t="s">
        <v>652</v>
      </c>
      <c r="AX649" s="14" t="str">
        <f t="shared" si="11"/>
        <v>Austria/EEBOOKINGS</v>
      </c>
      <c r="AY649" s="17" t="s">
        <v>733</v>
      </c>
      <c r="AZ649" s="101">
        <f>IF(ISERROR(VLOOKUP($H649,Lookup!$F:$G,2,FALSE)),0,VLOOKUP($H649,Lookup!$F:$G,2,FALSE))</f>
        <v>0</v>
      </c>
    </row>
    <row r="650" spans="1:52">
      <c r="A650" s="12" t="str">
        <f>IF(AZ650=0,VLOOKUP(R650,Lookup!$B:$C,2,0),'1st Yr Maint'!AZ650)</f>
        <v>France</v>
      </c>
      <c r="B650" s="12" t="str">
        <f>VLOOKUP(A650,Lookup!$C:$D,2,FALSE)</f>
        <v>EMEA WEST</v>
      </c>
      <c r="C650" s="15" t="s">
        <v>418</v>
      </c>
      <c r="D650" s="15" t="s">
        <v>492</v>
      </c>
      <c r="E650" s="15" t="s">
        <v>394</v>
      </c>
      <c r="F650" s="15" t="s">
        <v>519</v>
      </c>
      <c r="G650" s="15" t="s">
        <v>645</v>
      </c>
      <c r="H650" s="15" t="s">
        <v>477</v>
      </c>
      <c r="I650" s="143" t="s">
        <v>614</v>
      </c>
      <c r="J650" s="15" t="s">
        <v>566</v>
      </c>
      <c r="K650" s="15" t="s">
        <v>478</v>
      </c>
      <c r="L650" s="15" t="s">
        <v>460</v>
      </c>
      <c r="M650" s="15" t="s">
        <v>490</v>
      </c>
      <c r="N650" s="103">
        <v>110504</v>
      </c>
      <c r="O650" s="15" t="s">
        <v>1587</v>
      </c>
      <c r="P650" s="15" t="s">
        <v>1587</v>
      </c>
      <c r="Q650" s="15" t="s">
        <v>1588</v>
      </c>
      <c r="R650" s="15" t="s">
        <v>95</v>
      </c>
      <c r="S650" s="15" t="s">
        <v>95</v>
      </c>
      <c r="T650" s="15" t="s">
        <v>467</v>
      </c>
      <c r="U650" s="15" t="s">
        <v>468</v>
      </c>
      <c r="V650" s="15">
        <v>3204297</v>
      </c>
      <c r="X650" s="15">
        <v>30313256</v>
      </c>
      <c r="Y650" s="15" t="s">
        <v>1589</v>
      </c>
      <c r="AB650" s="15" t="s">
        <v>1590</v>
      </c>
      <c r="AC650" s="15">
        <v>275274462</v>
      </c>
      <c r="AD650" s="15">
        <v>1005858658</v>
      </c>
      <c r="AE650" s="15" t="s">
        <v>461</v>
      </c>
      <c r="AF650" s="15">
        <v>2</v>
      </c>
      <c r="AG650" s="15" t="s">
        <v>513</v>
      </c>
      <c r="AH650" s="15" t="s">
        <v>510</v>
      </c>
      <c r="AI650" s="15" t="s">
        <v>514</v>
      </c>
      <c r="AL650" s="15" t="s">
        <v>391</v>
      </c>
      <c r="AM650" s="16">
        <v>41641</v>
      </c>
      <c r="AN650" s="16">
        <v>41639</v>
      </c>
      <c r="AO650" s="16">
        <v>41639</v>
      </c>
      <c r="AP650" s="201">
        <v>12</v>
      </c>
      <c r="AT650" s="102">
        <v>9773.41</v>
      </c>
      <c r="AU650" s="15" t="s">
        <v>424</v>
      </c>
      <c r="AV650" s="15" t="s">
        <v>488</v>
      </c>
      <c r="AW650" s="15" t="s">
        <v>1591</v>
      </c>
      <c r="AX650" s="14" t="str">
        <f t="shared" si="11"/>
        <v>FranceBOOKINGS</v>
      </c>
      <c r="AY650" s="17" t="s">
        <v>733</v>
      </c>
      <c r="AZ650" s="101" t="str">
        <f>IF(ISERROR(VLOOKUP($H650,Lookup!$F:$G,2,FALSE)),0,VLOOKUP($H650,Lookup!$F:$G,2,FALSE))</f>
        <v>France</v>
      </c>
    </row>
    <row r="651" spans="1:52">
      <c r="A651" s="12" t="str">
        <f>IF(AZ651=0,VLOOKUP(R651,Lookup!$B:$C,2,0),'1st Yr Maint'!AZ651)</f>
        <v>Iberia</v>
      </c>
      <c r="B651" s="12" t="str">
        <f>VLOOKUP(A651,Lookup!$C:$D,2,FALSE)</f>
        <v>EMEA WEST</v>
      </c>
      <c r="C651" s="15" t="s">
        <v>418</v>
      </c>
      <c r="D651" s="15" t="s">
        <v>492</v>
      </c>
      <c r="E651" s="15" t="s">
        <v>394</v>
      </c>
      <c r="F651" s="15" t="s">
        <v>519</v>
      </c>
      <c r="G651" s="15" t="s">
        <v>645</v>
      </c>
      <c r="H651" s="15" t="s">
        <v>569</v>
      </c>
      <c r="I651" s="143" t="s">
        <v>1056</v>
      </c>
      <c r="J651" s="15" t="s">
        <v>566</v>
      </c>
      <c r="K651" s="15" t="s">
        <v>539</v>
      </c>
      <c r="L651" s="15" t="s">
        <v>460</v>
      </c>
      <c r="M651" s="15" t="s">
        <v>1173</v>
      </c>
      <c r="N651" s="103">
        <v>966987</v>
      </c>
      <c r="O651" s="15" t="s">
        <v>1489</v>
      </c>
      <c r="P651" s="15" t="s">
        <v>1489</v>
      </c>
      <c r="Q651" s="15" t="s">
        <v>1489</v>
      </c>
      <c r="R651" s="15" t="s">
        <v>540</v>
      </c>
      <c r="S651" s="15" t="s">
        <v>540</v>
      </c>
      <c r="T651" s="15" t="s">
        <v>467</v>
      </c>
      <c r="U651" s="15" t="s">
        <v>468</v>
      </c>
      <c r="V651" s="15">
        <v>3192081</v>
      </c>
      <c r="X651" s="15">
        <v>30309430</v>
      </c>
      <c r="Y651" s="15" t="s">
        <v>1490</v>
      </c>
      <c r="AB651" s="15" t="s">
        <v>1491</v>
      </c>
      <c r="AC651" s="15">
        <v>270703879</v>
      </c>
      <c r="AD651" s="15">
        <v>1005857859</v>
      </c>
      <c r="AE651" s="15" t="s">
        <v>461</v>
      </c>
      <c r="AF651" s="15">
        <v>2</v>
      </c>
      <c r="AG651" s="15" t="s">
        <v>509</v>
      </c>
      <c r="AH651" s="15" t="s">
        <v>510</v>
      </c>
      <c r="AI651" s="15" t="s">
        <v>511</v>
      </c>
      <c r="AJ651" s="15" t="s">
        <v>541</v>
      </c>
      <c r="AK651" s="15" t="s">
        <v>1492</v>
      </c>
      <c r="AL651" s="15" t="s">
        <v>512</v>
      </c>
      <c r="AM651" s="16">
        <v>41636</v>
      </c>
      <c r="AN651" s="16">
        <v>41636</v>
      </c>
      <c r="AO651" s="16">
        <v>41636</v>
      </c>
      <c r="AP651" s="201">
        <v>12</v>
      </c>
      <c r="AT651" s="102">
        <v>5031.01</v>
      </c>
      <c r="AU651" s="15" t="s">
        <v>424</v>
      </c>
      <c r="AV651" s="15" t="s">
        <v>466</v>
      </c>
      <c r="AW651" s="15" t="s">
        <v>465</v>
      </c>
      <c r="AX651" s="14" t="str">
        <f t="shared" si="11"/>
        <v>IberiaBOOKINGS</v>
      </c>
      <c r="AY651" s="17" t="s">
        <v>733</v>
      </c>
      <c r="AZ651" s="101">
        <f>IF(ISERROR(VLOOKUP($H651,Lookup!$F:$G,2,FALSE)),0,VLOOKUP($H651,Lookup!$F:$G,2,FALSE))</f>
        <v>0</v>
      </c>
    </row>
    <row r="652" spans="1:52">
      <c r="A652" s="12" t="str">
        <f>IF(AZ652=0,VLOOKUP(R652,Lookup!$B:$C,2,0),'1st Yr Maint'!AZ652)</f>
        <v>Iberia</v>
      </c>
      <c r="B652" s="12" t="str">
        <f>VLOOKUP(A652,Lookup!$C:$D,2,FALSE)</f>
        <v>EMEA WEST</v>
      </c>
      <c r="C652" s="15" t="s">
        <v>418</v>
      </c>
      <c r="D652" s="15" t="s">
        <v>492</v>
      </c>
      <c r="E652" s="15" t="s">
        <v>394</v>
      </c>
      <c r="F652" s="15" t="s">
        <v>519</v>
      </c>
      <c r="G652" s="15" t="s">
        <v>645</v>
      </c>
      <c r="H652" s="15" t="s">
        <v>569</v>
      </c>
      <c r="I652" s="143" t="s">
        <v>640</v>
      </c>
      <c r="J652" s="15" t="s">
        <v>566</v>
      </c>
      <c r="K652" s="15" t="s">
        <v>539</v>
      </c>
      <c r="L652" s="15" t="s">
        <v>460</v>
      </c>
      <c r="M652" s="15" t="s">
        <v>641</v>
      </c>
      <c r="N652" s="103">
        <v>85030</v>
      </c>
      <c r="O652" s="15" t="s">
        <v>800</v>
      </c>
      <c r="P652" s="15" t="s">
        <v>801</v>
      </c>
      <c r="Q652" s="15" t="s">
        <v>801</v>
      </c>
      <c r="R652" s="15" t="s">
        <v>540</v>
      </c>
      <c r="S652" s="15" t="s">
        <v>540</v>
      </c>
      <c r="T652" s="15" t="s">
        <v>467</v>
      </c>
      <c r="U652" s="15" t="s">
        <v>468</v>
      </c>
      <c r="V652" s="15">
        <v>2732025</v>
      </c>
      <c r="X652" s="15">
        <v>30165540</v>
      </c>
      <c r="Y652" s="15" t="s">
        <v>802</v>
      </c>
      <c r="AB652" s="15" t="s">
        <v>803</v>
      </c>
      <c r="AC652" s="15">
        <v>479639387</v>
      </c>
      <c r="AD652" s="15">
        <v>1005060843</v>
      </c>
      <c r="AE652" s="15" t="s">
        <v>461</v>
      </c>
      <c r="AF652" s="15">
        <v>-2</v>
      </c>
      <c r="AG652" s="15" t="s">
        <v>509</v>
      </c>
      <c r="AH652" s="15" t="s">
        <v>510</v>
      </c>
      <c r="AI652" s="15" t="s">
        <v>511</v>
      </c>
      <c r="AJ652" s="15" t="s">
        <v>518</v>
      </c>
      <c r="AK652" s="15" t="s">
        <v>516</v>
      </c>
      <c r="AL652" s="15" t="s">
        <v>512</v>
      </c>
      <c r="AM652" s="16">
        <v>41359</v>
      </c>
      <c r="AN652" s="16">
        <v>41578</v>
      </c>
      <c r="AO652" s="16">
        <v>41578</v>
      </c>
      <c r="AP652" s="201">
        <v>10</v>
      </c>
      <c r="AT652" s="102">
        <v>-241.8</v>
      </c>
      <c r="AU652" s="15" t="s">
        <v>424</v>
      </c>
      <c r="AV652" s="15" t="s">
        <v>494</v>
      </c>
      <c r="AW652" s="15" t="s">
        <v>542</v>
      </c>
      <c r="AX652" s="14" t="str">
        <f t="shared" si="11"/>
        <v>IberiaBOOKINGS</v>
      </c>
      <c r="AY652" s="17" t="s">
        <v>733</v>
      </c>
      <c r="AZ652" s="101">
        <f>IF(ISERROR(VLOOKUP($H652,Lookup!$F:$G,2,FALSE)),0,VLOOKUP($H652,Lookup!$F:$G,2,FALSE))</f>
        <v>0</v>
      </c>
    </row>
    <row r="653" spans="1:52">
      <c r="A653" s="12" t="str">
        <f>IF(AZ653=0,VLOOKUP(R653,Lookup!$B:$C,2,0),'1st Yr Maint'!AZ653)</f>
        <v>Iberia</v>
      </c>
      <c r="B653" s="12" t="str">
        <f>VLOOKUP(A653,Lookup!$C:$D,2,FALSE)</f>
        <v>EMEA WEST</v>
      </c>
      <c r="C653" s="15" t="s">
        <v>418</v>
      </c>
      <c r="D653" s="15" t="s">
        <v>492</v>
      </c>
      <c r="E653" s="15" t="s">
        <v>394</v>
      </c>
      <c r="F653" s="15" t="s">
        <v>519</v>
      </c>
      <c r="G653" s="15" t="s">
        <v>645</v>
      </c>
      <c r="H653" s="15" t="s">
        <v>569</v>
      </c>
      <c r="I653" s="143" t="s">
        <v>640</v>
      </c>
      <c r="J653" s="15" t="s">
        <v>566</v>
      </c>
      <c r="K653" s="15" t="s">
        <v>539</v>
      </c>
      <c r="L653" s="15" t="s">
        <v>460</v>
      </c>
      <c r="M653" s="15" t="s">
        <v>641</v>
      </c>
      <c r="N653" s="103">
        <v>85030</v>
      </c>
      <c r="O653" s="15" t="s">
        <v>800</v>
      </c>
      <c r="P653" s="15" t="s">
        <v>804</v>
      </c>
      <c r="Q653" s="15" t="s">
        <v>804</v>
      </c>
      <c r="R653" s="15" t="s">
        <v>540</v>
      </c>
      <c r="S653" s="15" t="s">
        <v>540</v>
      </c>
      <c r="T653" s="15" t="s">
        <v>467</v>
      </c>
      <c r="U653" s="15" t="s">
        <v>468</v>
      </c>
      <c r="V653" s="15">
        <v>2732025</v>
      </c>
      <c r="X653" s="15">
        <v>30165540</v>
      </c>
      <c r="Y653" s="15" t="s">
        <v>802</v>
      </c>
      <c r="AB653" s="15" t="s">
        <v>805</v>
      </c>
      <c r="AC653" s="15">
        <v>474027117</v>
      </c>
      <c r="AD653" s="15">
        <v>1005060843</v>
      </c>
      <c r="AE653" s="15" t="s">
        <v>461</v>
      </c>
      <c r="AF653" s="15">
        <v>2</v>
      </c>
      <c r="AG653" s="15" t="s">
        <v>509</v>
      </c>
      <c r="AH653" s="15" t="s">
        <v>510</v>
      </c>
      <c r="AI653" s="15" t="s">
        <v>511</v>
      </c>
      <c r="AJ653" s="15" t="s">
        <v>518</v>
      </c>
      <c r="AK653" s="15" t="s">
        <v>516</v>
      </c>
      <c r="AL653" s="15" t="s">
        <v>512</v>
      </c>
      <c r="AM653" s="16">
        <v>41359</v>
      </c>
      <c r="AN653" s="16">
        <v>41578</v>
      </c>
      <c r="AO653" s="16">
        <v>41578</v>
      </c>
      <c r="AP653" s="201">
        <v>10</v>
      </c>
      <c r="AT653" s="102">
        <v>241.8</v>
      </c>
      <c r="AU653" s="15" t="s">
        <v>424</v>
      </c>
      <c r="AV653" s="15" t="s">
        <v>466</v>
      </c>
      <c r="AW653" s="15" t="s">
        <v>465</v>
      </c>
      <c r="AX653" s="14" t="str">
        <f t="shared" si="11"/>
        <v>IberiaBOOKINGS</v>
      </c>
      <c r="AY653" s="17" t="s">
        <v>733</v>
      </c>
      <c r="AZ653" s="101">
        <f>IF(ISERROR(VLOOKUP($H653,Lookup!$F:$G,2,FALSE)),0,VLOOKUP($H653,Lookup!$F:$G,2,FALSE))</f>
        <v>0</v>
      </c>
    </row>
    <row r="654" spans="1:52">
      <c r="A654" s="12" t="str">
        <f>IF(AZ654=0,VLOOKUP(R654,Lookup!$B:$C,2,0),'1st Yr Maint'!AZ654)</f>
        <v>Italy</v>
      </c>
      <c r="B654" s="12" t="str">
        <f>VLOOKUP(A654,Lookup!$C:$D,2,FALSE)</f>
        <v>EMEA WEST</v>
      </c>
      <c r="C654" s="15" t="s">
        <v>418</v>
      </c>
      <c r="D654" s="15" t="s">
        <v>492</v>
      </c>
      <c r="E654" s="15" t="s">
        <v>394</v>
      </c>
      <c r="F654" s="15" t="s">
        <v>519</v>
      </c>
      <c r="G654" s="15" t="s">
        <v>645</v>
      </c>
      <c r="H654" s="15" t="s">
        <v>480</v>
      </c>
      <c r="I654" s="143" t="s">
        <v>572</v>
      </c>
      <c r="J654" s="15" t="s">
        <v>566</v>
      </c>
      <c r="K654" s="15" t="s">
        <v>794</v>
      </c>
      <c r="L654" s="15" t="s">
        <v>460</v>
      </c>
      <c r="M654" s="15" t="s">
        <v>693</v>
      </c>
      <c r="N654" s="103">
        <v>117985</v>
      </c>
      <c r="O654" s="15" t="s">
        <v>1207</v>
      </c>
      <c r="P654" s="15" t="s">
        <v>1208</v>
      </c>
      <c r="Q654" s="15" t="s">
        <v>1208</v>
      </c>
      <c r="R654" s="15" t="s">
        <v>225</v>
      </c>
      <c r="S654" s="15" t="s">
        <v>267</v>
      </c>
      <c r="T654" s="15" t="s">
        <v>467</v>
      </c>
      <c r="U654" s="15" t="s">
        <v>468</v>
      </c>
      <c r="V654" s="15">
        <v>2378675</v>
      </c>
      <c r="X654" s="15">
        <v>30299007</v>
      </c>
      <c r="Y654" s="15" t="s">
        <v>1209</v>
      </c>
      <c r="AB654" s="15" t="s">
        <v>1208</v>
      </c>
      <c r="AC654" s="15">
        <v>276676939</v>
      </c>
      <c r="AD654" s="15">
        <v>1005729620</v>
      </c>
      <c r="AE654" s="15" t="s">
        <v>461</v>
      </c>
      <c r="AF654" s="15">
        <v>2</v>
      </c>
      <c r="AG654" s="15" t="s">
        <v>513</v>
      </c>
      <c r="AH654" s="15" t="s">
        <v>510</v>
      </c>
      <c r="AI654" s="15" t="s">
        <v>514</v>
      </c>
      <c r="AL654" s="15" t="s">
        <v>391</v>
      </c>
      <c r="AM654" s="16">
        <v>41625</v>
      </c>
      <c r="AN654" s="16">
        <v>41625</v>
      </c>
      <c r="AO654" s="16">
        <v>41625</v>
      </c>
      <c r="AP654" s="201">
        <v>12</v>
      </c>
      <c r="AT654" s="102">
        <v>13617.51</v>
      </c>
      <c r="AU654" s="15" t="s">
        <v>424</v>
      </c>
      <c r="AV654" s="15" t="s">
        <v>462</v>
      </c>
      <c r="AW654" s="15" t="s">
        <v>652</v>
      </c>
      <c r="AX654" s="14" t="str">
        <f t="shared" si="11"/>
        <v>ItalyBOOKINGS</v>
      </c>
      <c r="AY654" s="17" t="s">
        <v>733</v>
      </c>
      <c r="AZ654" s="101" t="str">
        <f>IF(ISERROR(VLOOKUP($H654,Lookup!$F:$G,2,FALSE)),0,VLOOKUP($H654,Lookup!$F:$G,2,FALSE))</f>
        <v>Italy</v>
      </c>
    </row>
    <row r="655" spans="1:52">
      <c r="A655" s="12" t="str">
        <f>IF(AZ655=0,VLOOKUP(R655,Lookup!$B:$C,2,0),'1st Yr Maint'!AZ655)</f>
        <v>Nordics</v>
      </c>
      <c r="B655" s="12" t="str">
        <f>VLOOKUP(A655,Lookup!$C:$D,2,FALSE)</f>
        <v>EMEA WEST</v>
      </c>
      <c r="C655" s="15" t="s">
        <v>418</v>
      </c>
      <c r="D655" s="15" t="s">
        <v>492</v>
      </c>
      <c r="E655" s="15" t="s">
        <v>394</v>
      </c>
      <c r="F655" s="15" t="s">
        <v>519</v>
      </c>
      <c r="G655" s="15" t="s">
        <v>645</v>
      </c>
      <c r="H655" s="15" t="s">
        <v>571</v>
      </c>
      <c r="I655" s="143" t="s">
        <v>1065</v>
      </c>
      <c r="J655" s="15" t="s">
        <v>476</v>
      </c>
      <c r="K655" s="15" t="s">
        <v>487</v>
      </c>
      <c r="L655" s="15" t="s">
        <v>471</v>
      </c>
      <c r="M655" s="15" t="s">
        <v>1066</v>
      </c>
      <c r="N655" s="103">
        <v>84625</v>
      </c>
      <c r="O655" s="15" t="s">
        <v>1192</v>
      </c>
      <c r="P655" s="15" t="s">
        <v>1193</v>
      </c>
      <c r="Q655" s="15" t="s">
        <v>1193</v>
      </c>
      <c r="R655" s="15" t="s">
        <v>938</v>
      </c>
      <c r="S655" s="15" t="s">
        <v>938</v>
      </c>
      <c r="T655" s="15" t="s">
        <v>467</v>
      </c>
      <c r="U655" s="15" t="s">
        <v>468</v>
      </c>
      <c r="V655" s="15">
        <v>3171983</v>
      </c>
      <c r="X655" s="15">
        <v>30295495</v>
      </c>
      <c r="Y655" s="15" t="s">
        <v>1194</v>
      </c>
      <c r="AB655" s="15" t="s">
        <v>1375</v>
      </c>
      <c r="AC655" s="15">
        <v>368608381</v>
      </c>
      <c r="AD655" s="15">
        <v>1005750108</v>
      </c>
      <c r="AE655" s="15" t="s">
        <v>461</v>
      </c>
      <c r="AF655" s="15">
        <v>2</v>
      </c>
      <c r="AG655" s="15" t="s">
        <v>509</v>
      </c>
      <c r="AH655" s="15" t="s">
        <v>510</v>
      </c>
      <c r="AI655" s="15" t="s">
        <v>511</v>
      </c>
      <c r="AJ655" s="15" t="s">
        <v>642</v>
      </c>
      <c r="AK655" s="15" t="s">
        <v>1124</v>
      </c>
      <c r="AL655" s="15" t="s">
        <v>512</v>
      </c>
      <c r="AM655" s="16">
        <v>41620</v>
      </c>
      <c r="AN655" s="16">
        <v>41620</v>
      </c>
      <c r="AO655" s="16">
        <v>41620</v>
      </c>
      <c r="AP655" s="201">
        <v>12</v>
      </c>
      <c r="AT655" s="102">
        <v>7647.26</v>
      </c>
      <c r="AU655" s="15" t="s">
        <v>424</v>
      </c>
      <c r="AV655" s="15" t="s">
        <v>537</v>
      </c>
      <c r="AW655" s="15" t="s">
        <v>538</v>
      </c>
      <c r="AX655" s="14" t="str">
        <f t="shared" si="11"/>
        <v>NordicsBOOKINGS</v>
      </c>
      <c r="AY655" s="17" t="s">
        <v>733</v>
      </c>
      <c r="AZ655" s="101" t="str">
        <f>IF(ISERROR(VLOOKUP($H655,Lookup!$F:$G,2,FALSE)),0,VLOOKUP($H655,Lookup!$F:$G,2,FALSE))</f>
        <v>Nordics</v>
      </c>
    </row>
    <row r="656" spans="1:52">
      <c r="A656" s="12" t="str">
        <f>IF(AZ656=0,VLOOKUP(R656,Lookup!$B:$C,2,0),'1st Yr Maint'!AZ656)</f>
        <v>Nordics</v>
      </c>
      <c r="B656" s="12" t="str">
        <f>VLOOKUP(A656,Lookup!$C:$D,2,FALSE)</f>
        <v>EMEA WEST</v>
      </c>
      <c r="C656" s="15" t="s">
        <v>418</v>
      </c>
      <c r="D656" s="15" t="s">
        <v>492</v>
      </c>
      <c r="E656" s="15" t="s">
        <v>394</v>
      </c>
      <c r="F656" s="15" t="s">
        <v>519</v>
      </c>
      <c r="G656" s="15" t="s">
        <v>645</v>
      </c>
      <c r="H656" s="15" t="s">
        <v>571</v>
      </c>
      <c r="I656" s="143" t="s">
        <v>689</v>
      </c>
      <c r="J656" s="15" t="s">
        <v>476</v>
      </c>
      <c r="K656" s="15" t="s">
        <v>487</v>
      </c>
      <c r="L656" s="15" t="s">
        <v>471</v>
      </c>
      <c r="M656" s="15" t="s">
        <v>811</v>
      </c>
      <c r="N656" s="103">
        <v>118186</v>
      </c>
      <c r="O656" s="15" t="s">
        <v>812</v>
      </c>
      <c r="P656" s="15" t="s">
        <v>813</v>
      </c>
      <c r="Q656" s="15" t="s">
        <v>813</v>
      </c>
      <c r="R656" s="15" t="s">
        <v>580</v>
      </c>
      <c r="S656" s="15" t="s">
        <v>580</v>
      </c>
      <c r="T656" s="15" t="s">
        <v>467</v>
      </c>
      <c r="U656" s="15" t="s">
        <v>468</v>
      </c>
      <c r="V656" s="15">
        <v>626113</v>
      </c>
      <c r="X656" s="15">
        <v>30273517</v>
      </c>
      <c r="Y656" s="15" t="s">
        <v>814</v>
      </c>
      <c r="AB656" s="15" t="s">
        <v>923</v>
      </c>
      <c r="AC656" s="15">
        <v>354001547</v>
      </c>
      <c r="AD656" s="15">
        <v>1005616881</v>
      </c>
      <c r="AE656" s="15" t="s">
        <v>461</v>
      </c>
      <c r="AF656" s="15">
        <v>2</v>
      </c>
      <c r="AG656" s="15" t="s">
        <v>509</v>
      </c>
      <c r="AH656" s="15" t="s">
        <v>510</v>
      </c>
      <c r="AI656" s="15" t="s">
        <v>511</v>
      </c>
      <c r="AJ656" s="15" t="s">
        <v>815</v>
      </c>
      <c r="AK656" s="15" t="s">
        <v>515</v>
      </c>
      <c r="AL656" s="15" t="s">
        <v>512</v>
      </c>
      <c r="AM656" s="16">
        <v>41578</v>
      </c>
      <c r="AN656" s="16">
        <v>41578</v>
      </c>
      <c r="AO656" s="16">
        <v>41578</v>
      </c>
      <c r="AP656" s="201">
        <v>10</v>
      </c>
      <c r="AT656" s="102">
        <v>42363.51</v>
      </c>
      <c r="AU656" s="15" t="s">
        <v>424</v>
      </c>
      <c r="AV656" s="15" t="s">
        <v>488</v>
      </c>
      <c r="AW656" s="15" t="s">
        <v>621</v>
      </c>
      <c r="AX656" s="14" t="str">
        <f t="shared" si="11"/>
        <v>NordicsBOOKINGS</v>
      </c>
      <c r="AY656" s="17" t="s">
        <v>733</v>
      </c>
      <c r="AZ656" s="101" t="str">
        <f>IF(ISERROR(VLOOKUP($H656,Lookup!$F:$G,2,FALSE)),0,VLOOKUP($H656,Lookup!$F:$G,2,FALSE))</f>
        <v>Nordics</v>
      </c>
    </row>
    <row r="657" spans="1:52">
      <c r="A657" s="12" t="str">
        <f>IF(AZ657=0,VLOOKUP(R657,Lookup!$B:$C,2,0),'1st Yr Maint'!AZ657)</f>
        <v>Nordics</v>
      </c>
      <c r="B657" s="12" t="str">
        <f>VLOOKUP(A657,Lookup!$C:$D,2,FALSE)</f>
        <v>EMEA WEST</v>
      </c>
      <c r="C657" s="15" t="s">
        <v>418</v>
      </c>
      <c r="D657" s="15" t="s">
        <v>492</v>
      </c>
      <c r="E657" s="15" t="s">
        <v>394</v>
      </c>
      <c r="F657" s="15" t="s">
        <v>519</v>
      </c>
      <c r="G657" s="15" t="s">
        <v>645</v>
      </c>
      <c r="H657" s="15" t="s">
        <v>571</v>
      </c>
      <c r="I657" s="143" t="s">
        <v>689</v>
      </c>
      <c r="J657" s="15" t="s">
        <v>476</v>
      </c>
      <c r="K657" s="15" t="s">
        <v>487</v>
      </c>
      <c r="L657" s="15" t="s">
        <v>471</v>
      </c>
      <c r="M657" s="15" t="s">
        <v>811</v>
      </c>
      <c r="N657" s="103">
        <v>118186</v>
      </c>
      <c r="O657" s="15" t="s">
        <v>1120</v>
      </c>
      <c r="P657" s="15" t="s">
        <v>1121</v>
      </c>
      <c r="Q657" s="15" t="s">
        <v>1121</v>
      </c>
      <c r="R657" s="15" t="s">
        <v>580</v>
      </c>
      <c r="S657" s="15" t="s">
        <v>580</v>
      </c>
      <c r="T657" s="15" t="s">
        <v>467</v>
      </c>
      <c r="U657" s="15" t="s">
        <v>468</v>
      </c>
      <c r="V657" s="15">
        <v>3071916</v>
      </c>
      <c r="X657" s="15">
        <v>30292983</v>
      </c>
      <c r="Y657" s="15" t="s">
        <v>1122</v>
      </c>
      <c r="AB657" s="15" t="s">
        <v>1123</v>
      </c>
      <c r="AC657" s="15">
        <v>350583035</v>
      </c>
      <c r="AD657" s="15">
        <v>1005576298</v>
      </c>
      <c r="AE657" s="15" t="s">
        <v>461</v>
      </c>
      <c r="AF657" s="15">
        <v>2</v>
      </c>
      <c r="AG657" s="15" t="s">
        <v>509</v>
      </c>
      <c r="AH657" s="15" t="s">
        <v>510</v>
      </c>
      <c r="AI657" s="15" t="s">
        <v>511</v>
      </c>
      <c r="AJ657" s="15" t="s">
        <v>642</v>
      </c>
      <c r="AK657" s="15" t="s">
        <v>1124</v>
      </c>
      <c r="AL657" s="15" t="s">
        <v>512</v>
      </c>
      <c r="AM657" s="16">
        <v>41617</v>
      </c>
      <c r="AN657" s="16">
        <v>41617</v>
      </c>
      <c r="AO657" s="16">
        <v>41617</v>
      </c>
      <c r="AP657" s="201">
        <v>12</v>
      </c>
      <c r="AT657" s="102">
        <v>786.57</v>
      </c>
      <c r="AU657" s="15" t="s">
        <v>424</v>
      </c>
      <c r="AV657" s="15" t="s">
        <v>494</v>
      </c>
      <c r="AW657" s="15" t="s">
        <v>1125</v>
      </c>
      <c r="AX657" s="14" t="str">
        <f t="shared" si="11"/>
        <v>NordicsBOOKINGS</v>
      </c>
      <c r="AY657" s="17" t="s">
        <v>733</v>
      </c>
      <c r="AZ657" s="101" t="str">
        <f>IF(ISERROR(VLOOKUP($H657,Lookup!$F:$G,2,FALSE)),0,VLOOKUP($H657,Lookup!$F:$G,2,FALSE))</f>
        <v>Nordics</v>
      </c>
    </row>
    <row r="658" spans="1:52">
      <c r="A658" s="12" t="str">
        <f>IF(AZ658=0,VLOOKUP(R658,Lookup!$B:$C,2,0),'1st Yr Maint'!AZ658)</f>
        <v>Russia CIS</v>
      </c>
      <c r="B658" s="12" t="str">
        <f>VLOOKUP(A658,Lookup!$C:$D,2,FALSE)</f>
        <v>EMEA EAST</v>
      </c>
      <c r="C658" s="15" t="s">
        <v>418</v>
      </c>
      <c r="D658" s="15" t="s">
        <v>492</v>
      </c>
      <c r="E658" s="15" t="s">
        <v>394</v>
      </c>
      <c r="F658" s="15" t="s">
        <v>519</v>
      </c>
      <c r="G658" s="15" t="s">
        <v>645</v>
      </c>
      <c r="H658" s="15" t="s">
        <v>463</v>
      </c>
      <c r="I658" s="143" t="s">
        <v>865</v>
      </c>
      <c r="J658" s="15" t="s">
        <v>567</v>
      </c>
      <c r="K658" s="15" t="s">
        <v>734</v>
      </c>
      <c r="L658" s="15" t="s">
        <v>464</v>
      </c>
      <c r="M658" s="15" t="s">
        <v>866</v>
      </c>
      <c r="N658" s="103">
        <v>128677</v>
      </c>
      <c r="O658" s="15" t="s">
        <v>1485</v>
      </c>
      <c r="P658" s="15" t="s">
        <v>1485</v>
      </c>
      <c r="Q658" s="15" t="s">
        <v>1486</v>
      </c>
      <c r="R658" s="15" t="s">
        <v>598</v>
      </c>
      <c r="S658" s="15" t="s">
        <v>598</v>
      </c>
      <c r="T658" s="15" t="s">
        <v>467</v>
      </c>
      <c r="U658" s="15" t="s">
        <v>468</v>
      </c>
      <c r="V658" s="15">
        <v>2922474</v>
      </c>
      <c r="X658" s="15">
        <v>30309208</v>
      </c>
      <c r="Y658" s="15" t="s">
        <v>1487</v>
      </c>
      <c r="AB658" s="15" t="s">
        <v>1488</v>
      </c>
      <c r="AC658" s="15">
        <v>534894506</v>
      </c>
      <c r="AD658" s="15">
        <v>1005824587</v>
      </c>
      <c r="AE658" s="15" t="s">
        <v>461</v>
      </c>
      <c r="AF658" s="15">
        <v>4</v>
      </c>
      <c r="AG658" s="15" t="s">
        <v>509</v>
      </c>
      <c r="AH658" s="15" t="s">
        <v>510</v>
      </c>
      <c r="AI658" s="15" t="s">
        <v>514</v>
      </c>
      <c r="AL658" s="15" t="s">
        <v>391</v>
      </c>
      <c r="AM658" s="16">
        <v>41636</v>
      </c>
      <c r="AN658" s="16">
        <v>41636</v>
      </c>
      <c r="AO658" s="16">
        <v>41636</v>
      </c>
      <c r="AP658" s="201">
        <v>12</v>
      </c>
      <c r="AT658" s="102">
        <v>58771</v>
      </c>
      <c r="AU658" s="15" t="s">
        <v>424</v>
      </c>
      <c r="AV658" s="15" t="s">
        <v>536</v>
      </c>
      <c r="AW658" s="15" t="s">
        <v>888</v>
      </c>
      <c r="AX658" s="14" t="str">
        <f t="shared" si="11"/>
        <v>Russia CISBOOKINGS</v>
      </c>
      <c r="AY658" s="17" t="s">
        <v>733</v>
      </c>
      <c r="AZ658" s="101" t="str">
        <f>IF(ISERROR(VLOOKUP($H658,Lookup!$F:$G,2,FALSE)),0,VLOOKUP($H658,Lookup!$F:$G,2,FALSE))</f>
        <v>Russia CIS</v>
      </c>
    </row>
    <row r="659" spans="1:52">
      <c r="A659" s="12" t="str">
        <f>IF(AZ659=0,VLOOKUP(R659,Lookup!$B:$C,2,0),'1st Yr Maint'!AZ659)</f>
        <v>South Africa</v>
      </c>
      <c r="B659" s="12" t="str">
        <f>VLOOKUP(A659,Lookup!$C:$D,2,FALSE)</f>
        <v>EMEA EAST</v>
      </c>
      <c r="C659" s="15" t="s">
        <v>418</v>
      </c>
      <c r="D659" s="15" t="s">
        <v>492</v>
      </c>
      <c r="E659" s="15" t="s">
        <v>394</v>
      </c>
      <c r="F659" s="15" t="s">
        <v>519</v>
      </c>
      <c r="G659" s="15" t="s">
        <v>645</v>
      </c>
      <c r="H659" s="15" t="s">
        <v>647</v>
      </c>
      <c r="I659" s="143" t="s">
        <v>648</v>
      </c>
      <c r="J659" s="15" t="s">
        <v>476</v>
      </c>
      <c r="K659" s="15" t="s">
        <v>649</v>
      </c>
      <c r="L659" s="15" t="s">
        <v>471</v>
      </c>
      <c r="M659" s="15" t="s">
        <v>660</v>
      </c>
      <c r="N659" s="103">
        <v>69853</v>
      </c>
      <c r="O659" s="15" t="s">
        <v>1530</v>
      </c>
      <c r="P659" s="15" t="s">
        <v>1530</v>
      </c>
      <c r="Q659" s="15" t="s">
        <v>1530</v>
      </c>
      <c r="R659" s="15" t="s">
        <v>382</v>
      </c>
      <c r="S659" s="15" t="s">
        <v>382</v>
      </c>
      <c r="T659" s="15" t="s">
        <v>467</v>
      </c>
      <c r="U659" s="15" t="s">
        <v>468</v>
      </c>
      <c r="V659" s="15">
        <v>3206043</v>
      </c>
      <c r="X659" s="15">
        <v>30312018</v>
      </c>
      <c r="Y659" s="15" t="s">
        <v>1531</v>
      </c>
      <c r="AB659" s="15" t="s">
        <v>1532</v>
      </c>
      <c r="AC659" s="15">
        <v>538415121</v>
      </c>
      <c r="AD659" s="15">
        <v>1005860870</v>
      </c>
      <c r="AE659" s="15" t="s">
        <v>461</v>
      </c>
      <c r="AF659" s="15">
        <v>2</v>
      </c>
      <c r="AG659" s="15" t="s">
        <v>513</v>
      </c>
      <c r="AH659" s="15" t="s">
        <v>510</v>
      </c>
      <c r="AI659" s="15" t="s">
        <v>514</v>
      </c>
      <c r="AL659" s="15" t="s">
        <v>391</v>
      </c>
      <c r="AM659" s="16">
        <v>41639</v>
      </c>
      <c r="AN659" s="16">
        <v>41639</v>
      </c>
      <c r="AO659" s="16">
        <v>41639</v>
      </c>
      <c r="AP659" s="201">
        <v>12</v>
      </c>
      <c r="AT659" s="102">
        <v>1362.66</v>
      </c>
      <c r="AU659" s="15" t="s">
        <v>424</v>
      </c>
      <c r="AV659" s="15" t="s">
        <v>462</v>
      </c>
      <c r="AW659" s="15" t="s">
        <v>652</v>
      </c>
      <c r="AX659" s="14" t="str">
        <f t="shared" si="11"/>
        <v>South AfricaBOOKINGS</v>
      </c>
      <c r="AY659" s="17" t="s">
        <v>733</v>
      </c>
      <c r="AZ659" s="101" t="str">
        <f>IF(ISERROR(VLOOKUP($H659,Lookup!$F:$G,2,FALSE)),0,VLOOKUP($H659,Lookup!$F:$G,2,FALSE))</f>
        <v>South Africa</v>
      </c>
    </row>
    <row r="660" spans="1:52">
      <c r="A660" s="12" t="str">
        <f>IF(AZ660=0,VLOOKUP(R660,Lookup!$B:$C,2,0),'1st Yr Maint'!AZ660)</f>
        <v>Switzerland</v>
      </c>
      <c r="B660" s="12" t="str">
        <f>VLOOKUP(A660,Lookup!$C:$D,2,FALSE)</f>
        <v>EMEA WEST</v>
      </c>
      <c r="C660" s="15" t="s">
        <v>418</v>
      </c>
      <c r="D660" s="15" t="s">
        <v>492</v>
      </c>
      <c r="E660" s="15" t="s">
        <v>394</v>
      </c>
      <c r="F660" s="15" t="s">
        <v>519</v>
      </c>
      <c r="G660" s="15" t="s">
        <v>645</v>
      </c>
      <c r="H660" s="15" t="s">
        <v>847</v>
      </c>
      <c r="I660" s="143" t="s">
        <v>848</v>
      </c>
      <c r="J660" s="15" t="s">
        <v>566</v>
      </c>
      <c r="K660" s="15" t="s">
        <v>849</v>
      </c>
      <c r="L660" s="15" t="s">
        <v>460</v>
      </c>
      <c r="M660" s="15" t="s">
        <v>944</v>
      </c>
      <c r="N660" s="103">
        <v>136055</v>
      </c>
      <c r="O660" s="15" t="s">
        <v>713</v>
      </c>
      <c r="P660" s="15" t="s">
        <v>1335</v>
      </c>
      <c r="Q660" s="15" t="s">
        <v>1338</v>
      </c>
      <c r="R660" s="15" t="s">
        <v>96</v>
      </c>
      <c r="S660" s="15" t="s">
        <v>96</v>
      </c>
      <c r="T660" s="15" t="s">
        <v>467</v>
      </c>
      <c r="U660" s="15" t="s">
        <v>468</v>
      </c>
      <c r="V660" s="15">
        <v>2081772</v>
      </c>
      <c r="X660" s="15">
        <v>30303555</v>
      </c>
      <c r="Y660" s="15" t="s">
        <v>1339</v>
      </c>
      <c r="AB660" s="15" t="s">
        <v>916</v>
      </c>
      <c r="AC660" s="15">
        <v>485609796</v>
      </c>
      <c r="AD660" s="15">
        <v>1005415728</v>
      </c>
      <c r="AE660" s="15" t="s">
        <v>461</v>
      </c>
      <c r="AF660" s="15">
        <v>2</v>
      </c>
      <c r="AG660" s="15" t="s">
        <v>509</v>
      </c>
      <c r="AH660" s="15" t="s">
        <v>510</v>
      </c>
      <c r="AI660" s="15" t="s">
        <v>511</v>
      </c>
      <c r="AJ660" s="15" t="s">
        <v>662</v>
      </c>
      <c r="AK660" s="15" t="s">
        <v>658</v>
      </c>
      <c r="AL660" s="15" t="s">
        <v>512</v>
      </c>
      <c r="AM660" s="16">
        <v>41628</v>
      </c>
      <c r="AN660" s="16">
        <v>41628</v>
      </c>
      <c r="AO660" s="16">
        <v>41628</v>
      </c>
      <c r="AP660" s="201">
        <v>12</v>
      </c>
      <c r="AT660" s="102">
        <v>93825</v>
      </c>
      <c r="AU660" s="15" t="s">
        <v>424</v>
      </c>
      <c r="AV660" s="15" t="s">
        <v>552</v>
      </c>
      <c r="AW660" s="15" t="s">
        <v>553</v>
      </c>
      <c r="AX660" s="14" t="str">
        <f t="shared" si="11"/>
        <v>SwitzerlandBOOKINGS</v>
      </c>
      <c r="AY660" s="17" t="s">
        <v>733</v>
      </c>
      <c r="AZ660" s="101" t="str">
        <f>IF(ISERROR(VLOOKUP($H660,Lookup!$F:$G,2,FALSE)),0,VLOOKUP($H660,Lookup!$F:$G,2,FALSE))</f>
        <v>Switzerland</v>
      </c>
    </row>
    <row r="661" spans="1:52">
      <c r="A661" s="12" t="str">
        <f>IF(AZ661=0,VLOOKUP(R661,Lookup!$B:$C,2,0),'1st Yr Maint'!AZ661)</f>
        <v>Middle East</v>
      </c>
      <c r="B661" s="12" t="str">
        <f>VLOOKUP(A661,Lookup!$C:$D,2,FALSE)</f>
        <v>EMEA EAST</v>
      </c>
      <c r="C661" s="15" t="s">
        <v>418</v>
      </c>
      <c r="D661" s="15" t="s">
        <v>492</v>
      </c>
      <c r="E661" s="15" t="s">
        <v>394</v>
      </c>
      <c r="F661" s="15" t="s">
        <v>519</v>
      </c>
      <c r="G661" s="15" t="s">
        <v>645</v>
      </c>
      <c r="H661" s="15" t="s">
        <v>612</v>
      </c>
      <c r="I661" s="143" t="s">
        <v>668</v>
      </c>
      <c r="J661" s="15" t="s">
        <v>567</v>
      </c>
      <c r="K661" s="15" t="s">
        <v>613</v>
      </c>
      <c r="L661" s="15" t="s">
        <v>464</v>
      </c>
      <c r="M661" s="15" t="s">
        <v>1235</v>
      </c>
      <c r="N661" s="103">
        <v>140895</v>
      </c>
      <c r="O661" s="15" t="s">
        <v>1236</v>
      </c>
      <c r="P661" s="15" t="s">
        <v>1237</v>
      </c>
      <c r="Q661" s="15" t="s">
        <v>1237</v>
      </c>
      <c r="R661" s="15" t="s">
        <v>1238</v>
      </c>
      <c r="S661" s="15" t="s">
        <v>1238</v>
      </c>
      <c r="T661" s="15" t="s">
        <v>467</v>
      </c>
      <c r="U661" s="15" t="s">
        <v>468</v>
      </c>
      <c r="V661" s="15">
        <v>3145979</v>
      </c>
      <c r="X661" s="15">
        <v>30299827</v>
      </c>
      <c r="Y661" s="15" t="s">
        <v>1239</v>
      </c>
      <c r="AB661" s="15" t="s">
        <v>1240</v>
      </c>
      <c r="AC661" s="15">
        <v>557680209</v>
      </c>
      <c r="AD661" s="15">
        <v>1005639363</v>
      </c>
      <c r="AE661" s="15" t="s">
        <v>461</v>
      </c>
      <c r="AF661" s="15">
        <v>2</v>
      </c>
      <c r="AG661" s="15" t="s">
        <v>509</v>
      </c>
      <c r="AH661" s="15" t="s">
        <v>510</v>
      </c>
      <c r="AI661" s="15" t="s">
        <v>511</v>
      </c>
      <c r="AJ661" s="15" t="s">
        <v>642</v>
      </c>
      <c r="AK661" s="15" t="s">
        <v>1241</v>
      </c>
      <c r="AL661" s="15" t="s">
        <v>512</v>
      </c>
      <c r="AM661" s="16">
        <v>41626</v>
      </c>
      <c r="AN661" s="16">
        <v>41626</v>
      </c>
      <c r="AO661" s="16">
        <v>41626</v>
      </c>
      <c r="AP661" s="201">
        <v>12</v>
      </c>
      <c r="AT661" s="102">
        <v>9537</v>
      </c>
      <c r="AU661" s="15" t="s">
        <v>424</v>
      </c>
      <c r="AV661" s="15" t="s">
        <v>462</v>
      </c>
      <c r="AW661" s="15" t="s">
        <v>1242</v>
      </c>
      <c r="AX661" s="14" t="str">
        <f t="shared" si="11"/>
        <v>Middle EastBOOKINGS</v>
      </c>
      <c r="AY661" s="17" t="s">
        <v>733</v>
      </c>
      <c r="AZ661" s="101">
        <f>IF(ISERROR(VLOOKUP($H661,Lookup!$F:$G,2,FALSE)),0,VLOOKUP($H661,Lookup!$F:$G,2,FALSE))</f>
        <v>0</v>
      </c>
    </row>
    <row r="662" spans="1:52">
      <c r="A662" s="12" t="str">
        <f>IF(AZ662=0,VLOOKUP(R662,Lookup!$B:$C,2,0),'1st Yr Maint'!AZ662)</f>
        <v>Middle East</v>
      </c>
      <c r="B662" s="12" t="str">
        <f>VLOOKUP(A662,Lookup!$C:$D,2,FALSE)</f>
        <v>EMEA EAST</v>
      </c>
      <c r="C662" s="15" t="s">
        <v>418</v>
      </c>
      <c r="D662" s="15" t="s">
        <v>492</v>
      </c>
      <c r="E662" s="15" t="s">
        <v>394</v>
      </c>
      <c r="F662" s="15" t="s">
        <v>519</v>
      </c>
      <c r="G662" s="15" t="s">
        <v>645</v>
      </c>
      <c r="H662" s="15" t="s">
        <v>612</v>
      </c>
      <c r="I662" s="143" t="s">
        <v>668</v>
      </c>
      <c r="J662" s="15" t="s">
        <v>567</v>
      </c>
      <c r="K662" s="15" t="s">
        <v>613</v>
      </c>
      <c r="L662" s="15" t="s">
        <v>464</v>
      </c>
      <c r="M662" s="15" t="s">
        <v>687</v>
      </c>
      <c r="N662" s="103" t="s">
        <v>688</v>
      </c>
      <c r="O662" s="15" t="s">
        <v>716</v>
      </c>
      <c r="P662" s="15" t="s">
        <v>716</v>
      </c>
      <c r="Q662" s="15" t="s">
        <v>717</v>
      </c>
      <c r="R662" s="15" t="s">
        <v>679</v>
      </c>
      <c r="S662" s="15" t="s">
        <v>679</v>
      </c>
      <c r="T662" s="15" t="s">
        <v>467</v>
      </c>
      <c r="U662" s="15" t="s">
        <v>468</v>
      </c>
      <c r="V662" s="15">
        <v>3087467</v>
      </c>
      <c r="X662" s="15">
        <v>30261671</v>
      </c>
      <c r="Y662" s="15" t="s">
        <v>718</v>
      </c>
      <c r="AB662" s="15" t="s">
        <v>717</v>
      </c>
      <c r="AC662" s="15">
        <v>643748312</v>
      </c>
      <c r="AD662" s="15">
        <v>1005611795</v>
      </c>
      <c r="AE662" s="15" t="s">
        <v>461</v>
      </c>
      <c r="AF662" s="15">
        <v>2</v>
      </c>
      <c r="AG662" s="15" t="s">
        <v>513</v>
      </c>
      <c r="AH662" s="15" t="s">
        <v>510</v>
      </c>
      <c r="AI662" s="15" t="s">
        <v>511</v>
      </c>
      <c r="AJ662" s="15" t="s">
        <v>642</v>
      </c>
      <c r="AK662" s="15" t="s">
        <v>516</v>
      </c>
      <c r="AL662" s="15" t="s">
        <v>512</v>
      </c>
      <c r="AM662" s="16">
        <v>41550</v>
      </c>
      <c r="AN662" s="16">
        <v>41550</v>
      </c>
      <c r="AO662" s="16">
        <v>41550</v>
      </c>
      <c r="AP662" s="201">
        <v>10</v>
      </c>
      <c r="AT662" s="102">
        <v>1304</v>
      </c>
      <c r="AU662" s="15" t="s">
        <v>424</v>
      </c>
      <c r="AV662" s="15" t="s">
        <v>462</v>
      </c>
      <c r="AW662" s="15" t="s">
        <v>652</v>
      </c>
      <c r="AX662" s="14" t="str">
        <f t="shared" si="11"/>
        <v>Middle EastBOOKINGS</v>
      </c>
      <c r="AY662" s="17" t="s">
        <v>733</v>
      </c>
      <c r="AZ662" s="101">
        <f>IF(ISERROR(VLOOKUP($H662,Lookup!$F:$G,2,FALSE)),0,VLOOKUP($H662,Lookup!$F:$G,2,FALSE))</f>
        <v>0</v>
      </c>
    </row>
    <row r="663" spans="1:52">
      <c r="A663" s="12" t="str">
        <f>IF(AZ663=0,VLOOKUP(R663,Lookup!$B:$C,2,0),'1st Yr Maint'!AZ663)</f>
        <v>Middle East</v>
      </c>
      <c r="B663" s="12" t="str">
        <f>VLOOKUP(A663,Lookup!$C:$D,2,FALSE)</f>
        <v>EMEA EAST</v>
      </c>
      <c r="C663" s="15" t="s">
        <v>418</v>
      </c>
      <c r="D663" s="15" t="s">
        <v>492</v>
      </c>
      <c r="E663" s="15" t="s">
        <v>394</v>
      </c>
      <c r="F663" s="15" t="s">
        <v>519</v>
      </c>
      <c r="G663" s="15" t="s">
        <v>645</v>
      </c>
      <c r="H663" s="15" t="s">
        <v>612</v>
      </c>
      <c r="I663" s="143" t="s">
        <v>668</v>
      </c>
      <c r="J663" s="15" t="s">
        <v>567</v>
      </c>
      <c r="K663" s="15" t="s">
        <v>613</v>
      </c>
      <c r="L663" s="15" t="s">
        <v>464</v>
      </c>
      <c r="M663" s="15" t="s">
        <v>687</v>
      </c>
      <c r="N663" s="103" t="s">
        <v>688</v>
      </c>
      <c r="O663" s="15" t="s">
        <v>716</v>
      </c>
      <c r="P663" s="15" t="s">
        <v>716</v>
      </c>
      <c r="Q663" s="15" t="s">
        <v>717</v>
      </c>
      <c r="R663" s="15" t="s">
        <v>679</v>
      </c>
      <c r="S663" s="15" t="s">
        <v>679</v>
      </c>
      <c r="T663" s="15" t="s">
        <v>467</v>
      </c>
      <c r="U663" s="15" t="s">
        <v>468</v>
      </c>
      <c r="V663" s="15">
        <v>3087467</v>
      </c>
      <c r="X663" s="15">
        <v>30261671</v>
      </c>
      <c r="Y663" s="15" t="s">
        <v>718</v>
      </c>
      <c r="AB663" s="15" t="s">
        <v>717</v>
      </c>
      <c r="AC663" s="15">
        <v>643748312</v>
      </c>
      <c r="AD663" s="15">
        <v>1005611795</v>
      </c>
      <c r="AE663" s="15" t="s">
        <v>461</v>
      </c>
      <c r="AF663" s="15">
        <v>-2</v>
      </c>
      <c r="AG663" s="15" t="s">
        <v>513</v>
      </c>
      <c r="AH663" s="15" t="s">
        <v>510</v>
      </c>
      <c r="AI663" s="15" t="s">
        <v>511</v>
      </c>
      <c r="AJ663" s="15" t="s">
        <v>642</v>
      </c>
      <c r="AK663" s="15" t="s">
        <v>516</v>
      </c>
      <c r="AL663" s="15" t="s">
        <v>512</v>
      </c>
      <c r="AM663" s="16">
        <v>41550</v>
      </c>
      <c r="AN663" s="16">
        <v>41638</v>
      </c>
      <c r="AO663" s="16">
        <v>41638</v>
      </c>
      <c r="AP663" s="201">
        <v>12</v>
      </c>
      <c r="AT663" s="102">
        <v>-1304</v>
      </c>
      <c r="AU663" s="15" t="s">
        <v>424</v>
      </c>
      <c r="AV663" s="15" t="s">
        <v>462</v>
      </c>
      <c r="AW663" s="15" t="s">
        <v>652</v>
      </c>
      <c r="AX663" s="14" t="str">
        <f t="shared" si="11"/>
        <v>Middle EastBOOKINGS</v>
      </c>
      <c r="AY663" s="17" t="s">
        <v>733</v>
      </c>
      <c r="AZ663" s="101">
        <f>IF(ISERROR(VLOOKUP($H663,Lookup!$F:$G,2,FALSE)),0,VLOOKUP($H663,Lookup!$F:$G,2,FALSE))</f>
        <v>0</v>
      </c>
    </row>
    <row r="664" spans="1:52">
      <c r="A664" s="12" t="str">
        <f>IF(AZ664=0,VLOOKUP(R664,Lookup!$B:$C,2,0),'1st Yr Maint'!AZ664)</f>
        <v>EMED &amp; Africa</v>
      </c>
      <c r="B664" s="12" t="str">
        <f>VLOOKUP(A664,Lookup!$C:$D,2,FALSE)</f>
        <v>EMEA EAST</v>
      </c>
      <c r="C664" s="15" t="s">
        <v>418</v>
      </c>
      <c r="D664" s="15" t="s">
        <v>492</v>
      </c>
      <c r="E664" s="15" t="s">
        <v>394</v>
      </c>
      <c r="F664" s="15" t="s">
        <v>519</v>
      </c>
      <c r="G664" s="15" t="s">
        <v>645</v>
      </c>
      <c r="H664" s="15" t="s">
        <v>612</v>
      </c>
      <c r="I664" s="143" t="s">
        <v>930</v>
      </c>
      <c r="J664" s="15" t="s">
        <v>567</v>
      </c>
      <c r="K664" s="15" t="s">
        <v>613</v>
      </c>
      <c r="L664" s="15" t="s">
        <v>464</v>
      </c>
      <c r="M664" s="15" t="s">
        <v>1312</v>
      </c>
      <c r="N664" s="103">
        <v>120378</v>
      </c>
      <c r="O664" s="15" t="s">
        <v>1522</v>
      </c>
      <c r="P664" s="15" t="s">
        <v>1522</v>
      </c>
      <c r="Q664" s="15" t="s">
        <v>1523</v>
      </c>
      <c r="R664" s="15" t="s">
        <v>1524</v>
      </c>
      <c r="S664" s="15" t="s">
        <v>1524</v>
      </c>
      <c r="T664" s="15" t="s">
        <v>467</v>
      </c>
      <c r="U664" s="15" t="s">
        <v>468</v>
      </c>
      <c r="V664" s="15">
        <v>2686362</v>
      </c>
      <c r="X664" s="15">
        <v>30310482</v>
      </c>
      <c r="Y664" s="15" t="s">
        <v>1525</v>
      </c>
      <c r="AB664" s="15" t="s">
        <v>1523</v>
      </c>
      <c r="AC664" s="15">
        <v>850485875</v>
      </c>
      <c r="AD664" s="15">
        <v>1005506300</v>
      </c>
      <c r="AE664" s="15" t="s">
        <v>461</v>
      </c>
      <c r="AF664" s="15">
        <v>2</v>
      </c>
      <c r="AG664" s="15" t="s">
        <v>509</v>
      </c>
      <c r="AH664" s="15" t="s">
        <v>510</v>
      </c>
      <c r="AI664" s="15" t="s">
        <v>511</v>
      </c>
      <c r="AJ664" s="15" t="s">
        <v>642</v>
      </c>
      <c r="AL664" s="15" t="s">
        <v>512</v>
      </c>
      <c r="AM664" s="16">
        <v>41638</v>
      </c>
      <c r="AN664" s="16">
        <v>41639</v>
      </c>
      <c r="AO664" s="16">
        <v>41638</v>
      </c>
      <c r="AP664" s="201">
        <v>12</v>
      </c>
      <c r="AT664" s="102">
        <v>5670</v>
      </c>
      <c r="AU664" s="15" t="s">
        <v>424</v>
      </c>
      <c r="AV664" s="15" t="s">
        <v>462</v>
      </c>
      <c r="AW664" s="15" t="s">
        <v>486</v>
      </c>
      <c r="AX664" s="14" t="str">
        <f t="shared" si="11"/>
        <v>EMED &amp; AfricaBOOKINGS</v>
      </c>
      <c r="AY664" s="17" t="s">
        <v>733</v>
      </c>
      <c r="AZ664" s="101">
        <f>IF(ISERROR(VLOOKUP($H664,Lookup!$F:$G,2,FALSE)),0,VLOOKUP($H664,Lookup!$F:$G,2,FALSE))</f>
        <v>0</v>
      </c>
    </row>
    <row r="665" spans="1:52">
      <c r="A665" s="12" t="str">
        <f>IF(AZ665=0,VLOOKUP(R665,Lookup!$B:$C,2,0),'1st Yr Maint'!AZ665)</f>
        <v>EMED &amp; Africa</v>
      </c>
      <c r="B665" s="12" t="str">
        <f>VLOOKUP(A665,Lookup!$C:$D,2,FALSE)</f>
        <v>EMEA EAST</v>
      </c>
      <c r="C665" s="15" t="s">
        <v>418</v>
      </c>
      <c r="D665" s="15" t="s">
        <v>492</v>
      </c>
      <c r="E665" s="15" t="s">
        <v>394</v>
      </c>
      <c r="F665" s="15" t="s">
        <v>519</v>
      </c>
      <c r="G665" s="15" t="s">
        <v>645</v>
      </c>
      <c r="H665" s="15" t="s">
        <v>612</v>
      </c>
      <c r="I665" s="143" t="s">
        <v>930</v>
      </c>
      <c r="J665" s="15" t="s">
        <v>567</v>
      </c>
      <c r="K665" s="15" t="s">
        <v>613</v>
      </c>
      <c r="L665" s="15" t="s">
        <v>464</v>
      </c>
      <c r="M665" s="15" t="s">
        <v>1312</v>
      </c>
      <c r="N665" s="103">
        <v>120378</v>
      </c>
      <c r="O665" s="15" t="s">
        <v>1313</v>
      </c>
      <c r="P665" s="15" t="s">
        <v>1313</v>
      </c>
      <c r="Q665" s="15" t="s">
        <v>1314</v>
      </c>
      <c r="R665" s="15" t="s">
        <v>1315</v>
      </c>
      <c r="S665" s="15" t="s">
        <v>1315</v>
      </c>
      <c r="T665" s="15" t="s">
        <v>467</v>
      </c>
      <c r="U665" s="15" t="s">
        <v>468</v>
      </c>
      <c r="V665" s="15">
        <v>2945894</v>
      </c>
      <c r="X665" s="15">
        <v>30300153</v>
      </c>
      <c r="Y665" s="15" t="s">
        <v>1316</v>
      </c>
      <c r="AB665" s="15" t="s">
        <v>1317</v>
      </c>
      <c r="AC665" s="15">
        <v>643566730</v>
      </c>
      <c r="AD665" s="15">
        <v>1005696303</v>
      </c>
      <c r="AE665" s="15" t="s">
        <v>461</v>
      </c>
      <c r="AF665" s="15">
        <v>2</v>
      </c>
      <c r="AG665" s="15" t="s">
        <v>509</v>
      </c>
      <c r="AH665" s="15" t="s">
        <v>510</v>
      </c>
      <c r="AI665" s="15" t="s">
        <v>514</v>
      </c>
      <c r="AL665" s="15" t="s">
        <v>391</v>
      </c>
      <c r="AM665" s="16">
        <v>41626</v>
      </c>
      <c r="AN665" s="16">
        <v>41626</v>
      </c>
      <c r="AO665" s="16">
        <v>41626</v>
      </c>
      <c r="AP665" s="201">
        <v>12</v>
      </c>
      <c r="AT665" s="102">
        <v>15071</v>
      </c>
      <c r="AU665" s="15" t="s">
        <v>424</v>
      </c>
      <c r="AV665" s="15" t="s">
        <v>466</v>
      </c>
      <c r="AW665" s="15" t="s">
        <v>465</v>
      </c>
      <c r="AX665" s="14" t="str">
        <f t="shared" si="11"/>
        <v>EMED &amp; AfricaBOOKINGS</v>
      </c>
      <c r="AY665" s="17" t="s">
        <v>733</v>
      </c>
      <c r="AZ665" s="101">
        <f>IF(ISERROR(VLOOKUP($H665,Lookup!$F:$G,2,FALSE)),0,VLOOKUP($H665,Lookup!$F:$G,2,FALSE))</f>
        <v>0</v>
      </c>
    </row>
    <row r="666" spans="1:52">
      <c r="A666" s="12" t="str">
        <f>IF(AZ666=0,VLOOKUP(R666,Lookup!$B:$C,2,0),'1st Yr Maint'!AZ666)</f>
        <v>Middle East</v>
      </c>
      <c r="B666" s="12" t="str">
        <f>VLOOKUP(A666,Lookup!$C:$D,2,FALSE)</f>
        <v>EMEA EAST</v>
      </c>
      <c r="C666" s="15" t="s">
        <v>418</v>
      </c>
      <c r="D666" s="15" t="s">
        <v>492</v>
      </c>
      <c r="E666" s="15" t="s">
        <v>394</v>
      </c>
      <c r="F666" s="15" t="s">
        <v>519</v>
      </c>
      <c r="G666" s="15" t="s">
        <v>645</v>
      </c>
      <c r="H666" s="15" t="s">
        <v>612</v>
      </c>
      <c r="I666" s="143" t="s">
        <v>930</v>
      </c>
      <c r="J666" s="15" t="s">
        <v>567</v>
      </c>
      <c r="K666" s="15" t="s">
        <v>613</v>
      </c>
      <c r="L666" s="15" t="s">
        <v>464</v>
      </c>
      <c r="M666" s="15" t="s">
        <v>931</v>
      </c>
      <c r="N666" s="103">
        <v>67841</v>
      </c>
      <c r="O666" s="15" t="s">
        <v>716</v>
      </c>
      <c r="P666" s="15" t="s">
        <v>716</v>
      </c>
      <c r="Q666" s="15" t="s">
        <v>717</v>
      </c>
      <c r="R666" s="15" t="s">
        <v>679</v>
      </c>
      <c r="S666" s="15" t="s">
        <v>679</v>
      </c>
      <c r="T666" s="15" t="s">
        <v>467</v>
      </c>
      <c r="U666" s="15" t="s">
        <v>468</v>
      </c>
      <c r="V666" s="15">
        <v>3087467</v>
      </c>
      <c r="X666" s="15">
        <v>30261671</v>
      </c>
      <c r="Y666" s="15" t="s">
        <v>718</v>
      </c>
      <c r="AB666" s="15" t="s">
        <v>717</v>
      </c>
      <c r="AC666" s="15">
        <v>643748312</v>
      </c>
      <c r="AD666" s="15">
        <v>1005611795</v>
      </c>
      <c r="AE666" s="15" t="s">
        <v>461</v>
      </c>
      <c r="AF666" s="15">
        <v>2</v>
      </c>
      <c r="AG666" s="15" t="s">
        <v>513</v>
      </c>
      <c r="AH666" s="15" t="s">
        <v>510</v>
      </c>
      <c r="AI666" s="15" t="s">
        <v>511</v>
      </c>
      <c r="AJ666" s="15" t="s">
        <v>642</v>
      </c>
      <c r="AK666" s="15" t="s">
        <v>516</v>
      </c>
      <c r="AL666" s="15" t="s">
        <v>512</v>
      </c>
      <c r="AM666" s="16">
        <v>41550</v>
      </c>
      <c r="AN666" s="16">
        <v>41638</v>
      </c>
      <c r="AO666" s="16">
        <v>41638</v>
      </c>
      <c r="AP666" s="201">
        <v>12</v>
      </c>
      <c r="AT666" s="102">
        <v>1304</v>
      </c>
      <c r="AU666" s="15" t="s">
        <v>424</v>
      </c>
      <c r="AV666" s="15" t="s">
        <v>462</v>
      </c>
      <c r="AW666" s="15" t="s">
        <v>652</v>
      </c>
      <c r="AX666" s="14" t="str">
        <f t="shared" si="11"/>
        <v>Middle EastBOOKINGS</v>
      </c>
      <c r="AY666" s="17" t="s">
        <v>733</v>
      </c>
      <c r="AZ666" s="101">
        <f>IF(ISERROR(VLOOKUP($H666,Lookup!$F:$G,2,FALSE)),0,VLOOKUP($H666,Lookup!$F:$G,2,FALSE))</f>
        <v>0</v>
      </c>
    </row>
    <row r="667" spans="1:52">
      <c r="A667" s="12" t="str">
        <f>IF(AZ667=0,VLOOKUP(R667,Lookup!$B:$C,2,0),'1st Yr Maint'!AZ667)</f>
        <v>Middle East</v>
      </c>
      <c r="B667" s="12" t="str">
        <f>VLOOKUP(A667,Lookup!$C:$D,2,FALSE)</f>
        <v>EMEA EAST</v>
      </c>
      <c r="C667" s="15" t="s">
        <v>418</v>
      </c>
      <c r="D667" s="15" t="s">
        <v>492</v>
      </c>
      <c r="E667" s="15" t="s">
        <v>394</v>
      </c>
      <c r="F667" s="15" t="s">
        <v>519</v>
      </c>
      <c r="G667" s="15" t="s">
        <v>645</v>
      </c>
      <c r="H667" s="15" t="s">
        <v>612</v>
      </c>
      <c r="I667" s="143" t="s">
        <v>930</v>
      </c>
      <c r="J667" s="15" t="s">
        <v>567</v>
      </c>
      <c r="K667" s="15" t="s">
        <v>613</v>
      </c>
      <c r="L667" s="15" t="s">
        <v>464</v>
      </c>
      <c r="M667" s="15" t="s">
        <v>931</v>
      </c>
      <c r="N667" s="103">
        <v>67841</v>
      </c>
      <c r="O667" s="15" t="s">
        <v>716</v>
      </c>
      <c r="P667" s="15" t="s">
        <v>716</v>
      </c>
      <c r="Q667" s="15" t="s">
        <v>1515</v>
      </c>
      <c r="R667" s="15" t="s">
        <v>679</v>
      </c>
      <c r="S667" s="15" t="s">
        <v>679</v>
      </c>
      <c r="T667" s="15" t="s">
        <v>467</v>
      </c>
      <c r="U667" s="15" t="s">
        <v>468</v>
      </c>
      <c r="V667" s="15">
        <v>1421014</v>
      </c>
      <c r="X667" s="15">
        <v>30312371</v>
      </c>
      <c r="Y667" s="15" t="s">
        <v>1516</v>
      </c>
      <c r="AB667" s="15" t="s">
        <v>1517</v>
      </c>
      <c r="AC667" s="15">
        <v>644929481</v>
      </c>
      <c r="AD667" s="15">
        <v>1005596729</v>
      </c>
      <c r="AE667" s="15" t="s">
        <v>461</v>
      </c>
      <c r="AF667" s="15">
        <v>2</v>
      </c>
      <c r="AG667" s="15" t="s">
        <v>509</v>
      </c>
      <c r="AH667" s="15" t="s">
        <v>510</v>
      </c>
      <c r="AI667" s="15" t="s">
        <v>511</v>
      </c>
      <c r="AJ667" s="15" t="s">
        <v>642</v>
      </c>
      <c r="AK667" s="15" t="s">
        <v>516</v>
      </c>
      <c r="AL667" s="15" t="s">
        <v>512</v>
      </c>
      <c r="AM667" s="16">
        <v>41639</v>
      </c>
      <c r="AN667" s="16">
        <v>41639</v>
      </c>
      <c r="AO667" s="16">
        <v>41639</v>
      </c>
      <c r="AP667" s="201">
        <v>12</v>
      </c>
      <c r="AT667" s="102">
        <v>18918</v>
      </c>
      <c r="AU667" s="15" t="s">
        <v>424</v>
      </c>
      <c r="AV667" s="15" t="s">
        <v>466</v>
      </c>
      <c r="AW667" s="15" t="s">
        <v>465</v>
      </c>
      <c r="AX667" s="14" t="str">
        <f t="shared" si="11"/>
        <v>Middle EastBOOKINGS</v>
      </c>
      <c r="AY667" s="17" t="s">
        <v>733</v>
      </c>
      <c r="AZ667" s="101">
        <f>IF(ISERROR(VLOOKUP($H667,Lookup!$F:$G,2,FALSE)),0,VLOOKUP($H667,Lookup!$F:$G,2,FALSE))</f>
        <v>0</v>
      </c>
    </row>
    <row r="668" spans="1:52">
      <c r="A668" s="12" t="str">
        <f>IF(AZ668=0,VLOOKUP(R668,Lookup!$B:$C,2,0),'1st Yr Maint'!AZ668)</f>
        <v>EMED &amp; Africa</v>
      </c>
      <c r="B668" s="12" t="str">
        <f>VLOOKUP(A668,Lookup!$C:$D,2,FALSE)</f>
        <v>EMEA EAST</v>
      </c>
      <c r="C668" s="15" t="s">
        <v>418</v>
      </c>
      <c r="D668" s="15" t="s">
        <v>492</v>
      </c>
      <c r="E668" s="15" t="s">
        <v>394</v>
      </c>
      <c r="F668" s="15" t="s">
        <v>519</v>
      </c>
      <c r="G668" s="15" t="s">
        <v>645</v>
      </c>
      <c r="H668" s="15" t="s">
        <v>612</v>
      </c>
      <c r="I668" s="143" t="s">
        <v>930</v>
      </c>
      <c r="J668" s="15" t="s">
        <v>567</v>
      </c>
      <c r="K668" s="15" t="s">
        <v>613</v>
      </c>
      <c r="L668" s="15" t="s">
        <v>464</v>
      </c>
      <c r="M668" s="15" t="s">
        <v>931</v>
      </c>
      <c r="N668" s="103">
        <v>67841</v>
      </c>
      <c r="O668" s="15" t="s">
        <v>1563</v>
      </c>
      <c r="P668" s="15" t="s">
        <v>1563</v>
      </c>
      <c r="Q668" s="15" t="s">
        <v>1564</v>
      </c>
      <c r="R668" s="15" t="s">
        <v>1565</v>
      </c>
      <c r="S668" s="15" t="s">
        <v>1565</v>
      </c>
      <c r="T668" s="15" t="s">
        <v>496</v>
      </c>
      <c r="U668" s="15" t="s">
        <v>497</v>
      </c>
      <c r="X668" s="15">
        <v>50112307</v>
      </c>
      <c r="Y668" s="15" t="s">
        <v>1566</v>
      </c>
      <c r="AB668" s="15" t="s">
        <v>1567</v>
      </c>
      <c r="AC668" s="15">
        <v>565546082</v>
      </c>
      <c r="AD668" s="15">
        <v>1004926641</v>
      </c>
      <c r="AE668" s="15" t="s">
        <v>484</v>
      </c>
      <c r="AF668" s="15">
        <v>-2</v>
      </c>
      <c r="AG668" s="15" t="s">
        <v>509</v>
      </c>
      <c r="AH668" s="15" t="s">
        <v>550</v>
      </c>
      <c r="AI668" s="15" t="s">
        <v>511</v>
      </c>
      <c r="AJ668" s="15" t="s">
        <v>517</v>
      </c>
      <c r="AK668" s="15" t="s">
        <v>1118</v>
      </c>
      <c r="AL668" s="15" t="s">
        <v>512</v>
      </c>
      <c r="AM668" s="16">
        <v>41638</v>
      </c>
      <c r="AN668" s="16">
        <v>41639</v>
      </c>
      <c r="AO668" s="16">
        <v>41639</v>
      </c>
      <c r="AP668" s="201">
        <v>12</v>
      </c>
      <c r="AT668" s="102">
        <v>-11106</v>
      </c>
      <c r="AU668" s="15" t="s">
        <v>424</v>
      </c>
      <c r="AV668" s="15" t="s">
        <v>479</v>
      </c>
      <c r="AW668" s="15" t="s">
        <v>1568</v>
      </c>
      <c r="AX668" s="14" t="str">
        <f t="shared" si="11"/>
        <v>EMED &amp; AfricaBOOKINGS</v>
      </c>
      <c r="AY668" s="17" t="s">
        <v>733</v>
      </c>
      <c r="AZ668" s="101">
        <f>IF(ISERROR(VLOOKUP($H668,Lookup!$F:$G,2,FALSE)),0,VLOOKUP($H668,Lookup!$F:$G,2,FALSE))</f>
        <v>0</v>
      </c>
    </row>
    <row r="669" spans="1:52">
      <c r="A669" s="12" t="str">
        <f>IF(AZ669=0,VLOOKUP(R669,Lookup!$B:$C,2,0),'1st Yr Maint'!AZ669)</f>
        <v>UK&amp;I</v>
      </c>
      <c r="B669" s="12" t="str">
        <f>VLOOKUP(A669,Lookup!$C:$D,2,FALSE)</f>
        <v>UK&amp;I</v>
      </c>
      <c r="C669" s="15" t="s">
        <v>418</v>
      </c>
      <c r="D669" s="15" t="s">
        <v>492</v>
      </c>
      <c r="E669" s="15" t="s">
        <v>394</v>
      </c>
      <c r="F669" s="15" t="s">
        <v>519</v>
      </c>
      <c r="G669" s="15" t="s">
        <v>645</v>
      </c>
      <c r="H669" s="15" t="s">
        <v>475</v>
      </c>
      <c r="I669" s="143" t="s">
        <v>638</v>
      </c>
      <c r="J669" s="15" t="s">
        <v>476</v>
      </c>
      <c r="K669" s="15" t="s">
        <v>476</v>
      </c>
      <c r="L669" s="15" t="s">
        <v>471</v>
      </c>
      <c r="M669" s="15" t="s">
        <v>666</v>
      </c>
      <c r="N669" s="103">
        <v>41906</v>
      </c>
      <c r="O669" s="15" t="s">
        <v>1026</v>
      </c>
      <c r="P669" s="15" t="s">
        <v>1027</v>
      </c>
      <c r="Q669" s="15" t="s">
        <v>1027</v>
      </c>
      <c r="R669" s="15" t="s">
        <v>495</v>
      </c>
      <c r="S669" s="15" t="s">
        <v>495</v>
      </c>
      <c r="T669" s="15" t="s">
        <v>467</v>
      </c>
      <c r="U669" s="15" t="s">
        <v>468</v>
      </c>
      <c r="V669" s="15">
        <v>2984917</v>
      </c>
      <c r="X669" s="15">
        <v>30288282</v>
      </c>
      <c r="Y669" s="15" t="s">
        <v>1028</v>
      </c>
      <c r="AB669" s="15" t="s">
        <v>1029</v>
      </c>
      <c r="AC669" s="15">
        <v>232935176</v>
      </c>
      <c r="AD669" s="15">
        <v>1005522744</v>
      </c>
      <c r="AE669" s="15" t="s">
        <v>461</v>
      </c>
      <c r="AF669" s="15">
        <v>2</v>
      </c>
      <c r="AG669" s="15" t="s">
        <v>513</v>
      </c>
      <c r="AH669" s="15" t="s">
        <v>510</v>
      </c>
      <c r="AI669" s="15" t="s">
        <v>511</v>
      </c>
      <c r="AJ669" s="15" t="s">
        <v>541</v>
      </c>
      <c r="AK669" s="15" t="s">
        <v>611</v>
      </c>
      <c r="AL669" s="15" t="s">
        <v>512</v>
      </c>
      <c r="AM669" s="16">
        <v>41607</v>
      </c>
      <c r="AN669" s="16">
        <v>41607</v>
      </c>
      <c r="AO669" s="16">
        <v>41607</v>
      </c>
      <c r="AP669" s="201">
        <v>11</v>
      </c>
      <c r="AT669" s="102">
        <v>37010.97</v>
      </c>
      <c r="AU669" s="15" t="s">
        <v>424</v>
      </c>
      <c r="AV669" s="15" t="s">
        <v>537</v>
      </c>
      <c r="AW669" s="15" t="s">
        <v>538</v>
      </c>
      <c r="AX669" s="14" t="str">
        <f t="shared" si="11"/>
        <v>UK&amp;IBOOKINGS</v>
      </c>
      <c r="AY669" s="17" t="s">
        <v>733</v>
      </c>
      <c r="AZ669" s="101" t="str">
        <f>IF(ISERROR(VLOOKUP($H669,Lookup!$F:$G,2,FALSE)),0,VLOOKUP($H669,Lookup!$F:$G,2,FALSE))</f>
        <v>UK&amp;I</v>
      </c>
    </row>
    <row r="670" spans="1:52">
      <c r="A670" s="12" t="str">
        <f>IF(AZ670=0,VLOOKUP(R670,Lookup!$B:$C,2,0),'1st Yr Maint'!AZ670)</f>
        <v>UK&amp;I</v>
      </c>
      <c r="B670" s="12" t="str">
        <f>VLOOKUP(A670,Lookup!$C:$D,2,FALSE)</f>
        <v>UK&amp;I</v>
      </c>
      <c r="C670" s="15" t="s">
        <v>418</v>
      </c>
      <c r="D670" s="15" t="s">
        <v>492</v>
      </c>
      <c r="E670" s="15" t="s">
        <v>394</v>
      </c>
      <c r="F670" s="15" t="s">
        <v>519</v>
      </c>
      <c r="G670" s="15" t="s">
        <v>645</v>
      </c>
      <c r="H670" s="15" t="s">
        <v>1409</v>
      </c>
      <c r="I670" s="143" t="s">
        <v>1410</v>
      </c>
      <c r="J670" s="15" t="s">
        <v>1411</v>
      </c>
      <c r="K670" s="15" t="s">
        <v>1412</v>
      </c>
      <c r="L670" s="15" t="s">
        <v>654</v>
      </c>
      <c r="M670" s="15" t="s">
        <v>1413</v>
      </c>
      <c r="N670" s="103">
        <v>21080</v>
      </c>
      <c r="O670" s="15" t="s">
        <v>1549</v>
      </c>
      <c r="P670" s="15" t="s">
        <v>1550</v>
      </c>
      <c r="Q670" s="15" t="s">
        <v>1550</v>
      </c>
      <c r="R670" s="15" t="s">
        <v>574</v>
      </c>
      <c r="S670" s="15" t="s">
        <v>574</v>
      </c>
      <c r="T670" s="15" t="s">
        <v>467</v>
      </c>
      <c r="U670" s="15" t="s">
        <v>468</v>
      </c>
      <c r="V670" s="15">
        <v>950844</v>
      </c>
      <c r="X670" s="15">
        <v>30307052</v>
      </c>
      <c r="Y670" s="15" t="s">
        <v>1551</v>
      </c>
      <c r="AB670" s="15" t="s">
        <v>1414</v>
      </c>
      <c r="AC670" s="15">
        <v>47675947</v>
      </c>
      <c r="AD670" s="15">
        <v>1005687713</v>
      </c>
      <c r="AE670" s="15" t="s">
        <v>461</v>
      </c>
      <c r="AF670" s="15">
        <v>0.29799999999999999</v>
      </c>
      <c r="AG670" s="15" t="s">
        <v>513</v>
      </c>
      <c r="AH670" s="15" t="s">
        <v>510</v>
      </c>
      <c r="AI670" s="15" t="s">
        <v>514</v>
      </c>
      <c r="AL670" s="15" t="s">
        <v>391</v>
      </c>
      <c r="AM670" s="16">
        <v>41634</v>
      </c>
      <c r="AN670" s="16">
        <v>41639</v>
      </c>
      <c r="AO670" s="16">
        <v>41639</v>
      </c>
      <c r="AP670" s="201">
        <v>12</v>
      </c>
      <c r="AT670" s="102">
        <v>3064.65</v>
      </c>
      <c r="AU670" s="15" t="s">
        <v>424</v>
      </c>
      <c r="AV670" s="15" t="s">
        <v>462</v>
      </c>
      <c r="AW670" s="15" t="s">
        <v>1511</v>
      </c>
      <c r="AX670" s="14" t="str">
        <f t="shared" si="11"/>
        <v>UK&amp;IBOOKINGS</v>
      </c>
      <c r="AY670" s="17" t="s">
        <v>733</v>
      </c>
      <c r="AZ670" s="101" t="str">
        <f>IF(ISERROR(VLOOKUP($H670,Lookup!$F:$G,2,FALSE)),0,VLOOKUP($H670,Lookup!$F:$G,2,FALSE))</f>
        <v>UK&amp;I</v>
      </c>
    </row>
    <row r="671" spans="1:52">
      <c r="A671" s="12" t="str">
        <f>IF(AZ671=0,VLOOKUP(R671,Lookup!$B:$C,2,0),'1st Yr Maint'!AZ671)</f>
        <v>Benelux</v>
      </c>
      <c r="B671" s="12" t="str">
        <f>VLOOKUP(A671,Lookup!$C:$D,2,FALSE)</f>
        <v>EMEA WEST</v>
      </c>
      <c r="C671" s="15" t="s">
        <v>418</v>
      </c>
      <c r="D671" s="15" t="s">
        <v>492</v>
      </c>
      <c r="E671" s="15" t="s">
        <v>394</v>
      </c>
      <c r="F671" s="15" t="s">
        <v>519</v>
      </c>
      <c r="G671" s="15" t="s">
        <v>1601</v>
      </c>
      <c r="H671" s="15" t="s">
        <v>568</v>
      </c>
      <c r="I671" s="143" t="s">
        <v>472</v>
      </c>
      <c r="J671" s="15" t="s">
        <v>476</v>
      </c>
      <c r="K671" s="15" t="s">
        <v>473</v>
      </c>
      <c r="L671" s="15" t="s">
        <v>471</v>
      </c>
      <c r="M671" s="15" t="s">
        <v>584</v>
      </c>
      <c r="N671" s="103">
        <v>15449</v>
      </c>
      <c r="O671" s="15" t="s">
        <v>1227</v>
      </c>
      <c r="P671" s="15" t="s">
        <v>1227</v>
      </c>
      <c r="Q671" s="15" t="s">
        <v>1227</v>
      </c>
      <c r="R671" s="15" t="s">
        <v>941</v>
      </c>
      <c r="S671" s="15" t="s">
        <v>941</v>
      </c>
      <c r="T671" s="15" t="s">
        <v>467</v>
      </c>
      <c r="U671" s="15" t="s">
        <v>468</v>
      </c>
      <c r="V671" s="15">
        <v>2584555</v>
      </c>
      <c r="X671" s="15">
        <v>30298609</v>
      </c>
      <c r="Y671" s="15" t="s">
        <v>1228</v>
      </c>
      <c r="AB671" s="15" t="s">
        <v>1229</v>
      </c>
      <c r="AC671" s="15">
        <v>375328226</v>
      </c>
      <c r="AD671" s="15">
        <v>1005782762</v>
      </c>
      <c r="AE671" s="15" t="s">
        <v>461</v>
      </c>
      <c r="AF671" s="15">
        <v>2</v>
      </c>
      <c r="AG671" s="15" t="s">
        <v>513</v>
      </c>
      <c r="AH671" s="15" t="s">
        <v>510</v>
      </c>
      <c r="AI671" s="15" t="s">
        <v>514</v>
      </c>
      <c r="AL671" s="15" t="s">
        <v>391</v>
      </c>
      <c r="AM671" s="16">
        <v>41625</v>
      </c>
      <c r="AN671" s="16">
        <v>41625</v>
      </c>
      <c r="AO671" s="16">
        <v>41625</v>
      </c>
      <c r="AP671" s="201">
        <v>12</v>
      </c>
      <c r="AT671" s="102">
        <v>33939.129999999997</v>
      </c>
      <c r="AU671" s="15" t="s">
        <v>424</v>
      </c>
      <c r="AV671" s="15" t="s">
        <v>494</v>
      </c>
      <c r="AW671" s="15" t="s">
        <v>542</v>
      </c>
      <c r="AX671" s="14" t="str">
        <f t="shared" si="11"/>
        <v>BeneluxBOOKINGS</v>
      </c>
      <c r="AY671" s="17" t="s">
        <v>733</v>
      </c>
      <c r="AZ671" s="101">
        <f>IF(ISERROR(VLOOKUP($H671,Lookup!$F:$G,2,FALSE)),0,VLOOKUP($H671,Lookup!$F:$G,2,FALSE))</f>
        <v>0</v>
      </c>
    </row>
  </sheetData>
  <autoFilter ref="A2:BA76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Bookings Summary</vt:lpstr>
      <vt:lpstr>Revenue Summary</vt:lpstr>
      <vt:lpstr>Industry Summary</vt:lpstr>
      <vt:lpstr>EMEA-products</vt:lpstr>
      <vt:lpstr>Sales Rep</vt:lpstr>
      <vt:lpstr>EMEA Emerging</vt:lpstr>
      <vt:lpstr>PT</vt:lpstr>
      <vt:lpstr>Bookings Data</vt:lpstr>
      <vt:lpstr>1st Yr Maint</vt:lpstr>
      <vt:lpstr>Revenue Data</vt:lpstr>
      <vt:lpstr>Lookup</vt:lpstr>
      <vt:lpstr>'Bookings Summary'!Print_Area</vt:lpstr>
      <vt:lpstr>'EMEA Emerging'!Print_Area</vt:lpstr>
      <vt:lpstr>'EMEA-products'!Print_Area</vt:lpstr>
      <vt:lpstr>'Industry Summary'!Print_Area</vt:lpstr>
      <vt:lpstr>'Revenue Summary'!Print_Area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 Hussain</dc:creator>
  <cp:lastModifiedBy>EMC</cp:lastModifiedBy>
  <cp:lastPrinted>2012-07-30T09:59:26Z</cp:lastPrinted>
  <dcterms:created xsi:type="dcterms:W3CDTF">2008-03-12T21:11:04Z</dcterms:created>
  <dcterms:modified xsi:type="dcterms:W3CDTF">2014-02-07T19:02:13Z</dcterms:modified>
</cp:coreProperties>
</file>