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rechtima_mail_uc_edu/Documents/Spring 2020/Mod &amp; Sim/"/>
    </mc:Choice>
  </mc:AlternateContent>
  <xr:revisionPtr revIDLastSave="12" documentId="8_{EFD54E97-DF7C-4B46-BD40-7D0F8991E0DA}" xr6:coauthVersionLast="45" xr6:coauthVersionMax="45" xr10:uidLastSave="{63591E9F-3BA7-4FB7-A43D-7CD5D82B5A75}"/>
  <bookViews>
    <workbookView xWindow="-120" yWindow="-120" windowWidth="29040" windowHeight="15840" xr2:uid="{FBC17E98-639E-4B26-A78B-B22C61940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K21" i="1" l="1"/>
  <c r="G21" i="1"/>
  <c r="N21" i="1"/>
  <c r="N20" i="1"/>
  <c r="N19" i="1"/>
  <c r="F18" i="1"/>
  <c r="H18" i="1" s="1"/>
  <c r="I18" i="1" s="1"/>
  <c r="F17" i="1"/>
  <c r="K16" i="1"/>
  <c r="L15" i="1"/>
  <c r="L18" i="1"/>
  <c r="L19" i="1"/>
  <c r="L20" i="1"/>
  <c r="L14" i="1"/>
  <c r="N9" i="1"/>
  <c r="N8" i="1"/>
  <c r="H5" i="1"/>
  <c r="I5" i="1" s="1"/>
  <c r="K5" i="1"/>
  <c r="L5" i="1"/>
  <c r="H6" i="1"/>
  <c r="I6" i="1" s="1"/>
  <c r="K6" i="1"/>
  <c r="L6" i="1"/>
  <c r="H7" i="1"/>
  <c r="J7" i="1" s="1"/>
  <c r="K7" i="1"/>
  <c r="L7" i="1"/>
  <c r="H8" i="1"/>
  <c r="I8" i="1" s="1"/>
  <c r="K8" i="1"/>
  <c r="L8" i="1"/>
  <c r="H9" i="1"/>
  <c r="J9" i="1" s="1"/>
  <c r="K9" i="1"/>
  <c r="L9" i="1"/>
  <c r="H10" i="1"/>
  <c r="I10" i="1" s="1"/>
  <c r="K10" i="1"/>
  <c r="L10" i="1"/>
  <c r="H11" i="1"/>
  <c r="J11" i="1" s="1"/>
  <c r="K11" i="1"/>
  <c r="L11" i="1"/>
  <c r="H12" i="1"/>
  <c r="I12" i="1" s="1"/>
  <c r="K12" i="1"/>
  <c r="L12" i="1"/>
  <c r="H13" i="1"/>
  <c r="J13" i="1" s="1"/>
  <c r="K13" i="1"/>
  <c r="H14" i="1"/>
  <c r="I14" i="1" s="1"/>
  <c r="K14" i="1"/>
  <c r="H15" i="1"/>
  <c r="I15" i="1" s="1"/>
  <c r="K15" i="1"/>
  <c r="H19" i="1"/>
  <c r="J19" i="1" s="1"/>
  <c r="K19" i="1"/>
  <c r="H20" i="1"/>
  <c r="I20" i="1" s="1"/>
  <c r="K20" i="1"/>
  <c r="L4" i="1"/>
  <c r="K4" i="1"/>
  <c r="I3" i="1"/>
  <c r="H4" i="1"/>
  <c r="J4" i="1" s="1"/>
  <c r="H3" i="1"/>
  <c r="N2" i="1"/>
  <c r="L2" i="1"/>
  <c r="K2" i="1"/>
  <c r="H2" i="1"/>
  <c r="J2" i="1" s="1"/>
  <c r="H17" i="1" l="1"/>
  <c r="I4" i="1"/>
  <c r="H21" i="1"/>
  <c r="I21" i="1" s="1"/>
  <c r="J21" i="1"/>
  <c r="K17" i="1"/>
  <c r="I2" i="1"/>
  <c r="L21" i="1"/>
  <c r="J20" i="1"/>
  <c r="K18" i="1"/>
  <c r="I19" i="1"/>
  <c r="J18" i="1"/>
  <c r="J17" i="1"/>
  <c r="I17" i="1"/>
  <c r="H16" i="1"/>
  <c r="I16" i="1" s="1"/>
  <c r="J15" i="1"/>
  <c r="I13" i="1"/>
  <c r="J12" i="1"/>
  <c r="J14" i="1"/>
  <c r="I11" i="1"/>
  <c r="J10" i="1"/>
  <c r="I9" i="1"/>
  <c r="I7" i="1"/>
  <c r="J6" i="1"/>
  <c r="J5" i="1"/>
  <c r="J8" i="1"/>
  <c r="N3" i="1"/>
  <c r="L3" i="1"/>
  <c r="K3" i="1"/>
  <c r="J3" i="1"/>
  <c r="J16" i="1" l="1"/>
</calcChain>
</file>

<file path=xl/sharedStrings.xml><?xml version="1.0" encoding="utf-8"?>
<sst xmlns="http://schemas.openxmlformats.org/spreadsheetml/2006/main" count="37" uniqueCount="35">
  <si>
    <t>County</t>
  </si>
  <si>
    <t>Hamilton</t>
  </si>
  <si>
    <t>Clermont</t>
  </si>
  <si>
    <t>Brown</t>
  </si>
  <si>
    <t>Adams</t>
  </si>
  <si>
    <t>Highland</t>
  </si>
  <si>
    <t>Clinton</t>
  </si>
  <si>
    <t>Warren</t>
  </si>
  <si>
    <t>Butler</t>
  </si>
  <si>
    <t>Franklin</t>
  </si>
  <si>
    <t>Ripley</t>
  </si>
  <si>
    <t>Dearborn</t>
  </si>
  <si>
    <t>Ohio</t>
  </si>
  <si>
    <t>Switzerland</t>
  </si>
  <si>
    <t>Gallatin</t>
  </si>
  <si>
    <t>Grant</t>
  </si>
  <si>
    <t>Pendleton</t>
  </si>
  <si>
    <t>Campbell</t>
  </si>
  <si>
    <t>Kenton</t>
  </si>
  <si>
    <t>Boone</t>
  </si>
  <si>
    <t>Public</t>
  </si>
  <si>
    <t>Private</t>
  </si>
  <si>
    <t>Public Students</t>
  </si>
  <si>
    <t>Private Students</t>
  </si>
  <si>
    <t>Public Avg Size</t>
  </si>
  <si>
    <t>Private Avg Size</t>
  </si>
  <si>
    <t>Avg commute to school</t>
  </si>
  <si>
    <t>Universities</t>
  </si>
  <si>
    <t>University Students</t>
  </si>
  <si>
    <t>Public % (excluding university)</t>
  </si>
  <si>
    <t>Private % (excluding university)</t>
  </si>
  <si>
    <t>Total Students (excluding university)</t>
  </si>
  <si>
    <t>N/A</t>
  </si>
  <si>
    <t>Schools Scaled</t>
  </si>
  <si>
    <t>Bracken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</si>
</sst>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2" fontId="0" fillId="0" borderId="0" xfId="0" applyNumberFormat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FDF3-62DE-4447-ACD0-EE6CC76B3FBE}">
  <dimension ref="A1:R21"/>
  <sheetViews>
    <sheetView tabSelected="1" workbookViewId="0">
      <selection activeCell="D2" sqref="D2:D21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7.28515625" bestFit="1" customWidth="1"/>
    <col min="4" max="4" width="7.28515625" customWidth="1"/>
    <col min="5" max="5" width="11.5703125" bestFit="1" customWidth="1"/>
    <col min="6" max="6" width="14.85546875" bestFit="1" customWidth="1"/>
    <col min="7" max="7" width="15.7109375" bestFit="1" customWidth="1"/>
    <col min="8" max="8" width="29.7109375" bestFit="1" customWidth="1"/>
    <col min="9" max="10" width="24.85546875" bestFit="1" customWidth="1"/>
    <col min="11" max="11" width="12.28515625" bestFit="1" customWidth="1"/>
    <col min="12" max="12" width="13.140625" bestFit="1" customWidth="1"/>
    <col min="13" max="14" width="19.28515625" bestFit="1" customWidth="1"/>
  </cols>
  <sheetData>
    <row r="1" spans="1:18" x14ac:dyDescent="0.25">
      <c r="A1" s="2" t="s">
        <v>0</v>
      </c>
      <c r="B1" s="3" t="s">
        <v>20</v>
      </c>
      <c r="C1" s="3" t="s">
        <v>21</v>
      </c>
      <c r="D1" s="3" t="s">
        <v>33</v>
      </c>
      <c r="E1" s="3" t="s">
        <v>27</v>
      </c>
      <c r="F1" s="3" t="s">
        <v>22</v>
      </c>
      <c r="G1" s="3" t="s">
        <v>23</v>
      </c>
      <c r="H1" s="3" t="s">
        <v>31</v>
      </c>
      <c r="I1" s="3" t="s">
        <v>29</v>
      </c>
      <c r="J1" s="3" t="s">
        <v>30</v>
      </c>
      <c r="K1" s="3" t="s">
        <v>24</v>
      </c>
      <c r="L1" s="3" t="s">
        <v>25</v>
      </c>
      <c r="M1" s="3" t="s">
        <v>26</v>
      </c>
      <c r="N1" s="3" t="s">
        <v>28</v>
      </c>
    </row>
    <row r="2" spans="1:18" x14ac:dyDescent="0.25">
      <c r="A2" s="4" t="s">
        <v>1</v>
      </c>
      <c r="B2">
        <v>198</v>
      </c>
      <c r="C2">
        <v>132</v>
      </c>
      <c r="D2">
        <f>SUM(B2:C2)</f>
        <v>330</v>
      </c>
      <c r="E2">
        <v>3</v>
      </c>
      <c r="F2">
        <v>114225</v>
      </c>
      <c r="G2">
        <v>33949</v>
      </c>
      <c r="H2">
        <f>G2+F2</f>
        <v>148174</v>
      </c>
      <c r="I2" s="5">
        <f>F2/H2</f>
        <v>0.7708842307017425</v>
      </c>
      <c r="J2" s="5">
        <f>G2/H2</f>
        <v>0.22911576929825744</v>
      </c>
      <c r="K2" s="6">
        <f t="shared" ref="K2:L4" si="0">F2/B2</f>
        <v>576.89393939393938</v>
      </c>
      <c r="L2" s="6">
        <f t="shared" si="0"/>
        <v>257.18939393939394</v>
      </c>
      <c r="N2">
        <f>37155+6786+8807</f>
        <v>52748</v>
      </c>
    </row>
    <row r="3" spans="1:18" x14ac:dyDescent="0.25">
      <c r="A3" s="3" t="s">
        <v>2</v>
      </c>
      <c r="B3">
        <v>48</v>
      </c>
      <c r="C3">
        <v>21</v>
      </c>
      <c r="D3">
        <f t="shared" ref="D3:D21" si="1">SUM(B3:C3)</f>
        <v>69</v>
      </c>
      <c r="E3">
        <v>2</v>
      </c>
      <c r="F3">
        <v>27589</v>
      </c>
      <c r="G3">
        <v>2843</v>
      </c>
      <c r="H3">
        <f>F3+G3</f>
        <v>30432</v>
      </c>
      <c r="I3" s="5">
        <f>F3/H3</f>
        <v>0.90657860147213465</v>
      </c>
      <c r="J3" s="5">
        <f>G3/H3</f>
        <v>9.3421398527865407E-2</v>
      </c>
      <c r="K3" s="6">
        <f t="shared" si="0"/>
        <v>574.77083333333337</v>
      </c>
      <c r="L3" s="6">
        <f t="shared" si="0"/>
        <v>135.38095238095238</v>
      </c>
      <c r="N3">
        <f>2799+33</f>
        <v>2832</v>
      </c>
      <c r="R3" s="1"/>
    </row>
    <row r="4" spans="1:18" x14ac:dyDescent="0.25">
      <c r="A4" s="3" t="s">
        <v>3</v>
      </c>
      <c r="B4">
        <v>18</v>
      </c>
      <c r="C4">
        <v>1</v>
      </c>
      <c r="D4">
        <f t="shared" si="1"/>
        <v>19</v>
      </c>
      <c r="E4">
        <v>1</v>
      </c>
      <c r="F4">
        <v>7141</v>
      </c>
      <c r="G4">
        <v>56</v>
      </c>
      <c r="H4">
        <f>F4+G4</f>
        <v>7197</v>
      </c>
      <c r="I4" s="5">
        <f>F4/H4</f>
        <v>0.99221898013060994</v>
      </c>
      <c r="J4" s="5">
        <f>G4/H4</f>
        <v>7.7810198693900236E-3</v>
      </c>
      <c r="K4" s="6">
        <f t="shared" si="0"/>
        <v>396.72222222222223</v>
      </c>
      <c r="L4" s="6">
        <f t="shared" si="0"/>
        <v>56</v>
      </c>
      <c r="N4">
        <v>294</v>
      </c>
      <c r="R4" s="1"/>
    </row>
    <row r="5" spans="1:18" x14ac:dyDescent="0.25">
      <c r="A5" s="3" t="s">
        <v>4</v>
      </c>
      <c r="B5">
        <v>9</v>
      </c>
      <c r="C5">
        <v>1</v>
      </c>
      <c r="D5">
        <f t="shared" si="1"/>
        <v>10</v>
      </c>
      <c r="E5">
        <v>0</v>
      </c>
      <c r="F5">
        <v>4741</v>
      </c>
      <c r="G5">
        <v>105</v>
      </c>
      <c r="H5">
        <f t="shared" ref="H5:H21" si="2">F5+G5</f>
        <v>4846</v>
      </c>
      <c r="I5" s="5">
        <f t="shared" ref="I5:I21" si="3">F5/H5</f>
        <v>0.97833264548080889</v>
      </c>
      <c r="J5" s="5">
        <f t="shared" ref="J5:J21" si="4">G5/H5</f>
        <v>2.1667354519191086E-2</v>
      </c>
      <c r="K5" s="6">
        <f t="shared" ref="K5:K21" si="5">F5/B5</f>
        <v>526.77777777777783</v>
      </c>
      <c r="L5" s="6">
        <f t="shared" ref="L5:L21" si="6">G5/C5</f>
        <v>105</v>
      </c>
      <c r="N5">
        <v>0</v>
      </c>
      <c r="R5" s="1"/>
    </row>
    <row r="6" spans="1:18" x14ac:dyDescent="0.25">
      <c r="A6" s="3" t="s">
        <v>5</v>
      </c>
      <c r="B6">
        <v>18</v>
      </c>
      <c r="C6">
        <v>4</v>
      </c>
      <c r="D6">
        <f t="shared" si="1"/>
        <v>22</v>
      </c>
      <c r="E6">
        <v>1</v>
      </c>
      <c r="F6">
        <v>6806</v>
      </c>
      <c r="G6">
        <v>238</v>
      </c>
      <c r="H6">
        <f t="shared" si="2"/>
        <v>7044</v>
      </c>
      <c r="I6" s="5">
        <f t="shared" si="3"/>
        <v>0.96621237932992621</v>
      </c>
      <c r="J6" s="5">
        <f t="shared" si="4"/>
        <v>3.378762067007382E-2</v>
      </c>
      <c r="K6" s="6">
        <f t="shared" si="5"/>
        <v>378.11111111111109</v>
      </c>
      <c r="L6" s="6">
        <f t="shared" si="6"/>
        <v>59.5</v>
      </c>
      <c r="N6">
        <v>2719</v>
      </c>
      <c r="R6" s="1"/>
    </row>
    <row r="7" spans="1:18" x14ac:dyDescent="0.25">
      <c r="A7" s="3" t="s">
        <v>6</v>
      </c>
      <c r="B7">
        <v>17</v>
      </c>
      <c r="C7">
        <v>1</v>
      </c>
      <c r="D7">
        <f t="shared" si="1"/>
        <v>18</v>
      </c>
      <c r="E7">
        <v>1</v>
      </c>
      <c r="F7">
        <v>7468</v>
      </c>
      <c r="G7">
        <v>45</v>
      </c>
      <c r="H7">
        <f t="shared" si="2"/>
        <v>7513</v>
      </c>
      <c r="I7" s="5">
        <f t="shared" si="3"/>
        <v>0.99401038200452552</v>
      </c>
      <c r="J7" s="5">
        <f t="shared" si="4"/>
        <v>5.989617995474511E-3</v>
      </c>
      <c r="K7" s="6">
        <f t="shared" si="5"/>
        <v>439.29411764705884</v>
      </c>
      <c r="L7" s="6">
        <f t="shared" si="6"/>
        <v>45</v>
      </c>
      <c r="N7">
        <v>1169</v>
      </c>
    </row>
    <row r="8" spans="1:18" x14ac:dyDescent="0.25">
      <c r="A8" s="3" t="s">
        <v>7</v>
      </c>
      <c r="B8">
        <v>46</v>
      </c>
      <c r="C8">
        <v>27</v>
      </c>
      <c r="D8">
        <f t="shared" si="1"/>
        <v>73</v>
      </c>
      <c r="E8">
        <v>3</v>
      </c>
      <c r="F8">
        <v>37707</v>
      </c>
      <c r="G8">
        <v>4330</v>
      </c>
      <c r="H8">
        <f t="shared" si="2"/>
        <v>42037</v>
      </c>
      <c r="I8" s="5">
        <f t="shared" si="3"/>
        <v>0.89699550396079641</v>
      </c>
      <c r="J8" s="5">
        <f t="shared" si="4"/>
        <v>0.10300449603920356</v>
      </c>
      <c r="K8" s="6">
        <f t="shared" si="5"/>
        <v>819.71739130434787</v>
      </c>
      <c r="L8" s="6">
        <f t="shared" si="6"/>
        <v>160.37037037037038</v>
      </c>
      <c r="N8">
        <f>198+1200+10</f>
        <v>1408</v>
      </c>
    </row>
    <row r="9" spans="1:18" x14ac:dyDescent="0.25">
      <c r="A9" s="3" t="s">
        <v>8</v>
      </c>
      <c r="B9">
        <v>86</v>
      </c>
      <c r="C9">
        <v>27</v>
      </c>
      <c r="D9">
        <f t="shared" si="1"/>
        <v>113</v>
      </c>
      <c r="E9">
        <v>3</v>
      </c>
      <c r="F9">
        <v>57410</v>
      </c>
      <c r="G9">
        <v>4273</v>
      </c>
      <c r="H9">
        <f t="shared" si="2"/>
        <v>61683</v>
      </c>
      <c r="I9" s="5">
        <f t="shared" si="3"/>
        <v>0.93072645623591588</v>
      </c>
      <c r="J9" s="5">
        <f t="shared" si="4"/>
        <v>6.9273543764084108E-2</v>
      </c>
      <c r="K9" s="6">
        <f t="shared" si="5"/>
        <v>667.55813953488371</v>
      </c>
      <c r="L9" s="6">
        <f t="shared" si="6"/>
        <v>158.25925925925927</v>
      </c>
      <c r="N9">
        <f>19700+2751+211</f>
        <v>22662</v>
      </c>
    </row>
    <row r="10" spans="1:18" x14ac:dyDescent="0.25">
      <c r="A10" s="3" t="s">
        <v>9</v>
      </c>
      <c r="B10">
        <v>8</v>
      </c>
      <c r="C10">
        <v>2</v>
      </c>
      <c r="D10">
        <f t="shared" si="1"/>
        <v>10</v>
      </c>
      <c r="E10">
        <v>0</v>
      </c>
      <c r="F10">
        <v>4108</v>
      </c>
      <c r="G10">
        <v>449</v>
      </c>
      <c r="H10">
        <f t="shared" si="2"/>
        <v>4557</v>
      </c>
      <c r="I10" s="5">
        <f t="shared" si="3"/>
        <v>0.90147026552556508</v>
      </c>
      <c r="J10" s="5">
        <f t="shared" si="4"/>
        <v>9.852973447443493E-2</v>
      </c>
      <c r="K10" s="6">
        <f t="shared" si="5"/>
        <v>513.5</v>
      </c>
      <c r="L10" s="6">
        <f t="shared" si="6"/>
        <v>224.5</v>
      </c>
      <c r="N10">
        <v>0</v>
      </c>
    </row>
    <row r="11" spans="1:18" x14ac:dyDescent="0.25">
      <c r="A11" s="3" t="s">
        <v>10</v>
      </c>
      <c r="B11">
        <v>13</v>
      </c>
      <c r="C11">
        <v>3</v>
      </c>
      <c r="D11">
        <f t="shared" si="1"/>
        <v>16</v>
      </c>
      <c r="E11">
        <v>0</v>
      </c>
      <c r="F11">
        <v>4059</v>
      </c>
      <c r="G11">
        <v>536</v>
      </c>
      <c r="H11">
        <f t="shared" si="2"/>
        <v>4595</v>
      </c>
      <c r="I11" s="5">
        <f t="shared" si="3"/>
        <v>0.88335146898803052</v>
      </c>
      <c r="J11" s="5">
        <f t="shared" si="4"/>
        <v>0.11664853101196954</v>
      </c>
      <c r="K11" s="6">
        <f t="shared" si="5"/>
        <v>312.23076923076923</v>
      </c>
      <c r="L11" s="6">
        <f t="shared" si="6"/>
        <v>178.66666666666666</v>
      </c>
      <c r="N11">
        <v>0</v>
      </c>
    </row>
    <row r="12" spans="1:18" x14ac:dyDescent="0.25">
      <c r="A12" s="3" t="s">
        <v>11</v>
      </c>
      <c r="B12">
        <v>14</v>
      </c>
      <c r="C12">
        <v>4</v>
      </c>
      <c r="D12">
        <f t="shared" si="1"/>
        <v>18</v>
      </c>
      <c r="E12">
        <v>0</v>
      </c>
      <c r="F12">
        <v>7929</v>
      </c>
      <c r="G12">
        <v>379</v>
      </c>
      <c r="H12">
        <f t="shared" si="2"/>
        <v>8308</v>
      </c>
      <c r="I12" s="5">
        <f t="shared" si="3"/>
        <v>0.95438131921039959</v>
      </c>
      <c r="J12" s="5">
        <f t="shared" si="4"/>
        <v>4.5618680789600387E-2</v>
      </c>
      <c r="K12" s="6">
        <f t="shared" si="5"/>
        <v>566.35714285714289</v>
      </c>
      <c r="L12" s="6">
        <f t="shared" si="6"/>
        <v>94.75</v>
      </c>
      <c r="N12">
        <v>0</v>
      </c>
    </row>
    <row r="13" spans="1:18" x14ac:dyDescent="0.25">
      <c r="A13" s="3" t="s">
        <v>12</v>
      </c>
      <c r="B13">
        <v>3</v>
      </c>
      <c r="C13">
        <v>0</v>
      </c>
      <c r="D13">
        <f t="shared" si="1"/>
        <v>3</v>
      </c>
      <c r="E13">
        <v>0</v>
      </c>
      <c r="F13">
        <v>802</v>
      </c>
      <c r="G13">
        <v>0</v>
      </c>
      <c r="H13">
        <f t="shared" si="2"/>
        <v>802</v>
      </c>
      <c r="I13" s="5">
        <f t="shared" si="3"/>
        <v>1</v>
      </c>
      <c r="J13" s="5">
        <f t="shared" si="4"/>
        <v>0</v>
      </c>
      <c r="K13" s="6">
        <f t="shared" si="5"/>
        <v>267.33333333333331</v>
      </c>
      <c r="L13" s="6" t="s">
        <v>32</v>
      </c>
      <c r="N13">
        <v>0</v>
      </c>
    </row>
    <row r="14" spans="1:18" x14ac:dyDescent="0.25">
      <c r="A14" s="3" t="s">
        <v>13</v>
      </c>
      <c r="B14">
        <v>4</v>
      </c>
      <c r="C14">
        <v>1</v>
      </c>
      <c r="D14">
        <f t="shared" si="1"/>
        <v>5</v>
      </c>
      <c r="E14">
        <v>0</v>
      </c>
      <c r="F14">
        <v>1508</v>
      </c>
      <c r="G14">
        <v>28</v>
      </c>
      <c r="H14">
        <f t="shared" si="2"/>
        <v>1536</v>
      </c>
      <c r="I14" s="5">
        <f t="shared" si="3"/>
        <v>0.98177083333333337</v>
      </c>
      <c r="J14" s="5">
        <f t="shared" si="4"/>
        <v>1.8229166666666668E-2</v>
      </c>
      <c r="K14" s="6">
        <f t="shared" si="5"/>
        <v>377</v>
      </c>
      <c r="L14" s="6">
        <f t="shared" si="6"/>
        <v>28</v>
      </c>
      <c r="N14">
        <v>0</v>
      </c>
    </row>
    <row r="15" spans="1:18" x14ac:dyDescent="0.25">
      <c r="A15" s="3" t="s">
        <v>14</v>
      </c>
      <c r="B15">
        <v>4</v>
      </c>
      <c r="C15">
        <v>0</v>
      </c>
      <c r="D15">
        <f t="shared" si="1"/>
        <v>4</v>
      </c>
      <c r="E15">
        <v>0</v>
      </c>
      <c r="F15">
        <v>1664</v>
      </c>
      <c r="G15">
        <v>0</v>
      </c>
      <c r="H15">
        <f t="shared" si="2"/>
        <v>1664</v>
      </c>
      <c r="I15" s="5">
        <f t="shared" si="3"/>
        <v>1</v>
      </c>
      <c r="J15" s="5">
        <f t="shared" si="4"/>
        <v>0</v>
      </c>
      <c r="K15" s="6">
        <f t="shared" si="5"/>
        <v>416</v>
      </c>
      <c r="L15" s="6" t="str">
        <f>IF(G15=0,"N/A",C15/G15)</f>
        <v>N/A</v>
      </c>
      <c r="N15">
        <v>0</v>
      </c>
    </row>
    <row r="16" spans="1:18" x14ac:dyDescent="0.25">
      <c r="A16" s="3" t="s">
        <v>15</v>
      </c>
      <c r="B16">
        <v>10</v>
      </c>
      <c r="C16">
        <v>0</v>
      </c>
      <c r="D16">
        <f t="shared" si="1"/>
        <v>10</v>
      </c>
      <c r="E16">
        <v>0</v>
      </c>
      <c r="F16">
        <v>4671</v>
      </c>
      <c r="G16">
        <v>0</v>
      </c>
      <c r="H16">
        <f t="shared" si="2"/>
        <v>4671</v>
      </c>
      <c r="I16" s="5">
        <f t="shared" si="3"/>
        <v>1</v>
      </c>
      <c r="J16" s="5">
        <f t="shared" si="4"/>
        <v>0</v>
      </c>
      <c r="K16" s="6">
        <f t="shared" si="5"/>
        <v>467.1</v>
      </c>
      <c r="L16" s="6" t="s">
        <v>32</v>
      </c>
      <c r="N16">
        <v>0</v>
      </c>
    </row>
    <row r="17" spans="1:14" x14ac:dyDescent="0.25">
      <c r="A17" s="3" t="s">
        <v>16</v>
      </c>
      <c r="B17">
        <v>7</v>
      </c>
      <c r="C17">
        <v>0</v>
      </c>
      <c r="D17">
        <f t="shared" si="1"/>
        <v>7</v>
      </c>
      <c r="E17">
        <v>0</v>
      </c>
      <c r="F17">
        <f>1081+1625+544+768</f>
        <v>4018</v>
      </c>
      <c r="G17">
        <v>0</v>
      </c>
      <c r="H17">
        <f t="shared" si="2"/>
        <v>4018</v>
      </c>
      <c r="I17" s="5">
        <f t="shared" si="3"/>
        <v>1</v>
      </c>
      <c r="J17" s="5">
        <f t="shared" si="4"/>
        <v>0</v>
      </c>
      <c r="K17" s="6">
        <f t="shared" si="5"/>
        <v>574</v>
      </c>
      <c r="L17" s="6" t="s">
        <v>32</v>
      </c>
      <c r="N17">
        <v>0</v>
      </c>
    </row>
    <row r="18" spans="1:14" x14ac:dyDescent="0.25">
      <c r="A18" s="3" t="s">
        <v>34</v>
      </c>
      <c r="B18">
        <v>9</v>
      </c>
      <c r="C18">
        <v>1</v>
      </c>
      <c r="D18">
        <f t="shared" si="1"/>
        <v>10</v>
      </c>
      <c r="E18">
        <v>0</v>
      </c>
      <c r="F18">
        <f>870+1146+569+673</f>
        <v>3258</v>
      </c>
      <c r="G18">
        <v>59</v>
      </c>
      <c r="H18">
        <f t="shared" si="2"/>
        <v>3317</v>
      </c>
      <c r="I18" s="5">
        <f t="shared" si="3"/>
        <v>0.98221284293035871</v>
      </c>
      <c r="J18" s="5">
        <f t="shared" si="4"/>
        <v>1.7787157069641242E-2</v>
      </c>
      <c r="K18" s="6">
        <f t="shared" si="5"/>
        <v>362</v>
      </c>
      <c r="L18" s="6">
        <f t="shared" si="6"/>
        <v>59</v>
      </c>
      <c r="N18">
        <v>0</v>
      </c>
    </row>
    <row r="19" spans="1:14" x14ac:dyDescent="0.25">
      <c r="A19" s="3" t="s">
        <v>17</v>
      </c>
      <c r="B19">
        <v>27</v>
      </c>
      <c r="C19">
        <v>18</v>
      </c>
      <c r="D19">
        <f t="shared" si="1"/>
        <v>45</v>
      </c>
      <c r="E19">
        <v>3</v>
      </c>
      <c r="F19">
        <v>11709</v>
      </c>
      <c r="G19">
        <v>2908</v>
      </c>
      <c r="H19">
        <f t="shared" si="2"/>
        <v>14617</v>
      </c>
      <c r="I19" s="5">
        <f t="shared" si="3"/>
        <v>0.80105356776356296</v>
      </c>
      <c r="J19" s="5">
        <f t="shared" si="4"/>
        <v>0.19894643223643702</v>
      </c>
      <c r="K19" s="6">
        <f t="shared" si="5"/>
        <v>433.66666666666669</v>
      </c>
      <c r="L19" s="6">
        <f t="shared" si="6"/>
        <v>161.55555555555554</v>
      </c>
      <c r="N19">
        <f>14456+135+66</f>
        <v>14657</v>
      </c>
    </row>
    <row r="20" spans="1:14" x14ac:dyDescent="0.25">
      <c r="A20" s="3" t="s">
        <v>18</v>
      </c>
      <c r="B20">
        <v>46</v>
      </c>
      <c r="C20">
        <v>43</v>
      </c>
      <c r="D20">
        <f t="shared" si="1"/>
        <v>89</v>
      </c>
      <c r="E20">
        <v>2</v>
      </c>
      <c r="F20">
        <v>23219</v>
      </c>
      <c r="G20">
        <v>8696</v>
      </c>
      <c r="H20">
        <f t="shared" si="2"/>
        <v>31915</v>
      </c>
      <c r="I20" s="5">
        <f t="shared" si="3"/>
        <v>0.72752624157919477</v>
      </c>
      <c r="J20" s="5">
        <f t="shared" si="4"/>
        <v>0.27247375842080529</v>
      </c>
      <c r="K20" s="6">
        <f t="shared" si="5"/>
        <v>504.76086956521738</v>
      </c>
      <c r="L20" s="6">
        <f t="shared" si="6"/>
        <v>202.23255813953489</v>
      </c>
      <c r="N20">
        <f>2064+61</f>
        <v>2125</v>
      </c>
    </row>
    <row r="21" spans="1:14" x14ac:dyDescent="0.25">
      <c r="A21" s="7" t="s">
        <v>19</v>
      </c>
      <c r="B21">
        <v>28</v>
      </c>
      <c r="C21">
        <v>8</v>
      </c>
      <c r="D21">
        <f t="shared" si="1"/>
        <v>36</v>
      </c>
      <c r="E21">
        <v>3</v>
      </c>
      <c r="F21">
        <v>22162</v>
      </c>
      <c r="G21">
        <f>543+136+578+352+210+161+91+84</f>
        <v>2155</v>
      </c>
      <c r="H21">
        <f t="shared" si="2"/>
        <v>24317</v>
      </c>
      <c r="I21" s="5">
        <f t="shared" si="3"/>
        <v>0.91137887074885882</v>
      </c>
      <c r="J21" s="5">
        <f t="shared" si="4"/>
        <v>8.862112925114117E-2</v>
      </c>
      <c r="K21" s="6">
        <f t="shared" si="5"/>
        <v>791.5</v>
      </c>
      <c r="L21" s="6">
        <f t="shared" si="6"/>
        <v>269.375</v>
      </c>
      <c r="N21">
        <f>4201+617+123</f>
        <v>4941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285F8A5DE5045B576D6905DB84419" ma:contentTypeVersion="13" ma:contentTypeDescription="Create a new document." ma:contentTypeScope="" ma:versionID="6813e16a0ff4c4ef22e7eac7307ff38c">
  <xsd:schema xmlns:xsd="http://www.w3.org/2001/XMLSchema" xmlns:xs="http://www.w3.org/2001/XMLSchema" xmlns:p="http://schemas.microsoft.com/office/2006/metadata/properties" xmlns:ns3="17bc60ca-ea13-4889-8096-1fc2724ff290" xmlns:ns4="286ff565-efd1-44ba-b02a-fcc6ef079cb8" targetNamespace="http://schemas.microsoft.com/office/2006/metadata/properties" ma:root="true" ma:fieldsID="1ce0446e11358e6af445bc23b9562493" ns3:_="" ns4:_="">
    <xsd:import namespace="17bc60ca-ea13-4889-8096-1fc2724ff290"/>
    <xsd:import namespace="286ff565-efd1-44ba-b02a-fcc6ef079c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c60ca-ea13-4889-8096-1fc2724ff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ff565-efd1-44ba-b02a-fcc6ef079c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6F99EC-A524-470D-B264-E7F5810B14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E15C80-7D95-41FD-985A-910891766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bc60ca-ea13-4889-8096-1fc2724ff290"/>
    <ds:schemaRef ds:uri="286ff565-efd1-44ba-b02a-fcc6ef079c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E83722-8A8B-4266-BB2D-6554CF3108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Riddle</dc:creator>
  <cp:lastModifiedBy>Michael Rechtin</cp:lastModifiedBy>
  <dcterms:created xsi:type="dcterms:W3CDTF">2020-04-16T21:26:16Z</dcterms:created>
  <dcterms:modified xsi:type="dcterms:W3CDTF">2020-04-22T15:17:23Z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0x010100767285F8A5DE5045B576D6905DB84419</vt:lpwstr>
  </property>
</Properties>
</file>