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505E082F-80BB-4B24-ACCD-31ECBE2C6AA3}" xr6:coauthVersionLast="47" xr6:coauthVersionMax="47" xr10:uidLastSave="{00000000-0000-0000-0000-000000000000}"/>
  <bookViews>
    <workbookView xWindow="-108" yWindow="-108" windowWidth="23256" windowHeight="12576" xr2:uid="{BF9906B5-2BF5-455A-A7FF-381C153059FD}"/>
  </bookViews>
  <sheets>
    <sheet name="Sheet1" sheetId="1" r:id="rId1"/>
    <sheet name="Formul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P4" i="1"/>
  <c r="O4" i="1"/>
  <c r="O5" i="1"/>
  <c r="O6" i="1"/>
  <c r="O7" i="1"/>
  <c r="O8" i="1"/>
  <c r="O9" i="1"/>
  <c r="O13" i="1"/>
  <c r="O14" i="1"/>
  <c r="O15" i="1"/>
  <c r="O16" i="1"/>
  <c r="O17" i="1"/>
  <c r="O18" i="1"/>
  <c r="O19" i="1"/>
  <c r="N12" i="1"/>
  <c r="M12" i="1"/>
  <c r="N10" i="1"/>
  <c r="N11" i="1" s="1"/>
  <c r="M10" i="1"/>
  <c r="M11" i="1" s="1"/>
  <c r="L12" i="1"/>
  <c r="K12" i="1"/>
  <c r="L10" i="1"/>
  <c r="L11" i="1" s="1"/>
  <c r="K10" i="1"/>
  <c r="K11" i="1" s="1"/>
  <c r="J12" i="1"/>
  <c r="I12" i="1"/>
  <c r="J10" i="1"/>
  <c r="J11" i="1" s="1"/>
  <c r="I10" i="1"/>
  <c r="I11" i="1" s="1"/>
  <c r="H12" i="1"/>
  <c r="G12" i="1"/>
  <c r="F12" i="1"/>
  <c r="E12" i="1"/>
  <c r="O12" i="1"/>
  <c r="H10" i="1"/>
  <c r="H11" i="1" s="1"/>
  <c r="G10" i="1"/>
  <c r="G11" i="1" s="1"/>
  <c r="F10" i="1"/>
  <c r="F11" i="1" s="1"/>
  <c r="E10" i="1"/>
  <c r="E11" i="1" s="1"/>
  <c r="O11" i="1"/>
  <c r="P13" i="1" l="1" a="1"/>
  <c r="P13" i="1" s="1"/>
  <c r="P6" i="1" a="1"/>
  <c r="P6" i="1" s="1"/>
  <c r="P17" i="1" a="1"/>
  <c r="P17" i="1" s="1"/>
  <c r="P5" i="1" a="1"/>
  <c r="P5" i="1" s="1"/>
  <c r="P16" i="1" a="1"/>
  <c r="P16" i="1" s="1"/>
  <c r="O10" i="1"/>
  <c r="D20" i="1"/>
  <c r="H20" i="1"/>
  <c r="J20" i="1"/>
  <c r="N20" i="1"/>
  <c r="F20" i="1"/>
  <c r="G20" i="1"/>
  <c r="K20" i="1"/>
  <c r="L20" i="1"/>
  <c r="E20" i="1"/>
  <c r="I20" i="1"/>
  <c r="M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<sst xmlns="http://schemas.openxmlformats.org/spreadsheetml/2006/main" count="48" uniqueCount="37">
  <si>
    <t>Values</t>
  </si>
  <si>
    <t>Hi</t>
  </si>
  <si>
    <t>Bye</t>
  </si>
  <si>
    <t>Ok</t>
  </si>
  <si>
    <t>Formula</t>
  </si>
  <si>
    <t>Extended Value</t>
  </si>
  <si>
    <t>Indicator Name</t>
  </si>
  <si>
    <t>Cost of Goods Sold</t>
  </si>
  <si>
    <t xml:space="preserve">Gross Profit </t>
  </si>
  <si>
    <t>Operating Profit (EBIT)</t>
  </si>
  <si>
    <t>Net Profit Margin %</t>
  </si>
  <si>
    <t>Expenses</t>
  </si>
  <si>
    <t>Cash at EOM</t>
  </si>
  <si>
    <t>Quick Ratio</t>
  </si>
  <si>
    <t>Current Ratio</t>
  </si>
  <si>
    <t>Accounts Receivable</t>
  </si>
  <si>
    <t>Accounts Payable</t>
  </si>
  <si>
    <t>Feb-19</t>
  </si>
  <si>
    <t>Mar-19</t>
  </si>
  <si>
    <t>Apr-19</t>
  </si>
  <si>
    <t>May-19</t>
  </si>
  <si>
    <t>Apr-192</t>
  </si>
  <si>
    <t>May-193</t>
  </si>
  <si>
    <t>Apr-194</t>
  </si>
  <si>
    <t>May-195</t>
  </si>
  <si>
    <t>Apr-196</t>
  </si>
  <si>
    <t>Profit</t>
  </si>
  <si>
    <t>Column1</t>
  </si>
  <si>
    <t>Total</t>
  </si>
  <si>
    <t>Quar1</t>
  </si>
  <si>
    <t>Column2</t>
  </si>
  <si>
    <t>SUM()</t>
  </si>
  <si>
    <t>SUMIF()</t>
  </si>
  <si>
    <t>Total Operating Expenses</t>
  </si>
  <si>
    <t>Taxes</t>
  </si>
  <si>
    <t>Net Profit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</si>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</sst>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/>
        <i/>
        <u val="none"/>
        <color auto="1"/>
      </font>
      <fill>
        <patternFill patternType="gray0625">
          <fgColor rgb="FFFF0000"/>
          <bgColor theme="4" tint="0.59996337778862885"/>
        </patternFill>
      </fill>
      <border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</border>
    </dxf>
  </dxfs>
  <tableStyles count="1" defaultTableStyle="TableStyleMedium2" defaultPivotStyle="PivotStyleLight16">
    <tableStyle name="Skill Lync" pivot="0" count="1" xr9:uid="{D0603DAC-4B66-455D-BADA-BD3380BD62D6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15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8F98B-53EF-4FF3-950C-2FE3EEA88909}" name="SkillLync" displayName="SkillLync" ref="C3:P20" totalsRowCount="1" headerRowCellStyle="Normal" dataCellStyle="Normal" totalsRowCellStyle="Normal">
  <autoFilter ref="C3:P19" xr:uid="{0478F98B-53EF-4FF3-950C-2FE3EEA88909}">
    <filterColumn colId="0" hiddenButton="1">
      <filters>
        <filter val="Current Ratio"/>
        <filter val="Expenses"/>
        <filter val="Income"/>
        <filter val="Net Profit"/>
        <filter val="Net Profit Margin %"/>
        <filter val="Operating Profit (EBIT)"/>
        <filter val="Quick Ratio"/>
        <filter val="Taxes"/>
        <filter val="Total Operating Expenses"/>
      </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0E9C648-20A2-47B1-BAC0-6861C8E4CA3F}" name="Indicator Name" totalsRowLabel="Total" dataCellStyle="Normal"/>
    <tableColumn id="2" xr3:uid="{733EBE56-9AAB-4CFF-9D84-7366EE55A7C9}" name="Quar1" totalsRowFunction="sum" dataCellStyle="Normal"/>
    <tableColumn id="3" xr3:uid="{F128AD3B-82F4-47FE-A470-2CFE099A7D00}" name="Feb-19" totalsRowFunction="sum" dataCellStyle="Normal"/>
    <tableColumn id="4" xr3:uid="{261FF013-B6E0-407C-AD42-BF7E3C09126D}" name="Mar-19" totalsRowFunction="sum" dataCellStyle="Normal"/>
    <tableColumn id="5" xr3:uid="{7534E104-BB81-404F-ACE6-A1F14FBFCBAA}" name="Apr-19" totalsRowFunction="sum" dataCellStyle="Normal"/>
    <tableColumn id="6" xr3:uid="{5E92909F-28FF-411E-A70B-80795689E48D}" name="May-19" totalsRowFunction="sum" dataCellStyle="Normal"/>
    <tableColumn id="7" xr3:uid="{EB558B34-3F45-4385-A72B-12B532279DF3}" name="Apr-192" totalsRowFunction="sum" dataCellStyle="Normal"/>
    <tableColumn id="8" xr3:uid="{75805800-5394-48A7-904C-F774A0313A35}" name="May-193" totalsRowFunction="sum" dataCellStyle="Normal"/>
    <tableColumn id="9" xr3:uid="{8A691859-47BE-4305-BB62-A37471C25264}" name="Apr-194" totalsRowFunction="sum" dataCellStyle="Normal"/>
    <tableColumn id="10" xr3:uid="{5FC609B9-3A80-4418-A352-33A235190F96}" name="May-195" totalsRowFunction="sum" dataCellStyle="Normal"/>
    <tableColumn id="11" xr3:uid="{4AD3BDC2-2DD1-4A72-881B-D3C089C6E988}" name="Apr-196" totalsRowFunction="sum" dataCellStyle="Normal"/>
    <tableColumn id="12" xr3:uid="{ABA3673A-3CB5-47B1-8808-318A17F30EFE}" name="Profit" totalsRowFunction="sum" dataCellStyle="Normal"/>
    <tableColumn id="15" xr3:uid="{A2CE95B6-C4E1-4804-91AD-B9201D3270A7}" name="Column1" dataDxfId="3" totalsRowDxfId="2" dataCellStyle="Normal">
      <calculatedColumnFormula>SkillLync[[#This Row],[Quar1]]</calculatedColumnFormula>
    </tableColumn>
    <tableColumn id="16" xr3:uid="{F005EC66-0283-4EAF-9DAF-A9D4F57ADE53}" name="Column2" dataDxfId="1" totalsRowDxfId="0" dataCellStyle="Normal">
      <calculatedColumnFormula array="1">SkillLync[Profit]</calculatedColumnFormula>
    </tableColumn>
  </tableColumns>
  <tableStyleInfo name="TableStyleMedium10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2E1-B4B8-4A99-8FA6-614977C4106B}">
  <dimension ref="A3:P22"/>
  <sheetViews>
    <sheetView tabSelected="1" topLeftCell="I9" zoomScale="198" zoomScaleNormal="198" workbookViewId="0">
      <selection activeCell="I16" sqref="I16"/>
    </sheetView>
  </sheetViews>
  <sheetFormatPr defaultRowHeight="14.4" x14ac:dyDescent="0.3"/>
  <cols>
    <col min="3" max="3" width="27.6640625" bestFit="1" customWidth="1"/>
    <col min="4" max="4" width="10.33203125" bestFit="1" customWidth="1"/>
    <col min="5" max="5" width="12" bestFit="1" customWidth="1"/>
    <col min="6" max="6" width="10.109375" customWidth="1"/>
    <col min="7" max="7" width="9.77734375" customWidth="1"/>
    <col min="8" max="8" width="10.44140625" customWidth="1"/>
    <col min="9" max="9" width="10.88671875" customWidth="1"/>
    <col min="10" max="10" width="11.5546875" customWidth="1"/>
    <col min="11" max="11" width="10.88671875" customWidth="1"/>
    <col min="12" max="12" width="11.5546875" customWidth="1"/>
    <col min="13" max="13" width="10.88671875" customWidth="1"/>
    <col min="14" max="14" width="16.109375" customWidth="1"/>
    <col min="16" max="16" width="14.6640625" customWidth="1"/>
  </cols>
  <sheetData>
    <row r="3" spans="1:16" x14ac:dyDescent="0.3">
      <c r="C3" t="s">
        <v>6</v>
      </c>
      <c r="D3" t="s">
        <v>29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30</v>
      </c>
    </row>
    <row r="4" spans="1:16" ht="37.200000000000003" customHeight="1" x14ac:dyDescent="0.3">
      <c r="A4" t="s">
        <v>31</v>
      </c>
      <c r="C4" t="s">
        <v>36</v>
      </c>
      <c r="D4">
        <v>6000</v>
      </c>
      <c r="E4">
        <v>480000</v>
      </c>
      <c r="F4">
        <v>430000</v>
      </c>
      <c r="G4">
        <v>510000</v>
      </c>
      <c r="H4">
        <v>480000</v>
      </c>
      <c r="I4">
        <v>510000</v>
      </c>
      <c r="J4">
        <v>480000</v>
      </c>
      <c r="K4">
        <v>510000</v>
      </c>
      <c r="L4">
        <v>480000</v>
      </c>
      <c r="M4">
        <v>510000</v>
      </c>
      <c r="N4">
        <v>480000</v>
      </c>
      <c r="O4">
        <f>SkillLync[[#This Row],[Quar1]]</f>
        <v>6000</v>
      </c>
      <c r="P4">
        <f>SkillLync[[#This Row],[Quar1]]</f>
        <v>6000</v>
      </c>
    </row>
    <row r="5" spans="1:16" ht="18" customHeight="1" x14ac:dyDescent="0.3">
      <c r="B5">
        <v>1</v>
      </c>
      <c r="C5" t="s">
        <v>7</v>
      </c>
      <c r="D5">
        <v>500</v>
      </c>
      <c r="E5">
        <v>125900</v>
      </c>
      <c r="F5">
        <v>125500</v>
      </c>
      <c r="G5">
        <v>125200</v>
      </c>
      <c r="H5">
        <v>123500</v>
      </c>
      <c r="I5">
        <v>125200</v>
      </c>
      <c r="J5">
        <v>123500</v>
      </c>
      <c r="K5">
        <v>125200</v>
      </c>
      <c r="L5">
        <v>123500</v>
      </c>
      <c r="M5">
        <v>125200</v>
      </c>
      <c r="N5">
        <v>123500</v>
      </c>
      <c r="O5">
        <f>SkillLync[[#This Row],[Quar1]]</f>
        <v>500</v>
      </c>
      <c r="P5" cm="1">
        <f t="array" ref="P5">SkillLync[Profit]</f>
        <v>480000</v>
      </c>
    </row>
    <row r="6" spans="1:16" ht="15" customHeight="1" x14ac:dyDescent="0.3">
      <c r="B6">
        <v>1</v>
      </c>
      <c r="C6" t="s">
        <v>8</v>
      </c>
      <c r="D6">
        <v>325100</v>
      </c>
      <c r="E6">
        <v>354100</v>
      </c>
      <c r="F6">
        <v>304500</v>
      </c>
      <c r="G6">
        <v>384800</v>
      </c>
      <c r="H6">
        <v>356500</v>
      </c>
      <c r="I6">
        <v>384800</v>
      </c>
      <c r="J6">
        <v>356500</v>
      </c>
      <c r="K6">
        <v>384800</v>
      </c>
      <c r="L6">
        <v>356500</v>
      </c>
      <c r="M6">
        <v>384800</v>
      </c>
      <c r="N6">
        <v>356500</v>
      </c>
      <c r="O6">
        <f>SkillLync[[#This Row],[Quar1]]</f>
        <v>325100</v>
      </c>
      <c r="P6" cm="1">
        <f t="array" ref="P6">SkillLync[Profit]</f>
        <v>480000</v>
      </c>
    </row>
    <row r="7" spans="1:16" x14ac:dyDescent="0.3">
      <c r="A7" t="s">
        <v>32</v>
      </c>
      <c r="B7">
        <v>1</v>
      </c>
      <c r="C7" t="s">
        <v>33</v>
      </c>
      <c r="D7">
        <v>200</v>
      </c>
      <c r="E7">
        <v>180000</v>
      </c>
      <c r="F7">
        <v>178500</v>
      </c>
      <c r="G7">
        <v>172200</v>
      </c>
      <c r="H7">
        <v>174400</v>
      </c>
      <c r="I7">
        <v>172200</v>
      </c>
      <c r="J7">
        <v>174400</v>
      </c>
      <c r="K7">
        <v>172200</v>
      </c>
      <c r="L7">
        <v>174400</v>
      </c>
      <c r="M7">
        <v>172200</v>
      </c>
      <c r="N7">
        <v>174400</v>
      </c>
      <c r="O7">
        <f>SkillLync[[#This Row],[Quar1]]</f>
        <v>200</v>
      </c>
    </row>
    <row r="8" spans="1:16" x14ac:dyDescent="0.3">
      <c r="B8">
        <v>1</v>
      </c>
      <c r="C8" t="s">
        <v>9</v>
      </c>
      <c r="D8">
        <v>100</v>
      </c>
      <c r="E8">
        <v>174100</v>
      </c>
      <c r="F8">
        <v>126000</v>
      </c>
      <c r="G8">
        <v>212600</v>
      </c>
      <c r="H8">
        <v>182100</v>
      </c>
      <c r="I8">
        <v>212600</v>
      </c>
      <c r="J8">
        <v>182100</v>
      </c>
      <c r="K8">
        <v>212600</v>
      </c>
      <c r="L8">
        <v>182100</v>
      </c>
      <c r="M8">
        <v>212600</v>
      </c>
      <c r="N8">
        <v>182100</v>
      </c>
      <c r="O8">
        <f>SkillLync[[#This Row],[Quar1]]</f>
        <v>100</v>
      </c>
    </row>
    <row r="9" spans="1:16" x14ac:dyDescent="0.3">
      <c r="B9">
        <v>1</v>
      </c>
      <c r="C9" t="s">
        <v>34</v>
      </c>
      <c r="D9">
        <v>789</v>
      </c>
      <c r="E9">
        <v>100000</v>
      </c>
      <c r="F9">
        <v>96200</v>
      </c>
      <c r="G9">
        <v>77700</v>
      </c>
      <c r="H9">
        <v>100100</v>
      </c>
      <c r="I9">
        <v>77700</v>
      </c>
      <c r="J9">
        <v>100100</v>
      </c>
      <c r="K9">
        <v>77700</v>
      </c>
      <c r="L9">
        <v>100100</v>
      </c>
      <c r="M9">
        <v>77700</v>
      </c>
      <c r="N9">
        <v>100100</v>
      </c>
      <c r="O9">
        <f>SkillLync[[#This Row],[Quar1]]</f>
        <v>789</v>
      </c>
    </row>
    <row r="10" spans="1:16" x14ac:dyDescent="0.3">
      <c r="B10">
        <v>1</v>
      </c>
      <c r="C10" t="s">
        <v>35</v>
      </c>
      <c r="D10">
        <v>500</v>
      </c>
      <c r="E10">
        <f t="shared" ref="E10:N10" si="0">E8-E9</f>
        <v>74100</v>
      </c>
      <c r="F10">
        <f t="shared" si="0"/>
        <v>29800</v>
      </c>
      <c r="G10">
        <f t="shared" si="0"/>
        <v>134900</v>
      </c>
      <c r="H10">
        <f t="shared" si="0"/>
        <v>82000</v>
      </c>
      <c r="I10">
        <f t="shared" si="0"/>
        <v>134900</v>
      </c>
      <c r="J10">
        <f t="shared" si="0"/>
        <v>82000</v>
      </c>
      <c r="K10">
        <f t="shared" si="0"/>
        <v>134900</v>
      </c>
      <c r="L10">
        <f t="shared" si="0"/>
        <v>82000</v>
      </c>
      <c r="M10">
        <f t="shared" si="0"/>
        <v>134900</v>
      </c>
      <c r="N10">
        <f t="shared" si="0"/>
        <v>82000</v>
      </c>
      <c r="O10">
        <f>SkillLync[[#This Row],[Quar1]]</f>
        <v>500</v>
      </c>
    </row>
    <row r="11" spans="1:16" x14ac:dyDescent="0.3">
      <c r="B11">
        <v>1</v>
      </c>
      <c r="C11" t="s">
        <v>10</v>
      </c>
      <c r="D11">
        <v>500</v>
      </c>
      <c r="E11">
        <f t="shared" ref="E11:N11" si="1">IFERROR(E10/E4,0)</f>
        <v>0.15437500000000001</v>
      </c>
      <c r="F11">
        <f t="shared" si="1"/>
        <v>6.9302325581395346E-2</v>
      </c>
      <c r="G11">
        <f t="shared" si="1"/>
        <v>0.26450980392156864</v>
      </c>
      <c r="H11">
        <f t="shared" si="1"/>
        <v>0.17083333333333334</v>
      </c>
      <c r="I11">
        <f t="shared" si="1"/>
        <v>0.26450980392156864</v>
      </c>
      <c r="J11">
        <f t="shared" si="1"/>
        <v>0.17083333333333334</v>
      </c>
      <c r="K11">
        <f t="shared" si="1"/>
        <v>0.26450980392156864</v>
      </c>
      <c r="L11">
        <f t="shared" si="1"/>
        <v>0.17083333333333334</v>
      </c>
      <c r="M11">
        <f t="shared" si="1"/>
        <v>0.26450980392156864</v>
      </c>
      <c r="N11">
        <f t="shared" si="1"/>
        <v>0.17083333333333334</v>
      </c>
      <c r="O11">
        <f>SkillLync[[#This Row],[Quar1]]</f>
        <v>500</v>
      </c>
    </row>
    <row r="12" spans="1:16" x14ac:dyDescent="0.3">
      <c r="B12">
        <v>1</v>
      </c>
      <c r="C12" t="s">
        <v>11</v>
      </c>
      <c r="D12">
        <v>500</v>
      </c>
      <c r="E12">
        <f t="shared" ref="E12:N12" si="2">E5+E7</f>
        <v>305900</v>
      </c>
      <c r="F12">
        <f t="shared" si="2"/>
        <v>304000</v>
      </c>
      <c r="G12">
        <f t="shared" si="2"/>
        <v>297400</v>
      </c>
      <c r="H12">
        <f t="shared" si="2"/>
        <v>297900</v>
      </c>
      <c r="I12">
        <f t="shared" si="2"/>
        <v>297400</v>
      </c>
      <c r="J12">
        <f t="shared" si="2"/>
        <v>297900</v>
      </c>
      <c r="K12">
        <f t="shared" si="2"/>
        <v>297400</v>
      </c>
      <c r="L12">
        <f t="shared" si="2"/>
        <v>297900</v>
      </c>
      <c r="M12">
        <f t="shared" si="2"/>
        <v>297400</v>
      </c>
      <c r="N12">
        <f t="shared" si="2"/>
        <v>297900</v>
      </c>
      <c r="O12">
        <f>SkillLync[[#This Row],[Quar1]]</f>
        <v>500</v>
      </c>
    </row>
    <row r="13" spans="1:16" ht="13.2" customHeight="1" x14ac:dyDescent="0.3">
      <c r="B13">
        <v>1</v>
      </c>
      <c r="C13" t="s">
        <v>12</v>
      </c>
      <c r="D13">
        <v>438500</v>
      </c>
      <c r="E13">
        <v>416700</v>
      </c>
      <c r="F13">
        <v>471100</v>
      </c>
      <c r="G13">
        <v>448200</v>
      </c>
      <c r="H13">
        <v>429900</v>
      </c>
      <c r="I13">
        <v>448200</v>
      </c>
      <c r="J13">
        <v>429900</v>
      </c>
      <c r="K13">
        <v>448200</v>
      </c>
      <c r="L13">
        <v>429900</v>
      </c>
      <c r="M13">
        <v>448200</v>
      </c>
      <c r="N13">
        <v>429900</v>
      </c>
      <c r="O13">
        <f>SkillLync[[#This Row],[Quar1]]</f>
        <v>438500</v>
      </c>
      <c r="P13" cm="1">
        <f t="array" ref="P13">SkillLync[Profit]</f>
        <v>480000</v>
      </c>
    </row>
    <row r="14" spans="1:16" x14ac:dyDescent="0.3">
      <c r="B14">
        <v>1</v>
      </c>
      <c r="C14" t="s">
        <v>13</v>
      </c>
      <c r="D14">
        <v>400</v>
      </c>
      <c r="E14">
        <v>1.47</v>
      </c>
      <c r="F14">
        <v>1.89</v>
      </c>
      <c r="G14">
        <v>2.11</v>
      </c>
      <c r="H14">
        <v>1.94</v>
      </c>
      <c r="I14">
        <v>2.11</v>
      </c>
      <c r="J14">
        <v>1.94</v>
      </c>
      <c r="K14">
        <v>2.11</v>
      </c>
      <c r="L14">
        <v>1.94</v>
      </c>
      <c r="M14">
        <v>2.11</v>
      </c>
      <c r="N14">
        <v>1.94</v>
      </c>
      <c r="O14">
        <f>SkillLync[[#This Row],[Quar1]]</f>
        <v>400</v>
      </c>
    </row>
    <row r="15" spans="1:16" x14ac:dyDescent="0.3">
      <c r="B15">
        <v>1</v>
      </c>
      <c r="C15" t="s">
        <v>14</v>
      </c>
      <c r="D15">
        <v>300</v>
      </c>
      <c r="E15">
        <v>3.66</v>
      </c>
      <c r="F15">
        <v>4.01</v>
      </c>
      <c r="G15">
        <v>4.08</v>
      </c>
      <c r="H15">
        <v>4.1100000000000003</v>
      </c>
      <c r="I15">
        <v>4.08</v>
      </c>
      <c r="J15">
        <v>4.1100000000000003</v>
      </c>
      <c r="K15">
        <v>4.08</v>
      </c>
      <c r="L15">
        <v>4.1100000000000003</v>
      </c>
      <c r="M15">
        <v>4.08</v>
      </c>
      <c r="N15">
        <v>4.1100000000000003</v>
      </c>
      <c r="O15">
        <f>SkillLync[[#This Row],[Quar1]]</f>
        <v>300</v>
      </c>
    </row>
    <row r="16" spans="1:16" ht="14.4" customHeight="1" x14ac:dyDescent="0.3">
      <c r="B16">
        <v>1</v>
      </c>
      <c r="C16" t="s">
        <v>15</v>
      </c>
      <c r="D16">
        <v>106000</v>
      </c>
      <c r="E16">
        <v>99100</v>
      </c>
      <c r="F16">
        <v>105000</v>
      </c>
      <c r="G16">
        <v>106800</v>
      </c>
      <c r="H16">
        <v>102800</v>
      </c>
      <c r="I16">
        <v>106800</v>
      </c>
      <c r="J16">
        <v>102800</v>
      </c>
      <c r="K16">
        <v>106800</v>
      </c>
      <c r="L16">
        <v>102800</v>
      </c>
      <c r="M16">
        <v>106800</v>
      </c>
      <c r="N16">
        <v>102800</v>
      </c>
      <c r="O16">
        <f>SkillLync[[#This Row],[Quar1]]</f>
        <v>106000</v>
      </c>
      <c r="P16" cm="1">
        <f t="array" ref="P16">SkillLync[Profit]</f>
        <v>480000</v>
      </c>
    </row>
    <row r="17" spans="2:16" x14ac:dyDescent="0.3">
      <c r="B17">
        <v>1</v>
      </c>
      <c r="C17" t="s">
        <v>16</v>
      </c>
      <c r="D17">
        <v>88400</v>
      </c>
      <c r="E17">
        <v>86700</v>
      </c>
      <c r="F17">
        <v>90400</v>
      </c>
      <c r="G17">
        <v>120000</v>
      </c>
      <c r="H17">
        <v>97700</v>
      </c>
      <c r="I17">
        <v>120000</v>
      </c>
      <c r="J17">
        <v>97700</v>
      </c>
      <c r="K17">
        <v>120000</v>
      </c>
      <c r="L17">
        <v>97700</v>
      </c>
      <c r="M17">
        <v>120000</v>
      </c>
      <c r="N17">
        <v>97700</v>
      </c>
      <c r="O17">
        <f>SkillLync[[#This Row],[Quar1]]</f>
        <v>88400</v>
      </c>
      <c r="P17" cm="1">
        <f t="array" ref="P17">SkillLync[Profit]</f>
        <v>480000</v>
      </c>
    </row>
    <row r="18" spans="2:16" x14ac:dyDescent="0.3">
      <c r="B18">
        <v>1</v>
      </c>
      <c r="C18" t="s">
        <v>13</v>
      </c>
      <c r="D18">
        <v>200</v>
      </c>
      <c r="E18">
        <v>1.47</v>
      </c>
      <c r="F18">
        <v>1.89</v>
      </c>
      <c r="G18">
        <v>2.11</v>
      </c>
      <c r="H18">
        <v>1.94</v>
      </c>
      <c r="I18">
        <v>2.11</v>
      </c>
      <c r="J18">
        <v>1.94</v>
      </c>
      <c r="K18">
        <v>2.11</v>
      </c>
      <c r="L18">
        <v>1.94</v>
      </c>
      <c r="M18">
        <v>2.11</v>
      </c>
      <c r="N18">
        <v>1.94</v>
      </c>
      <c r="O18">
        <f>SkillLync[[#This Row],[Quar1]]</f>
        <v>200</v>
      </c>
    </row>
    <row r="19" spans="2:16" x14ac:dyDescent="0.3">
      <c r="B19">
        <v>1</v>
      </c>
      <c r="C19" t="s">
        <v>14</v>
      </c>
      <c r="D19">
        <v>100</v>
      </c>
      <c r="E19">
        <v>3.66</v>
      </c>
      <c r="F19">
        <v>4.01</v>
      </c>
      <c r="G19">
        <v>4.08</v>
      </c>
      <c r="H19">
        <v>4.1100000000000003</v>
      </c>
      <c r="I19">
        <v>4.08</v>
      </c>
      <c r="J19">
        <v>4.1100000000000003</v>
      </c>
      <c r="K19">
        <v>4.08</v>
      </c>
      <c r="L19">
        <v>4.1100000000000003</v>
      </c>
      <c r="M19">
        <v>4.08</v>
      </c>
      <c r="N19">
        <v>4.1100000000000003</v>
      </c>
      <c r="O19">
        <f>SkillLync[[#This Row],[Quar1]]</f>
        <v>100</v>
      </c>
    </row>
    <row r="20" spans="2:16" x14ac:dyDescent="0.3">
      <c r="C20" t="s">
        <v>28</v>
      </c>
      <c r="D20">
        <f>SUBTOTAL(109,SkillLync[Quar1])</f>
        <v>968089</v>
      </c>
      <c r="E20">
        <f>SUBTOTAL(109,SkillLync[Feb-19])</f>
        <v>2396610.4143750006</v>
      </c>
      <c r="F20">
        <f>SUBTOTAL(109,SkillLync[Mar-19])</f>
        <v>2261011.8693023254</v>
      </c>
      <c r="G20">
        <f>SUBTOTAL(109,SkillLync[Apr-19])</f>
        <v>2589812.6445098035</v>
      </c>
      <c r="H20">
        <f>SUBTOTAL(109,SkillLync[May-19])</f>
        <v>2426912.270833333</v>
      </c>
      <c r="I20">
        <f>SUBTOTAL(109,SkillLync[Apr-192])</f>
        <v>2589812.6445098035</v>
      </c>
      <c r="J20">
        <f>SUBTOTAL(109,SkillLync[May-193])</f>
        <v>2426912.270833333</v>
      </c>
      <c r="K20">
        <f>SUBTOTAL(109,SkillLync[Apr-194])</f>
        <v>2589812.6445098035</v>
      </c>
      <c r="L20">
        <f>SUBTOTAL(109,SkillLync[May-195])</f>
        <v>2426912.270833333</v>
      </c>
      <c r="M20">
        <f>SUBTOTAL(109,SkillLync[Apr-196])</f>
        <v>2589812.6445098035</v>
      </c>
      <c r="N20">
        <f>SUBTOTAL(109,SkillLync[Profit])</f>
        <v>2426912.270833333</v>
      </c>
    </row>
    <row r="22" spans="2:16" x14ac:dyDescent="0.3">
      <c r="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17D3-7190-4B1D-990D-59DA9AD35BAE}">
  <dimension ref="C4:H16"/>
  <sheetViews>
    <sheetView workbookViewId="0">
      <selection activeCell="C6" sqref="C6:C7"/>
    </sheetView>
  </sheetViews>
  <sheetFormatPr defaultRowHeight="14.4" x14ac:dyDescent="0.3"/>
  <cols>
    <col min="7" max="7" width="13.6640625" bestFit="1" customWidth="1"/>
    <col min="8" max="8" width="37.109375" customWidth="1"/>
  </cols>
  <sheetData>
    <row r="4" spans="3:8" x14ac:dyDescent="0.3">
      <c r="F4" t="s">
        <v>0</v>
      </c>
      <c r="G4" t="s">
        <v>5</v>
      </c>
      <c r="H4" t="s">
        <v>4</v>
      </c>
    </row>
    <row r="5" spans="3:8" x14ac:dyDescent="0.3">
      <c r="F5" t="s">
        <v>1</v>
      </c>
      <c r="G5">
        <v>100</v>
      </c>
    </row>
    <row r="6" spans="3:8" x14ac:dyDescent="0.3">
      <c r="C6">
        <v>70</v>
      </c>
      <c r="F6" t="s">
        <v>2</v>
      </c>
      <c r="G6">
        <v>500</v>
      </c>
    </row>
    <row r="7" spans="3:8" x14ac:dyDescent="0.3">
      <c r="C7" t="str">
        <f>IF(C6&gt;=70,"Pass","Fail")</f>
        <v>Pass</v>
      </c>
      <c r="F7" t="s">
        <v>1</v>
      </c>
      <c r="G7">
        <v>300</v>
      </c>
    </row>
    <row r="8" spans="3:8" x14ac:dyDescent="0.3">
      <c r="F8" t="s">
        <v>2</v>
      </c>
      <c r="G8">
        <v>200</v>
      </c>
    </row>
    <row r="9" spans="3:8" x14ac:dyDescent="0.3">
      <c r="F9" t="s">
        <v>3</v>
      </c>
      <c r="G9">
        <v>50</v>
      </c>
    </row>
    <row r="11" spans="3:8" x14ac:dyDescent="0.3">
      <c r="F11" t="s">
        <v>0</v>
      </c>
      <c r="H11" t="s">
        <v>4</v>
      </c>
    </row>
    <row r="12" spans="3:8" x14ac:dyDescent="0.3">
      <c r="F12">
        <v>100</v>
      </c>
      <c r="G12" t="s">
        <v>1</v>
      </c>
    </row>
    <row r="13" spans="3:8" x14ac:dyDescent="0.3">
      <c r="F13">
        <v>500</v>
      </c>
      <c r="G13" t="s">
        <v>2</v>
      </c>
    </row>
    <row r="14" spans="3:8" x14ac:dyDescent="0.3">
      <c r="F14">
        <v>300</v>
      </c>
      <c r="G14" t="s">
        <v>1</v>
      </c>
    </row>
    <row r="15" spans="3:8" x14ac:dyDescent="0.3">
      <c r="F15">
        <v>200</v>
      </c>
      <c r="G15" t="s">
        <v>2</v>
      </c>
    </row>
    <row r="16" spans="3:8" x14ac:dyDescent="0.3">
      <c r="F16">
        <v>50</v>
      </c>
      <c r="G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Formulas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IT-Admin</dc:creator>
  <cp:lastModifiedBy>RAJ</cp:lastModifiedBy>
  <dcterms:created xsi:type="dcterms:W3CDTF">2022-01-15T06:20:58Z</dcterms:created>
  <dcterms:modified xsi:type="dcterms:W3CDTF">2023-02-08T16:29:13Z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32ca1872-99ba-4e36-844a-62ef239a3d2e</vt:lpwstr>
  </property>
</Properties>
</file>