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0730" windowHeight="11700" firstSheet="1" activeTab="1"/>
  </bookViews>
  <sheets>
    <sheet name="Problématique" sheetId="2" r:id="rId1"/>
    <sheet name="Solution proposée" sheetId="3" r:id="rId2"/>
    <sheet name="Exemple" sheetId="4" r:id="rId3"/>
  </sheets>
  <definedNames>
    <definedName name="a_">Exemple!$P$19</definedName>
    <definedName name="aa">#REF!</definedName>
    <definedName name="b_">Exemple!$P$20</definedName>
    <definedName name="bb">#REF!</definedName>
    <definedName name="c_">Exemple!$P$21</definedName>
    <definedName name="cc">#REF!</definedName>
    <definedName name="d_">Exemple!$P$22</definedName>
    <definedName name="dd">#REF!</definedName>
    <definedName name="n_">Exemple!$R$89</definedName>
    <definedName name="out">Exemple!$X$93</definedName>
    <definedName name="p1x">Exemple!$F$10</definedName>
    <definedName name="p1y">Exemple!$G$10</definedName>
    <definedName name="p2x">Exemple!$F$11</definedName>
    <definedName name="p2y">Exemple!$G$11</definedName>
    <definedName name="t1_">Exemple!$H$10</definedName>
    <definedName name="t2_">Exemple!$H$11</definedName>
    <definedName name="temps1">Exemple!$S$89</definedName>
    <definedName name="temps2">Exemple!$T$89</definedName>
    <definedName name="tsim">Exemple!$F$46</definedName>
    <definedName name="tt">#REF!</definedName>
    <definedName name="u2x">Exemple!$P$9</definedName>
    <definedName name="u2y">Exemple!$P$10</definedName>
    <definedName name="v1_">Exemple!$I$10</definedName>
    <definedName name="v2_">Exemple!$I$11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4" l="1"/>
  <c r="I10" i="4"/>
  <c r="P22" i="4" s="1"/>
  <c r="H11" i="4"/>
  <c r="G11" i="4"/>
  <c r="V97" i="4" s="1"/>
  <c r="G10" i="4"/>
  <c r="V106" i="4" s="1"/>
  <c r="F11" i="4"/>
  <c r="U102" i="4" s="1"/>
  <c r="F10" i="4"/>
  <c r="U106" i="4" s="1"/>
  <c r="F46" i="4"/>
  <c r="O61" i="4" l="1"/>
  <c r="U105" i="4"/>
  <c r="U97" i="4"/>
  <c r="V102" i="4"/>
  <c r="V105" i="4"/>
  <c r="P19" i="4"/>
  <c r="O56" i="4"/>
  <c r="Q84" i="4" s="1"/>
  <c r="O48" i="4"/>
  <c r="Q83" i="4" s="1"/>
  <c r="O45" i="4"/>
  <c r="Q82" i="4" s="1"/>
  <c r="O42" i="4"/>
  <c r="Q81" i="4" s="1"/>
  <c r="O39" i="4"/>
  <c r="Q80" i="4" s="1"/>
  <c r="P21" i="4"/>
  <c r="P10" i="4"/>
  <c r="Q118" i="4" s="1"/>
  <c r="V114" i="4" s="1"/>
  <c r="P9" i="4"/>
  <c r="Q117" i="4" s="1"/>
  <c r="U114" i="4" s="1"/>
  <c r="U103" i="4" l="1"/>
  <c r="U98" i="4"/>
  <c r="V103" i="4"/>
  <c r="V98" i="4"/>
  <c r="P20" i="4"/>
  <c r="Q68" i="4" s="1"/>
  <c r="S86" i="4" s="1"/>
  <c r="Q58" i="4" l="1"/>
  <c r="S84" i="4" s="1"/>
  <c r="P63" i="4"/>
  <c r="Q85" i="4" s="1"/>
  <c r="Q53" i="4"/>
  <c r="S83" i="4" s="1"/>
  <c r="P71" i="4"/>
  <c r="Q87" i="4" s="1"/>
  <c r="Q73" i="4"/>
  <c r="S87" i="4" s="1"/>
  <c r="Q74" i="4"/>
  <c r="T87" i="4" s="1"/>
  <c r="P51" i="4"/>
  <c r="P66" i="4"/>
  <c r="Q86" i="4" s="1"/>
  <c r="P89" i="4" l="1"/>
  <c r="S89" i="4" s="1"/>
  <c r="Q95" i="4" l="1"/>
  <c r="Q94" i="4"/>
  <c r="Q89" i="4"/>
  <c r="R89" i="4"/>
  <c r="U89" i="4"/>
  <c r="E36" i="4" s="1"/>
  <c r="T89" i="4"/>
  <c r="P101" i="4" l="1"/>
  <c r="Q101" i="4" s="1"/>
  <c r="F39" i="4" s="1"/>
  <c r="Q96" i="4"/>
  <c r="Q115" i="4" s="1"/>
  <c r="Y114" i="4" s="1"/>
  <c r="Q97" i="4"/>
  <c r="Q113" i="4"/>
  <c r="W114" i="4" s="1"/>
  <c r="Q105" i="4"/>
  <c r="W110" i="4" s="1"/>
  <c r="Q106" i="4"/>
  <c r="X110" i="4" s="1"/>
  <c r="Q114" i="4"/>
  <c r="X114" i="4" s="1"/>
  <c r="W103" i="4"/>
  <c r="X97" i="4"/>
  <c r="W102" i="4"/>
  <c r="W97" i="4"/>
  <c r="Z102" i="4"/>
  <c r="Z97" i="4"/>
  <c r="Y102" i="4"/>
  <c r="Y97" i="4"/>
  <c r="X98" i="4"/>
  <c r="X103" i="4"/>
  <c r="W98" i="4"/>
  <c r="X102" i="4"/>
  <c r="H40" i="4"/>
  <c r="F40" i="4"/>
  <c r="F41" i="4" l="1"/>
  <c r="Y98" i="4"/>
  <c r="Q107" i="4"/>
  <c r="H41" i="4" s="1"/>
  <c r="Y103" i="4"/>
  <c r="P102" i="4"/>
  <c r="Q102" i="4" s="1"/>
  <c r="H39" i="4" s="1"/>
  <c r="G41" i="4"/>
  <c r="Z103" i="4"/>
  <c r="Q116" i="4"/>
  <c r="Z114" i="4" s="1"/>
  <c r="Z98" i="4"/>
  <c r="Q108" i="4"/>
  <c r="Y110" i="4" l="1"/>
  <c r="I41" i="4"/>
  <c r="Z110" i="4"/>
</calcChain>
</file>

<file path=xl/sharedStrings.xml><?xml version="1.0" encoding="utf-8"?>
<sst xmlns="http://schemas.openxmlformats.org/spreadsheetml/2006/main" count="239" uniqueCount="166">
  <si>
    <t>x</t>
  </si>
  <si>
    <t>y</t>
  </si>
  <si>
    <t>v</t>
  </si>
  <si>
    <t>a</t>
  </si>
  <si>
    <t>b</t>
  </si>
  <si>
    <t>c</t>
  </si>
  <si>
    <t>t</t>
  </si>
  <si>
    <t>d</t>
  </si>
  <si>
    <t>t1</t>
  </si>
  <si>
    <t>t2</t>
  </si>
  <si>
    <t>Problématique</t>
  </si>
  <si>
    <t>Projectile</t>
  </si>
  <si>
    <t>la position initiale du projectile</t>
  </si>
  <si>
    <t>la vitesse du projectile</t>
  </si>
  <si>
    <t>q</t>
  </si>
  <si>
    <t>l'orientation du projectile</t>
  </si>
  <si>
    <t>Objet en mouvement</t>
  </si>
  <si>
    <t>Ce problème correspond au cas où on désire connaître l'orientation d'un cannon afin que son tire puisse atteindre une cible en mouvement.</t>
  </si>
  <si>
    <t>la position de la collision</t>
  </si>
  <si>
    <t>le temps de la collision</t>
  </si>
  <si>
    <t>connue</t>
  </si>
  <si>
    <t>inconnue</t>
  </si>
  <si>
    <t>Données du problème</t>
  </si>
  <si>
    <r>
      <t>p</t>
    </r>
    <r>
      <rPr>
        <i/>
        <vertAlign val="subscript"/>
        <sz val="10"/>
        <color theme="1"/>
        <rFont val="Calibri"/>
        <family val="2"/>
        <scheme val="minor"/>
      </rPr>
      <t>1</t>
    </r>
  </si>
  <si>
    <r>
      <t>q</t>
    </r>
    <r>
      <rPr>
        <i/>
        <vertAlign val="subscript"/>
        <sz val="10"/>
        <color theme="1"/>
        <rFont val="Symbol"/>
        <family val="1"/>
        <charset val="2"/>
      </rPr>
      <t>1</t>
    </r>
  </si>
  <si>
    <r>
      <t>v</t>
    </r>
    <r>
      <rPr>
        <i/>
        <vertAlign val="subscript"/>
        <sz val="10"/>
        <color theme="1"/>
        <rFont val="Calibri"/>
        <family val="2"/>
        <scheme val="minor"/>
      </rPr>
      <t>1</t>
    </r>
  </si>
  <si>
    <r>
      <t>p</t>
    </r>
    <r>
      <rPr>
        <i/>
        <vertAlign val="subscript"/>
        <sz val="10"/>
        <color theme="1"/>
        <rFont val="Calibri"/>
        <family val="2"/>
        <scheme val="minor"/>
      </rPr>
      <t>2</t>
    </r>
  </si>
  <si>
    <r>
      <t>q</t>
    </r>
    <r>
      <rPr>
        <i/>
        <vertAlign val="subscript"/>
        <sz val="10"/>
        <color theme="1"/>
        <rFont val="Symbol"/>
        <family val="1"/>
        <charset val="2"/>
      </rPr>
      <t>2</t>
    </r>
  </si>
  <si>
    <r>
      <t>v</t>
    </r>
    <r>
      <rPr>
        <i/>
        <vertAlign val="subscript"/>
        <sz val="10"/>
        <color theme="1"/>
        <rFont val="Calibri"/>
        <family val="2"/>
        <scheme val="minor"/>
      </rPr>
      <t>2</t>
    </r>
  </si>
  <si>
    <r>
      <t>p</t>
    </r>
    <r>
      <rPr>
        <i/>
        <vertAlign val="subscript"/>
        <sz val="10"/>
        <color theme="1"/>
        <rFont val="Calibri"/>
        <family val="2"/>
        <scheme val="minor"/>
      </rPr>
      <t>3</t>
    </r>
  </si>
  <si>
    <t>Paramètres de la collision</t>
  </si>
  <si>
    <t>Nous avons un projectile pour lequel on connais sa position initiale et sa vitesse (fixe).</t>
  </si>
  <si>
    <t>Nous avons un objet en mouvement pour lequel on connais sa position initiale, son orientation (fixe) et sa vitesse (fixe).</t>
  </si>
  <si>
    <t>On adresse uniquement le cas en 2D.</t>
  </si>
  <si>
    <t>-</t>
  </si>
  <si>
    <t>Ce schéma illustre en rouge le projectile et en bleu l'objet.</t>
  </si>
  <si>
    <t>Conditions initiales</t>
  </si>
  <si>
    <t>Position</t>
  </si>
  <si>
    <t>Solution</t>
  </si>
  <si>
    <t>Projectile (1)</t>
  </si>
  <si>
    <t>Objet (2)</t>
  </si>
  <si>
    <t>Calcul du vecteur unitaire</t>
  </si>
  <si>
    <t>u2x</t>
  </si>
  <si>
    <t>u2y</t>
  </si>
  <si>
    <t>Calcul du t</t>
  </si>
  <si>
    <t>Condition 1</t>
  </si>
  <si>
    <t>Condition 2</t>
  </si>
  <si>
    <t>Condition 3</t>
  </si>
  <si>
    <t>=&gt; le projectile bouge vers l'avant</t>
  </si>
  <si>
    <t>=&gt; l'objet bouge vers l'avant ou est arrêté</t>
  </si>
  <si>
    <t>=&gt; positions confondues, t = 0</t>
  </si>
  <si>
    <t>Condition 4</t>
  </si>
  <si>
    <t>=&gt; les vitesses sont identiques</t>
  </si>
  <si>
    <t>Condition 4.1</t>
  </si>
  <si>
    <t>=&gt; collision possible!</t>
  </si>
  <si>
    <t>Condition 5</t>
  </si>
  <si>
    <t>=&gt; le projectile voyage plus rapidement</t>
  </si>
  <si>
    <t>Condition 6</t>
  </si>
  <si>
    <t>Condition 6.1</t>
  </si>
  <si>
    <t>=&gt; SOLUTION IMPOSSIBLE</t>
  </si>
  <si>
    <t>Condition 6.2</t>
  </si>
  <si>
    <t>=&gt; une seule solution</t>
  </si>
  <si>
    <t>Condition 6.3</t>
  </si>
  <si>
    <t>=&gt; deux solutions possibles</t>
  </si>
  <si>
    <t>=&gt; l'objet voyage plus rapidement</t>
  </si>
  <si>
    <t xml:space="preserve">Finalement </t>
  </si>
  <si>
    <r>
      <t xml:space="preserve">Calcul de </t>
    </r>
    <r>
      <rPr>
        <sz val="10"/>
        <color theme="1"/>
        <rFont val="Symbol"/>
        <family val="1"/>
        <charset val="2"/>
      </rPr>
      <t>q</t>
    </r>
    <r>
      <rPr>
        <vertAlign val="subscript"/>
        <sz val="10"/>
        <color theme="1"/>
        <rFont val="Calibri"/>
        <family val="2"/>
        <scheme val="minor"/>
      </rPr>
      <t>1</t>
    </r>
  </si>
  <si>
    <r>
      <t>Calcul du u</t>
    </r>
    <r>
      <rPr>
        <vertAlign val="subscript"/>
        <sz val="10"/>
        <color theme="1"/>
        <rFont val="Calibri"/>
        <family val="2"/>
        <scheme val="minor"/>
      </rPr>
      <t>1</t>
    </r>
  </si>
  <si>
    <r>
      <t>Calcul de p</t>
    </r>
    <r>
      <rPr>
        <vertAlign val="subscript"/>
        <sz val="10"/>
        <color theme="1"/>
        <rFont val="Calibri"/>
        <family val="2"/>
        <scheme val="minor"/>
      </rPr>
      <t>3</t>
    </r>
  </si>
  <si>
    <t>u1x</t>
  </si>
  <si>
    <t>u1y</t>
  </si>
  <si>
    <t>solution</t>
  </si>
  <si>
    <t>n</t>
  </si>
  <si>
    <t>Message</t>
  </si>
  <si>
    <t>Erreur : la vitesse du projectile doit être positive.</t>
  </si>
  <si>
    <t>Erreur : l'objet doit soit être arrêté ou avoir une vitesse positive.</t>
  </si>
  <si>
    <t>Vitesse identique.</t>
  </si>
  <si>
    <t>Le projectile est plus lent et il existe deux possibilités de collision.</t>
  </si>
  <si>
    <t>Le projectile est plus lent et aucune collision n'est possible.</t>
  </si>
  <si>
    <t>Le projectile est plus lent et il existe une collision possible.</t>
  </si>
  <si>
    <t>Le projectile est plus rapide et il existe une collision possible.</t>
  </si>
  <si>
    <t>Solution =&gt;</t>
  </si>
  <si>
    <t>p3x</t>
  </si>
  <si>
    <t>p3y</t>
  </si>
  <si>
    <t>Présentation graphique</t>
  </si>
  <si>
    <t>Vecteur vitesse</t>
  </si>
  <si>
    <t>Ligne directrice</t>
  </si>
  <si>
    <t>Direction objet</t>
  </si>
  <si>
    <t>Vecteur objet</t>
  </si>
  <si>
    <t>Objet</t>
  </si>
  <si>
    <t>Collision</t>
  </si>
  <si>
    <t>Collision : 1</t>
  </si>
  <si>
    <t>voir plus bas</t>
  </si>
  <si>
    <r>
      <t>q</t>
    </r>
    <r>
      <rPr>
        <b/>
        <i/>
        <vertAlign val="subscript"/>
        <sz val="10"/>
        <color theme="1"/>
        <rFont val="Symbol"/>
        <family val="1"/>
        <charset val="2"/>
      </rPr>
      <t>1</t>
    </r>
  </si>
  <si>
    <r>
      <t>p</t>
    </r>
    <r>
      <rPr>
        <b/>
        <i/>
        <vertAlign val="subscript"/>
        <sz val="10"/>
        <color theme="1"/>
        <rFont val="Calibri"/>
        <family val="2"/>
        <scheme val="minor"/>
      </rPr>
      <t>3</t>
    </r>
  </si>
  <si>
    <t>Position x</t>
  </si>
  <si>
    <t>Position y</t>
  </si>
  <si>
    <t>Vitesse</t>
  </si>
  <si>
    <t>Orientation</t>
  </si>
  <si>
    <t>Vecteur projectile : 1</t>
  </si>
  <si>
    <t>Vecteur projectile : 2</t>
  </si>
  <si>
    <t>Direction projectile : 1</t>
  </si>
  <si>
    <t>Direction projectile : 2</t>
  </si>
  <si>
    <t>Collision : 2</t>
  </si>
  <si>
    <t>Simulation</t>
  </si>
  <si>
    <t>temps</t>
  </si>
  <si>
    <t>p4x</t>
  </si>
  <si>
    <t>p4y</t>
  </si>
  <si>
    <t>Hors graph</t>
  </si>
  <si>
    <t>Simulation : 1</t>
  </si>
  <si>
    <t>Simulation : 2</t>
  </si>
  <si>
    <t>Simulation objet</t>
  </si>
  <si>
    <t>objet</t>
  </si>
  <si>
    <t>Collision 1</t>
  </si>
  <si>
    <t>Collision 2</t>
  </si>
  <si>
    <t>Positions confondues : Impact immédiat!</t>
  </si>
  <si>
    <t>Ce problème possède plusieurs solutions possibles en fonction des conditions d'entrée. C'est pourquoi la résolution requiert une approche de résolution un peu plus détaillée.</t>
  </si>
  <si>
    <t>Solution présentée</t>
  </si>
  <si>
    <t>Première étape : décomposition en vecteur unitaire</t>
  </si>
  <si>
    <t>On doit valider progressivement plusieurs scénarios afin de trouver la solution.</t>
  </si>
  <si>
    <t>La vitesse de l'objet doit être positive (il peut être à l'arrêt avec une vitesse de 0).</t>
  </si>
  <si>
    <t>Si les vitesses sont identiques, deux solutions sont possibles : 0 ou 1 collision possible.</t>
  </si>
  <si>
    <t>Il existe une collision possible.</t>
  </si>
  <si>
    <t>Aucune collision n'est possible.</t>
  </si>
  <si>
    <t>Donc, si cette condition est respectée :</t>
  </si>
  <si>
    <t>Donc, si cette condition n'est pas respectée, il n'existe aucune solution.</t>
  </si>
  <si>
    <t>Sinon, il n'existe aucune solution.</t>
  </si>
  <si>
    <t>Évidemment, cette solution ne pourra être retenu par son non sens physique.</t>
  </si>
  <si>
    <r>
      <rPr>
        <b/>
        <sz val="9"/>
        <color theme="0" tint="-0.499984740745262"/>
        <rFont val="Calibri"/>
        <family val="2"/>
        <scheme val="minor"/>
      </rPr>
      <t>Note complémentaire</t>
    </r>
    <r>
      <rPr>
        <sz val="9"/>
        <color theme="0" tint="-0.499984740745262"/>
        <rFont val="Calibri"/>
        <family val="2"/>
        <scheme val="minor"/>
      </rPr>
      <t xml:space="preserve"> : en fait, il existe une collision possible lorsque </t>
    </r>
    <r>
      <rPr>
        <i/>
        <sz val="9"/>
        <color theme="0" tint="-0.499984740745262"/>
        <rFont val="Calibri"/>
        <family val="2"/>
        <scheme val="minor"/>
      </rPr>
      <t>b</t>
    </r>
    <r>
      <rPr>
        <sz val="9"/>
        <color theme="0" tint="-0.499984740745262"/>
        <rFont val="Calibri"/>
        <family val="2"/>
        <scheme val="minor"/>
      </rPr>
      <t xml:space="preserve"> &gt; 0 mais elle se trouve dans le passé avec </t>
    </r>
    <r>
      <rPr>
        <i/>
        <sz val="9"/>
        <color theme="0" tint="-0.499984740745262"/>
        <rFont val="Calibri"/>
        <family val="2"/>
        <scheme val="minor"/>
      </rPr>
      <t>t</t>
    </r>
    <r>
      <rPr>
        <sz val="9"/>
        <color theme="0" tint="-0.499984740745262"/>
        <rFont val="Calibri"/>
        <family val="2"/>
        <scheme val="minor"/>
      </rPr>
      <t xml:space="preserve"> &lt; 0.</t>
    </r>
  </si>
  <si>
    <t>Si la vitesse du projectile est inférieure à celle de l'objet, trois scénarios sont possibles.</t>
  </si>
  <si>
    <r>
      <t xml:space="preserve">Soit les vecteurs unitaires </t>
    </r>
    <r>
      <rPr>
        <i/>
        <sz val="10"/>
        <color theme="1"/>
        <rFont val="Calibri"/>
        <family val="2"/>
        <scheme val="minor"/>
      </rPr>
      <t>u</t>
    </r>
    <r>
      <rPr>
        <i/>
        <vertAlign val="subscript"/>
        <sz val="10"/>
        <color theme="1"/>
        <rFont val="Calibri"/>
        <family val="2"/>
        <scheme val="minor"/>
      </rPr>
      <t>1</t>
    </r>
    <r>
      <rPr>
        <sz val="10"/>
        <color theme="1"/>
        <rFont val="Calibri"/>
        <family val="2"/>
        <scheme val="minor"/>
      </rPr>
      <t xml:space="preserve"> et </t>
    </r>
    <r>
      <rPr>
        <i/>
        <sz val="10"/>
        <color theme="1"/>
        <rFont val="Calibri"/>
        <family val="2"/>
        <scheme val="minor"/>
      </rPr>
      <t>u</t>
    </r>
    <r>
      <rPr>
        <i/>
        <vertAlign val="subscript"/>
        <sz val="10"/>
        <color theme="1"/>
        <rFont val="Calibri"/>
        <family val="2"/>
        <scheme val="minor"/>
      </rPr>
      <t>2</t>
    </r>
    <r>
      <rPr>
        <sz val="10"/>
        <color theme="1"/>
        <rFont val="Calibri"/>
        <family val="2"/>
        <scheme val="minor"/>
      </rPr>
      <t xml:space="preserve"> correspondant aux déplacement de </t>
    </r>
    <r>
      <rPr>
        <i/>
        <sz val="10"/>
        <color theme="1"/>
        <rFont val="Calibri"/>
        <family val="2"/>
        <scheme val="minor"/>
      </rPr>
      <t>p</t>
    </r>
    <r>
      <rPr>
        <i/>
        <vertAlign val="subscript"/>
        <sz val="10"/>
        <color theme="1"/>
        <rFont val="Calibri"/>
        <family val="2"/>
        <scheme val="minor"/>
      </rPr>
      <t>1</t>
    </r>
    <r>
      <rPr>
        <sz val="10"/>
        <color theme="1"/>
        <rFont val="Calibri"/>
        <family val="2"/>
        <scheme val="minor"/>
      </rPr>
      <t xml:space="preserve"> et </t>
    </r>
    <r>
      <rPr>
        <i/>
        <sz val="10"/>
        <color theme="1"/>
        <rFont val="Calibri"/>
        <family val="2"/>
        <scheme val="minor"/>
      </rPr>
      <t>p</t>
    </r>
    <r>
      <rPr>
        <i/>
        <vertAlign val="subscript"/>
        <sz val="10"/>
        <color theme="1"/>
        <rFont val="Calibri"/>
        <family val="2"/>
        <scheme val="minor"/>
      </rPr>
      <t>2</t>
    </r>
    <r>
      <rPr>
        <sz val="10"/>
        <color theme="1"/>
        <rFont val="Calibri"/>
        <family val="2"/>
        <scheme val="minor"/>
      </rPr>
      <t>.</t>
    </r>
  </si>
  <si>
    <r>
      <t xml:space="preserve">Notons que </t>
    </r>
    <r>
      <rPr>
        <i/>
        <sz val="10"/>
        <color theme="1"/>
        <rFont val="Calibri"/>
        <family val="2"/>
        <scheme val="minor"/>
      </rPr>
      <t>u</t>
    </r>
    <r>
      <rPr>
        <i/>
        <vertAlign val="subscript"/>
        <sz val="10"/>
        <color theme="1"/>
        <rFont val="Calibri"/>
        <family val="2"/>
        <scheme val="minor"/>
      </rPr>
      <t>1</t>
    </r>
    <r>
      <rPr>
        <sz val="10"/>
        <color theme="1"/>
        <rFont val="Calibri"/>
        <family val="2"/>
        <scheme val="minor"/>
      </rPr>
      <t xml:space="preserve"> est inconnu mais que </t>
    </r>
    <r>
      <rPr>
        <i/>
        <sz val="10"/>
        <color theme="1"/>
        <rFont val="Calibri"/>
        <family val="2"/>
        <scheme val="minor"/>
      </rPr>
      <t>u</t>
    </r>
    <r>
      <rPr>
        <i/>
        <vertAlign val="subscript"/>
        <sz val="10"/>
        <color theme="1"/>
        <rFont val="Calibri"/>
        <family val="2"/>
        <scheme val="minor"/>
      </rPr>
      <t>2</t>
    </r>
    <r>
      <rPr>
        <sz val="10"/>
        <color theme="1"/>
        <rFont val="Calibri"/>
        <family val="2"/>
        <scheme val="minor"/>
      </rPr>
      <t xml:space="preserve"> s'établie par :</t>
    </r>
  </si>
  <si>
    <r>
      <t xml:space="preserve">Deuxième étape : détermination de </t>
    </r>
    <r>
      <rPr>
        <b/>
        <i/>
        <sz val="10"/>
        <color theme="1"/>
        <rFont val="Calibri"/>
        <family val="2"/>
        <scheme val="minor"/>
      </rPr>
      <t>t</t>
    </r>
  </si>
  <si>
    <r>
      <t xml:space="preserve">Si les positions initiales sont confondues, </t>
    </r>
    <r>
      <rPr>
        <i/>
        <sz val="10"/>
        <color theme="1"/>
        <rFont val="Calibri"/>
        <family val="2"/>
        <scheme val="minor"/>
      </rPr>
      <t>t</t>
    </r>
    <r>
      <rPr>
        <sz val="10"/>
        <color theme="1"/>
        <rFont val="Calibri"/>
        <family val="2"/>
        <scheme val="minor"/>
      </rPr>
      <t xml:space="preserve"> = 0 peut importe les autres paramètres.</t>
    </r>
  </si>
  <si>
    <r>
      <t xml:space="preserve">Le paramètre </t>
    </r>
    <r>
      <rPr>
        <i/>
        <sz val="10"/>
        <color theme="1"/>
        <rFont val="Calibri"/>
        <family val="2"/>
        <scheme val="minor"/>
      </rPr>
      <t>b</t>
    </r>
    <r>
      <rPr>
        <sz val="10"/>
        <color theme="1"/>
        <rFont val="Calibri"/>
        <family val="2"/>
        <scheme val="minor"/>
      </rPr>
      <t xml:space="preserve"> permet de déterminer la nature de la solution</t>
    </r>
  </si>
  <si>
    <r>
      <rPr>
        <i/>
        <sz val="10"/>
        <color theme="1"/>
        <rFont val="Calibri"/>
        <family val="2"/>
        <scheme val="minor"/>
      </rPr>
      <t>b</t>
    </r>
    <r>
      <rPr>
        <sz val="10"/>
        <color theme="1"/>
        <rFont val="Calibri"/>
        <family val="2"/>
        <scheme val="minor"/>
      </rPr>
      <t xml:space="preserve"> &lt; 0</t>
    </r>
  </si>
  <si>
    <r>
      <rPr>
        <i/>
        <sz val="10"/>
        <color theme="1"/>
        <rFont val="Calibri"/>
        <family val="2"/>
        <scheme val="minor"/>
      </rPr>
      <t>b</t>
    </r>
    <r>
      <rPr>
        <sz val="10"/>
        <color theme="1"/>
        <rFont val="Calibri"/>
        <family val="2"/>
        <scheme val="minor"/>
      </rPr>
      <t xml:space="preserve"> = 0</t>
    </r>
  </si>
  <si>
    <r>
      <t xml:space="preserve">Donc, si </t>
    </r>
    <r>
      <rPr>
        <i/>
        <sz val="10"/>
        <color theme="1"/>
        <rFont val="Calibri"/>
        <family val="2"/>
        <scheme val="minor"/>
      </rPr>
      <t>b</t>
    </r>
    <r>
      <rPr>
        <sz val="10"/>
        <color theme="1"/>
        <rFont val="Calibri"/>
        <family val="2"/>
        <scheme val="minor"/>
      </rPr>
      <t xml:space="preserve"> &lt; 0 :</t>
    </r>
  </si>
  <si>
    <r>
      <rPr>
        <i/>
        <sz val="10"/>
        <color theme="1"/>
        <rFont val="Calibri"/>
        <family val="2"/>
        <scheme val="minor"/>
      </rPr>
      <t>b</t>
    </r>
    <r>
      <rPr>
        <sz val="10"/>
        <color theme="1"/>
        <rFont val="Calibri"/>
        <family val="2"/>
        <scheme val="minor"/>
      </rPr>
      <t xml:space="preserve"> &gt; 0</t>
    </r>
  </si>
  <si>
    <r>
      <rPr>
        <b/>
        <sz val="9"/>
        <color theme="0" tint="-0.499984740745262"/>
        <rFont val="Calibri"/>
        <family val="2"/>
        <scheme val="minor"/>
      </rPr>
      <t>Note complémentaire</t>
    </r>
    <r>
      <rPr>
        <sz val="9"/>
        <color theme="0" tint="-0.499984740745262"/>
        <rFont val="Calibri"/>
        <family val="2"/>
        <scheme val="minor"/>
      </rPr>
      <t xml:space="preserve"> : il existe une deuxième solution mais elle se trouve dans le passé avec </t>
    </r>
    <r>
      <rPr>
        <i/>
        <sz val="9"/>
        <color theme="0" tint="-0.499984740745262"/>
        <rFont val="Calibri"/>
        <family val="2"/>
        <scheme val="minor"/>
      </rPr>
      <t>t</t>
    </r>
    <r>
      <rPr>
        <sz val="9"/>
        <color theme="0" tint="-0.499984740745262"/>
        <rFont val="Calibri"/>
        <family val="2"/>
        <scheme val="minor"/>
      </rPr>
      <t xml:space="preserve"> &lt; 0.</t>
    </r>
  </si>
  <si>
    <t>La vitesse du projectile doit être strictement positive.</t>
  </si>
  <si>
    <t>La vitesse ne peut être nulle puisqu'on néglige le cas où le projectile ne bouge pas et que l'objet va directement vers lui.</t>
  </si>
  <si>
    <t>Donc, si cette condition est respectée, il y a toujours une collision possible :</t>
  </si>
  <si>
    <t>Si la vitesse du projectile est supérieure à celle de l'objet.</t>
  </si>
  <si>
    <t>Si cette condition est respectée, on valide l'un de ces scénarios :</t>
  </si>
  <si>
    <t>Impossible pour le projectile d'atteindre sa cible =&gt; aucune solution.</t>
  </si>
  <si>
    <t>Il existe une seule solution :</t>
  </si>
  <si>
    <t xml:space="preserve">Il existe deux solutions possibles : </t>
  </si>
  <si>
    <t>Pour cette partie du problème, on peut considérer une solution pour les deux dernières conditions à cause des erreurs de calcul numérique potentiel (&gt;=). L'égalité n'arrivant que très rarement.</t>
  </si>
  <si>
    <t>Troisième étape : calcule du vecteur unitaire du projectile</t>
  </si>
  <si>
    <t>Quatrième étape : calcule de l'angle du projectile</t>
  </si>
  <si>
    <r>
      <rPr>
        <b/>
        <i/>
        <sz val="10"/>
        <color theme="1"/>
        <rFont val="Calibri"/>
        <family val="2"/>
        <scheme val="minor"/>
      </rPr>
      <t>Attention</t>
    </r>
    <r>
      <rPr>
        <i/>
        <sz val="10"/>
        <color theme="1"/>
        <rFont val="Calibri"/>
        <family val="2"/>
        <scheme val="minor"/>
      </rPr>
      <t>, si deux solutions de t ont été trouvées, on peut privilégier de retourner un seul résultat (t minimum par exemple) ou calculer deux vecteurs unitaires, chacun correspondant à une valeur de t.</t>
    </r>
  </si>
  <si>
    <r>
      <rPr>
        <b/>
        <i/>
        <sz val="10"/>
        <color theme="1"/>
        <rFont val="Calibri"/>
        <family val="2"/>
        <scheme val="minor"/>
      </rPr>
      <t>Attention</t>
    </r>
    <r>
      <rPr>
        <i/>
        <sz val="10"/>
        <color theme="1"/>
        <rFont val="Calibri"/>
        <family val="2"/>
        <scheme val="minor"/>
      </rPr>
      <t>, si deux solutions de t ont été trouvées, on peut privilégier de retourner un seul résultat (t minimum par exemple) ou calculer deux angles, chacun correspondant à une valeur de t.</t>
    </r>
  </si>
  <si>
    <t>Cinquième étape : calcule de la coordonnées de la collision</t>
  </si>
  <si>
    <t>ou, si on préfère une notation plus détaillée :</t>
  </si>
  <si>
    <r>
      <rPr>
        <b/>
        <i/>
        <sz val="10"/>
        <color theme="1"/>
        <rFont val="Calibri"/>
        <family val="2"/>
        <scheme val="minor"/>
      </rPr>
      <t>Attention</t>
    </r>
    <r>
      <rPr>
        <i/>
        <sz val="10"/>
        <color theme="1"/>
        <rFont val="Calibri"/>
        <family val="2"/>
        <scheme val="minor"/>
      </rPr>
      <t>, si deux solutions de t ont été trouvées, on peut privilégier de retourner un seul résultat (t minimum par exemple) ou calculer deux points d'impact, chacun correspondant à une valeur de t.</t>
    </r>
  </si>
  <si>
    <t>Faire feux sur une cible en mouvement</t>
  </si>
  <si>
    <t>On veut adresser la problématique suivante :</t>
  </si>
  <si>
    <t>Nous désirons connaître quels sont les valeurs de tous les paramètres manquants permettant de provoquer une collision entre les deux objets.</t>
  </si>
  <si>
    <t>Pour ce problème on ne tient pas compte de plusieurs facteurs tels que l'accélération linéaire et angulaire, la gravité, la friction de l'aire ou de vent, le temps de retournement pour atteindre l'angle prescrit. Aussi, on néglige les formes du projectile et de l'objet, on considèrement uniquement un point de référence donné pour déterminer le point d'impact.</t>
  </si>
  <si>
    <t>Choisir le mode d'inscription des données :</t>
  </si>
  <si>
    <t>Interactif</t>
  </si>
  <si>
    <t>Mode interactif</t>
  </si>
  <si>
    <t>Mode manuel</t>
  </si>
  <si>
    <r>
      <t xml:space="preserve">Posons d'abord les paramètres intermédiaires </t>
    </r>
    <r>
      <rPr>
        <i/>
        <sz val="10"/>
        <color theme="1"/>
        <rFont val="Calibri"/>
        <family val="2"/>
        <scheme val="minor"/>
      </rPr>
      <t>a</t>
    </r>
    <r>
      <rPr>
        <sz val="10"/>
        <color theme="1"/>
        <rFont val="Calibri"/>
        <family val="2"/>
        <scheme val="minor"/>
      </rPr>
      <t xml:space="preserve">, </t>
    </r>
    <r>
      <rPr>
        <i/>
        <sz val="10"/>
        <color theme="1"/>
        <rFont val="Calibri"/>
        <family val="2"/>
        <scheme val="minor"/>
      </rPr>
      <t>b</t>
    </r>
    <r>
      <rPr>
        <sz val="10"/>
        <color theme="1"/>
        <rFont val="Calibri"/>
        <family val="2"/>
        <scheme val="minor"/>
      </rPr>
      <t xml:space="preserve">, </t>
    </r>
    <r>
      <rPr>
        <i/>
        <sz val="10"/>
        <color theme="1"/>
        <rFont val="Calibri"/>
        <family val="2"/>
        <scheme val="minor"/>
      </rPr>
      <t>c</t>
    </r>
    <r>
      <rPr>
        <sz val="10"/>
        <color theme="1"/>
        <rFont val="Calibri"/>
        <family val="2"/>
        <scheme val="minor"/>
      </rPr>
      <t xml:space="preserve"> et </t>
    </r>
    <r>
      <rPr>
        <i/>
        <sz val="10"/>
        <color theme="1"/>
        <rFont val="Calibri"/>
        <family val="2"/>
        <scheme val="minor"/>
      </rPr>
      <t>d</t>
    </r>
    <r>
      <rPr>
        <sz val="10"/>
        <color theme="1"/>
        <rFont val="Calibri"/>
        <family val="2"/>
        <scheme val="minor"/>
      </rPr>
      <t xml:space="preserve"> :</t>
    </r>
  </si>
  <si>
    <t>Attention : il faut utiliser la fonction ATAN2. Voir la documentation pour comprendre la raison.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</si>
</sst>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quot; sec&quot;"/>
  </numFmts>
  <fonts count="28" x14ac:knownFonts="1">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i/>
      <vertAlign val="subscript"/>
      <sz val="10"/>
      <color theme="1"/>
      <name val="Calibri"/>
      <family val="2"/>
      <scheme val="minor"/>
    </font>
    <font>
      <i/>
      <sz val="10"/>
      <color theme="1"/>
      <name val="Symbol"/>
      <family val="1"/>
      <charset val="2"/>
    </font>
    <font>
      <i/>
      <vertAlign val="subscript"/>
      <sz val="10"/>
      <color theme="1"/>
      <name val="Symbol"/>
      <family val="1"/>
      <charset val="2"/>
    </font>
    <font>
      <sz val="10"/>
      <color theme="1"/>
      <name val="Symbol"/>
      <family val="1"/>
      <charset val="2"/>
    </font>
    <font>
      <vertAlign val="subscript"/>
      <sz val="10"/>
      <color theme="1"/>
      <name val="Calibri"/>
      <family val="2"/>
      <scheme val="minor"/>
    </font>
    <font>
      <b/>
      <sz val="10"/>
      <color theme="1"/>
      <name val="Calibri"/>
      <family val="2"/>
      <scheme val="minor"/>
    </font>
    <font>
      <b/>
      <sz val="12"/>
      <color theme="1"/>
      <name val="Calibri"/>
      <family val="2"/>
      <scheme val="minor"/>
    </font>
    <font>
      <b/>
      <i/>
      <sz val="10"/>
      <color theme="1"/>
      <name val="Calibri"/>
      <family val="2"/>
      <scheme val="minor"/>
    </font>
    <font>
      <sz val="10"/>
      <name val="Calibri"/>
      <family val="2"/>
      <scheme val="minor"/>
    </font>
    <font>
      <b/>
      <sz val="10"/>
      <name val="Calibri"/>
      <family val="2"/>
      <scheme val="minor"/>
    </font>
    <font>
      <sz val="10"/>
      <color theme="0"/>
      <name val="Calibri"/>
      <family val="2"/>
      <scheme val="minor"/>
    </font>
    <font>
      <b/>
      <sz val="10"/>
      <color theme="0"/>
      <name val="Calibri"/>
      <family val="2"/>
      <scheme val="minor"/>
    </font>
    <font>
      <i/>
      <sz val="10"/>
      <color theme="0" tint="-0.499984740745262"/>
      <name val="Calibri"/>
      <family val="2"/>
      <scheme val="minor"/>
    </font>
    <font>
      <b/>
      <i/>
      <sz val="10"/>
      <color theme="1"/>
      <name val="Symbol"/>
      <family val="1"/>
      <charset val="2"/>
    </font>
    <font>
      <b/>
      <i/>
      <vertAlign val="subscript"/>
      <sz val="10"/>
      <color theme="1"/>
      <name val="Symbol"/>
      <family val="1"/>
      <charset val="2"/>
    </font>
    <font>
      <b/>
      <i/>
      <vertAlign val="subscript"/>
      <sz val="10"/>
      <color theme="1"/>
      <name val="Calibri"/>
      <family val="2"/>
      <scheme val="minor"/>
    </font>
    <font>
      <sz val="9"/>
      <color theme="0" tint="-0.499984740745262"/>
      <name val="Calibri"/>
      <family val="2"/>
      <scheme val="minor"/>
    </font>
    <font>
      <i/>
      <sz val="9"/>
      <color theme="0" tint="-0.499984740745262"/>
      <name val="Calibri"/>
      <family val="2"/>
      <scheme val="minor"/>
    </font>
    <font>
      <sz val="11"/>
      <color theme="0" tint="-0.499984740745262"/>
      <name val="Calibri"/>
      <family val="2"/>
      <scheme val="minor"/>
    </font>
    <font>
      <b/>
      <sz val="9"/>
      <color theme="0" tint="-0.499984740745262"/>
      <name val="Calibri"/>
      <family val="2"/>
      <scheme val="minor"/>
    </font>
    <font>
      <b/>
      <sz val="16"/>
      <color theme="1"/>
      <name val="Calibri"/>
      <family val="2"/>
      <scheme val="minor"/>
    </font>
    <font>
      <b/>
      <i/>
      <sz val="10"/>
      <color theme="0"/>
      <name val="Symbol"/>
      <family val="1"/>
      <charset val="2"/>
    </font>
    <font>
      <b/>
      <i/>
      <sz val="10"/>
      <color theme="0"/>
      <name val="Calibri"/>
      <family val="2"/>
      <scheme val="minor"/>
    </font>
    <font>
      <b/>
      <i/>
      <sz val="10"/>
      <color theme="5" tint="-0.249977111117893"/>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8F8F8"/>
        <bgColor indexed="64"/>
      </patternFill>
    </fill>
    <fill>
      <patternFill patternType="solid">
        <fgColor rgb="FF95B5CF"/>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style="thin">
        <color theme="0"/>
      </right>
      <top/>
      <bottom style="thin">
        <color indexed="64"/>
      </bottom>
      <diagonal/>
    </border>
    <border>
      <left/>
      <right style="thin">
        <color indexed="64"/>
      </right>
      <top style="thin">
        <color theme="0"/>
      </top>
      <bottom style="thin">
        <color theme="0"/>
      </bottom>
      <diagonal/>
    </border>
    <border>
      <left style="thin">
        <color theme="0"/>
      </left>
      <right style="thin">
        <color theme="0"/>
      </right>
      <top/>
      <bottom/>
      <diagonal/>
    </border>
  </borders>
  <cellStyleXfs count="1">
    <xf numFmtId="0" fontId="0" fillId="0" borderId="0"/>
  </cellStyleXfs>
  <cellXfs count="133">
    <xf numFmtId="0" fontId="0" fillId="0" borderId="0" xfId="0"/>
    <xf numFmtId="0" fontId="1" fillId="0" borderId="0" xfId="0" applyFont="1"/>
    <xf numFmtId="0" fontId="2" fillId="0" borderId="0" xfId="0" applyFont="1"/>
    <xf numFmtId="0" fontId="2" fillId="0" borderId="0" xfId="0" quotePrefix="1" applyFont="1"/>
    <xf numFmtId="0" fontId="3" fillId="0" borderId="0" xfId="0" applyFont="1" applyAlignment="1">
      <alignment horizontal="center"/>
    </xf>
    <xf numFmtId="0" fontId="5" fillId="0" borderId="0" xfId="0" applyFont="1" applyAlignment="1">
      <alignment horizontal="center"/>
    </xf>
    <xf numFmtId="0" fontId="2" fillId="0" borderId="0" xfId="0" applyFont="1" applyAlignment="1">
      <alignment horizontal="center"/>
    </xf>
    <xf numFmtId="0" fontId="2" fillId="0" borderId="0" xfId="0" applyFont="1" applyAlignment="1">
      <alignment horizontal="right" vertical="top"/>
    </xf>
    <xf numFmtId="0" fontId="1" fillId="0" borderId="1" xfId="0" applyFont="1" applyBorder="1"/>
    <xf numFmtId="0" fontId="2" fillId="0" borderId="1" xfId="0" applyFont="1" applyBorder="1"/>
    <xf numFmtId="0" fontId="2" fillId="0" borderId="0" xfId="0" applyFont="1" applyAlignment="1">
      <alignment vertical="center"/>
    </xf>
    <xf numFmtId="0" fontId="2" fillId="0" borderId="0" xfId="0" applyFont="1" applyBorder="1"/>
    <xf numFmtId="0" fontId="9" fillId="0" borderId="1" xfId="0" applyFont="1" applyBorder="1" applyAlignment="1">
      <alignment horizontal="center"/>
    </xf>
    <xf numFmtId="0" fontId="0" fillId="0" borderId="1" xfId="0" applyBorder="1"/>
    <xf numFmtId="0" fontId="22" fillId="2" borderId="7" xfId="0" applyFont="1" applyFill="1" applyBorder="1"/>
    <xf numFmtId="0" fontId="22" fillId="2" borderId="0" xfId="0" applyFont="1" applyFill="1" applyBorder="1"/>
    <xf numFmtId="0" fontId="22" fillId="2" borderId="5" xfId="0" applyFont="1" applyFill="1" applyBorder="1"/>
    <xf numFmtId="0" fontId="9" fillId="0" borderId="1" xfId="0" applyFont="1" applyBorder="1"/>
    <xf numFmtId="0" fontId="24" fillId="0" borderId="1" xfId="0" applyFont="1" applyBorder="1"/>
    <xf numFmtId="0" fontId="10" fillId="0" borderId="1" xfId="0" applyFont="1" applyBorder="1" applyProtection="1">
      <protection hidden="1"/>
    </xf>
    <xf numFmtId="0" fontId="2" fillId="0" borderId="1" xfId="0" applyFont="1" applyBorder="1" applyAlignment="1" applyProtection="1">
      <alignment horizontal="center"/>
      <protection hidden="1"/>
    </xf>
    <xf numFmtId="0" fontId="2" fillId="0" borderId="1" xfId="0" applyFont="1" applyBorder="1" applyProtection="1">
      <protection hidden="1"/>
    </xf>
    <xf numFmtId="0" fontId="2" fillId="0" borderId="0" xfId="0" applyFont="1" applyBorder="1" applyProtection="1">
      <protection hidden="1"/>
    </xf>
    <xf numFmtId="0" fontId="2" fillId="0" borderId="0" xfId="0" applyFont="1" applyProtection="1">
      <protection hidden="1"/>
    </xf>
    <xf numFmtId="0" fontId="13" fillId="0" borderId="1" xfId="0" applyFont="1" applyFill="1" applyBorder="1" applyAlignment="1" applyProtection="1">
      <protection hidden="1"/>
    </xf>
    <xf numFmtId="0" fontId="12" fillId="0" borderId="1" xfId="0" applyFont="1" applyFill="1" applyBorder="1" applyAlignment="1" applyProtection="1">
      <protection hidden="1"/>
    </xf>
    <xf numFmtId="0" fontId="2" fillId="0" borderId="0" xfId="0" applyFont="1" applyAlignment="1" applyProtection="1">
      <alignment horizontal="center"/>
      <protection hidden="1"/>
    </xf>
    <xf numFmtId="0" fontId="2" fillId="5" borderId="0" xfId="0" applyFont="1" applyFill="1" applyProtection="1">
      <protection hidden="1"/>
    </xf>
    <xf numFmtId="0" fontId="2" fillId="5" borderId="0" xfId="0" applyFont="1" applyFill="1" applyAlignment="1" applyProtection="1">
      <alignment horizontal="center"/>
      <protection hidden="1"/>
    </xf>
    <xf numFmtId="0" fontId="14" fillId="3" borderId="0" xfId="0" applyFont="1" applyFill="1" applyAlignment="1" applyProtection="1">
      <alignment horizontal="center"/>
      <protection hidden="1"/>
    </xf>
    <xf numFmtId="0" fontId="14" fillId="3" borderId="0" xfId="0" applyFont="1" applyFill="1" applyBorder="1" applyAlignment="1" applyProtection="1">
      <alignment horizontal="center"/>
      <protection hidden="1"/>
    </xf>
    <xf numFmtId="0" fontId="26" fillId="3" borderId="16" xfId="0" applyFont="1" applyFill="1" applyBorder="1" applyAlignment="1" applyProtection="1">
      <alignment horizontal="center" vertical="center"/>
      <protection hidden="1"/>
    </xf>
    <xf numFmtId="0" fontId="26" fillId="3" borderId="17" xfId="0" applyFont="1" applyFill="1" applyBorder="1" applyAlignment="1" applyProtection="1">
      <alignment horizontal="center" vertical="center"/>
      <protection hidden="1"/>
    </xf>
    <xf numFmtId="2" fontId="2" fillId="0" borderId="0" xfId="0" applyNumberFormat="1" applyFont="1" applyProtection="1">
      <protection hidden="1"/>
    </xf>
    <xf numFmtId="0" fontId="15" fillId="3" borderId="18" xfId="0" applyFont="1" applyFill="1" applyBorder="1" applyAlignment="1" applyProtection="1">
      <alignment horizontal="center"/>
      <protection hidden="1"/>
    </xf>
    <xf numFmtId="165" fontId="2" fillId="4" borderId="11" xfId="0" applyNumberFormat="1" applyFont="1" applyFill="1" applyBorder="1" applyAlignment="1" applyProtection="1">
      <alignment horizontal="center"/>
      <protection hidden="1"/>
    </xf>
    <xf numFmtId="165" fontId="2" fillId="4" borderId="3" xfId="0" applyNumberFormat="1" applyFont="1" applyFill="1" applyBorder="1" applyAlignment="1" applyProtection="1">
      <alignment horizontal="center"/>
      <protection hidden="1"/>
    </xf>
    <xf numFmtId="164" fontId="16" fillId="4" borderId="2" xfId="0" applyNumberFormat="1" applyFont="1" applyFill="1" applyBorder="1" applyAlignment="1" applyProtection="1">
      <alignment horizontal="center"/>
      <protection hidden="1"/>
    </xf>
    <xf numFmtId="165" fontId="2" fillId="4" borderId="12" xfId="0" applyNumberFormat="1" applyFont="1" applyFill="1" applyBorder="1" applyAlignment="1" applyProtection="1">
      <alignment horizontal="center"/>
      <protection hidden="1"/>
    </xf>
    <xf numFmtId="0" fontId="15" fillId="3" borderId="1" xfId="0" applyFont="1" applyFill="1" applyBorder="1" applyAlignment="1" applyProtection="1">
      <alignment horizontal="center"/>
      <protection hidden="1"/>
    </xf>
    <xf numFmtId="165" fontId="2" fillId="4" borderId="8" xfId="0" applyNumberFormat="1" applyFont="1" applyFill="1" applyBorder="1" applyAlignment="1" applyProtection="1">
      <alignment horizontal="center"/>
      <protection hidden="1"/>
    </xf>
    <xf numFmtId="165" fontId="2" fillId="4" borderId="6" xfId="0" applyNumberFormat="1" applyFont="1" applyFill="1" applyBorder="1" applyAlignment="1" applyProtection="1">
      <alignment horizontal="center"/>
      <protection hidden="1"/>
    </xf>
    <xf numFmtId="164" fontId="2" fillId="4" borderId="1" xfId="0" applyNumberFormat="1" applyFont="1" applyFill="1" applyBorder="1" applyAlignment="1" applyProtection="1">
      <alignment horizontal="center"/>
      <protection hidden="1"/>
    </xf>
    <xf numFmtId="165" fontId="2" fillId="4" borderId="10" xfId="0" applyNumberFormat="1" applyFont="1" applyFill="1" applyBorder="1" applyAlignment="1" applyProtection="1">
      <alignment horizontal="center"/>
      <protection hidden="1"/>
    </xf>
    <xf numFmtId="0" fontId="9" fillId="0" borderId="0" xfId="0" applyFont="1" applyBorder="1" applyAlignment="1" applyProtection="1">
      <alignment horizontal="center"/>
      <protection hidden="1"/>
    </xf>
    <xf numFmtId="165" fontId="2" fillId="4" borderId="0" xfId="0" applyNumberFormat="1" applyFont="1" applyFill="1" applyBorder="1" applyAlignment="1" applyProtection="1">
      <alignment horizontal="center"/>
      <protection hidden="1"/>
    </xf>
    <xf numFmtId="164" fontId="2" fillId="4" borderId="0" xfId="0" applyNumberFormat="1" applyFont="1" applyFill="1" applyBorder="1" applyAlignment="1" applyProtection="1">
      <alignment horizontal="center"/>
      <protection hidden="1"/>
    </xf>
    <xf numFmtId="0" fontId="9" fillId="5" borderId="0" xfId="0" applyFont="1" applyFill="1" applyBorder="1" applyAlignment="1" applyProtection="1">
      <alignment horizontal="center"/>
      <protection hidden="1"/>
    </xf>
    <xf numFmtId="165" fontId="2" fillId="5" borderId="0" xfId="0" applyNumberFormat="1" applyFont="1" applyFill="1" applyBorder="1" applyAlignment="1" applyProtection="1">
      <alignment horizontal="center"/>
      <protection hidden="1"/>
    </xf>
    <xf numFmtId="164" fontId="2" fillId="5" borderId="0" xfId="0" applyNumberFormat="1" applyFont="1" applyFill="1" applyBorder="1" applyAlignment="1" applyProtection="1">
      <alignment horizontal="center"/>
      <protection hidden="1"/>
    </xf>
    <xf numFmtId="0" fontId="9" fillId="0" borderId="1" xfId="0" applyFont="1" applyBorder="1" applyProtection="1">
      <protection hidden="1"/>
    </xf>
    <xf numFmtId="0" fontId="2" fillId="0" borderId="13" xfId="0" applyFont="1" applyBorder="1" applyAlignment="1" applyProtection="1">
      <alignment horizontal="center"/>
      <protection hidden="1"/>
    </xf>
    <xf numFmtId="0" fontId="2" fillId="0" borderId="0" xfId="0" applyFont="1" applyBorder="1" applyAlignment="1" applyProtection="1">
      <alignment horizontal="center"/>
      <protection hidden="1"/>
    </xf>
    <xf numFmtId="0" fontId="2" fillId="0" borderId="0" xfId="0" applyFont="1" applyAlignment="1" applyProtection="1">
      <alignment vertical="center"/>
      <protection hidden="1"/>
    </xf>
    <xf numFmtId="0" fontId="2" fillId="0" borderId="6" xfId="0" applyFont="1" applyBorder="1" applyAlignment="1" applyProtection="1">
      <alignment horizontal="center"/>
      <protection hidden="1"/>
    </xf>
    <xf numFmtId="0" fontId="11" fillId="0" borderId="8" xfId="0" applyFont="1" applyBorder="1" applyAlignment="1" applyProtection="1">
      <alignment horizontal="center" vertical="center"/>
      <protection hidden="1"/>
    </xf>
    <xf numFmtId="0" fontId="11" fillId="0" borderId="6" xfId="0" applyFont="1" applyBorder="1" applyAlignment="1" applyProtection="1">
      <alignment horizontal="center" vertical="center"/>
      <protection hidden="1"/>
    </xf>
    <xf numFmtId="0" fontId="9" fillId="0" borderId="2" xfId="0" applyFont="1" applyBorder="1" applyAlignment="1" applyProtection="1">
      <alignment horizontal="center"/>
      <protection hidden="1"/>
    </xf>
    <xf numFmtId="164" fontId="16" fillId="2" borderId="2" xfId="0" applyNumberFormat="1" applyFont="1" applyFill="1" applyBorder="1" applyAlignment="1" applyProtection="1">
      <alignment horizontal="center"/>
      <protection hidden="1"/>
    </xf>
    <xf numFmtId="0" fontId="9" fillId="0" borderId="1" xfId="0" applyFont="1" applyBorder="1" applyAlignment="1" applyProtection="1">
      <alignment horizontal="center"/>
      <protection hidden="1"/>
    </xf>
    <xf numFmtId="0" fontId="17" fillId="0" borderId="0" xfId="0" applyFont="1" applyAlignment="1" applyProtection="1">
      <alignment horizontal="center"/>
      <protection hidden="1"/>
    </xf>
    <xf numFmtId="0" fontId="2" fillId="0" borderId="0" xfId="0" quotePrefix="1" applyFont="1" applyProtection="1">
      <protection hidden="1"/>
    </xf>
    <xf numFmtId="0" fontId="11" fillId="0" borderId="2" xfId="0" applyFont="1" applyBorder="1" applyAlignment="1" applyProtection="1">
      <alignment horizontal="center"/>
      <protection hidden="1"/>
    </xf>
    <xf numFmtId="0" fontId="11" fillId="0" borderId="0" xfId="0" applyFont="1" applyAlignment="1" applyProtection="1">
      <alignment horizontal="center"/>
      <protection hidden="1"/>
    </xf>
    <xf numFmtId="2" fontId="2" fillId="4" borderId="7" xfId="0" applyNumberFormat="1" applyFont="1" applyFill="1" applyBorder="1" applyAlignment="1" applyProtection="1">
      <alignment horizontal="center"/>
      <protection hidden="1"/>
    </xf>
    <xf numFmtId="2" fontId="2" fillId="4" borderId="5" xfId="0" applyNumberFormat="1" applyFont="1" applyFill="1" applyBorder="1" applyAlignment="1" applyProtection="1">
      <alignment horizontal="center"/>
      <protection hidden="1"/>
    </xf>
    <xf numFmtId="0" fontId="9" fillId="0" borderId="0" xfId="0" applyFont="1" applyAlignment="1" applyProtection="1">
      <alignment horizontal="center"/>
      <protection hidden="1"/>
    </xf>
    <xf numFmtId="166" fontId="2" fillId="0" borderId="0" xfId="0" applyNumberFormat="1" applyFont="1" applyAlignment="1" applyProtection="1">
      <alignment horizontal="center"/>
      <protection hidden="1"/>
    </xf>
    <xf numFmtId="0" fontId="14" fillId="3" borderId="0" xfId="0" applyFont="1" applyFill="1" applyProtection="1">
      <protection hidden="1"/>
    </xf>
    <xf numFmtId="0" fontId="15" fillId="3" borderId="0" xfId="0" applyFont="1" applyFill="1" applyAlignment="1" applyProtection="1">
      <alignment horizontal="center"/>
      <protection hidden="1"/>
    </xf>
    <xf numFmtId="0" fontId="15" fillId="3" borderId="0" xfId="0" applyFont="1" applyFill="1" applyProtection="1">
      <protection hidden="1"/>
    </xf>
    <xf numFmtId="0" fontId="2" fillId="0" borderId="13" xfId="0" applyFont="1" applyBorder="1" applyProtection="1">
      <protection hidden="1"/>
    </xf>
    <xf numFmtId="0" fontId="2" fillId="0" borderId="0" xfId="0" quotePrefix="1" applyFont="1" applyBorder="1" applyAlignment="1" applyProtection="1">
      <alignment horizontal="center"/>
      <protection hidden="1"/>
    </xf>
    <xf numFmtId="0" fontId="11" fillId="0" borderId="0" xfId="0" applyFont="1" applyAlignment="1" applyProtection="1">
      <alignment horizontal="right"/>
      <protection hidden="1"/>
    </xf>
    <xf numFmtId="0" fontId="2" fillId="0" borderId="14" xfId="0" applyFont="1" applyBorder="1" applyProtection="1">
      <protection hidden="1"/>
    </xf>
    <xf numFmtId="11" fontId="2" fillId="0" borderId="13" xfId="0" applyNumberFormat="1" applyFont="1" applyBorder="1" applyProtection="1">
      <protection hidden="1"/>
    </xf>
    <xf numFmtId="0" fontId="2" fillId="0" borderId="7" xfId="0" applyFont="1" applyBorder="1" applyProtection="1">
      <protection hidden="1"/>
    </xf>
    <xf numFmtId="2" fontId="2" fillId="0" borderId="0" xfId="0" applyNumberFormat="1" applyFont="1" applyBorder="1" applyAlignment="1" applyProtection="1">
      <alignment horizontal="center"/>
      <protection hidden="1"/>
    </xf>
    <xf numFmtId="2" fontId="2" fillId="0" borderId="0" xfId="0" applyNumberFormat="1" applyFont="1" applyAlignment="1" applyProtection="1">
      <alignment horizontal="center"/>
      <protection hidden="1"/>
    </xf>
    <xf numFmtId="165" fontId="2" fillId="0" borderId="11" xfId="0" applyNumberFormat="1" applyFont="1" applyFill="1" applyBorder="1" applyAlignment="1" applyProtection="1">
      <alignment horizontal="center"/>
      <protection locked="0"/>
    </xf>
    <xf numFmtId="165" fontId="2" fillId="0" borderId="3" xfId="0" applyNumberFormat="1" applyFont="1" applyFill="1" applyBorder="1" applyAlignment="1" applyProtection="1">
      <alignment horizontal="center"/>
      <protection locked="0"/>
    </xf>
    <xf numFmtId="165" fontId="2" fillId="0" borderId="8" xfId="0" applyNumberFormat="1" applyFont="1" applyFill="1" applyBorder="1" applyAlignment="1" applyProtection="1">
      <alignment horizontal="center"/>
      <protection locked="0"/>
    </xf>
    <xf numFmtId="165" fontId="2" fillId="0" borderId="6" xfId="0" applyNumberFormat="1" applyFont="1" applyFill="1" applyBorder="1" applyAlignment="1" applyProtection="1">
      <alignment horizontal="center"/>
      <protection locked="0"/>
    </xf>
    <xf numFmtId="164" fontId="2" fillId="0" borderId="1" xfId="0" applyNumberFormat="1" applyFont="1" applyFill="1" applyBorder="1" applyAlignment="1" applyProtection="1">
      <alignment horizontal="center"/>
      <protection locked="0"/>
    </xf>
    <xf numFmtId="165" fontId="2" fillId="0" borderId="10" xfId="0" applyNumberFormat="1" applyFont="1" applyFill="1" applyBorder="1" applyAlignment="1" applyProtection="1">
      <alignment horizontal="center"/>
      <protection locked="0"/>
    </xf>
    <xf numFmtId="165" fontId="2" fillId="0" borderId="12" xfId="0" applyNumberFormat="1" applyFont="1" applyFill="1" applyBorder="1" applyAlignment="1" applyProtection="1">
      <alignment horizontal="center"/>
      <protection locked="0"/>
    </xf>
    <xf numFmtId="0" fontId="27" fillId="0" borderId="15" xfId="0" applyFont="1" applyFill="1" applyBorder="1" applyAlignment="1" applyProtection="1">
      <alignment horizontal="center"/>
      <protection locked="0"/>
    </xf>
    <xf numFmtId="0" fontId="2" fillId="0" borderId="0" xfId="0" applyFont="1" applyProtection="1">
      <protection locked="0" hidden="1"/>
    </xf>
    <xf numFmtId="0" fontId="9" fillId="0" borderId="0" xfId="0" applyFont="1" applyAlignment="1">
      <alignment vertical="center"/>
    </xf>
    <xf numFmtId="0" fontId="2" fillId="0" borderId="0" xfId="0" applyFont="1" applyAlignment="1">
      <alignment horizontal="left" wrapText="1"/>
    </xf>
    <xf numFmtId="0" fontId="2" fillId="0" borderId="0" xfId="0" quotePrefix="1" applyFont="1" applyAlignment="1">
      <alignment wrapText="1"/>
    </xf>
    <xf numFmtId="0" fontId="20" fillId="2" borderId="1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3" fillId="0" borderId="0" xfId="0" applyFont="1" applyAlignment="1">
      <alignment horizontal="left" vertical="center" wrapText="1"/>
    </xf>
    <xf numFmtId="0" fontId="20" fillId="2" borderId="14" xfId="0" applyFont="1" applyFill="1" applyBorder="1" applyAlignment="1">
      <alignment horizontal="center"/>
    </xf>
    <xf numFmtId="0" fontId="20" fillId="2" borderId="13" xfId="0" applyFont="1" applyFill="1" applyBorder="1" applyAlignment="1">
      <alignment horizontal="center"/>
    </xf>
    <xf numFmtId="0" fontId="20" fillId="2" borderId="4" xfId="0" applyFont="1" applyFill="1" applyBorder="1" applyAlignment="1">
      <alignment horizontal="center"/>
    </xf>
    <xf numFmtId="0" fontId="21" fillId="2" borderId="8" xfId="0" applyFont="1" applyFill="1" applyBorder="1" applyAlignment="1">
      <alignment horizontal="center"/>
    </xf>
    <xf numFmtId="0" fontId="21" fillId="2" borderId="1" xfId="0" applyFont="1" applyFill="1" applyBorder="1" applyAlignment="1">
      <alignment horizontal="center"/>
    </xf>
    <xf numFmtId="0" fontId="21" fillId="2" borderId="6" xfId="0" applyFont="1" applyFill="1" applyBorder="1" applyAlignment="1">
      <alignment horizontal="center"/>
    </xf>
    <xf numFmtId="0" fontId="20" fillId="2" borderId="14"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wrapText="1"/>
    </xf>
    <xf numFmtId="0" fontId="9" fillId="0" borderId="1" xfId="0" applyFont="1" applyBorder="1" applyAlignment="1" applyProtection="1">
      <alignment horizontal="left"/>
      <protection hidden="1"/>
    </xf>
    <xf numFmtId="0" fontId="9" fillId="0" borderId="8"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17" fillId="0" borderId="9" xfId="0" applyFont="1" applyBorder="1" applyAlignment="1" applyProtection="1">
      <alignment horizontal="center" vertical="center"/>
      <protection hidden="1"/>
    </xf>
    <xf numFmtId="0" fontId="17" fillId="0" borderId="10" xfId="0" applyFont="1" applyBorder="1" applyAlignment="1" applyProtection="1">
      <alignment horizontal="center" vertical="center"/>
      <protection hidden="1"/>
    </xf>
    <xf numFmtId="0" fontId="11" fillId="0" borderId="9" xfId="0" applyFont="1" applyBorder="1" applyAlignment="1" applyProtection="1">
      <alignment horizontal="center" vertical="center"/>
      <protection hidden="1"/>
    </xf>
    <xf numFmtId="0" fontId="11" fillId="0" borderId="10" xfId="0" applyFont="1" applyBorder="1" applyAlignment="1" applyProtection="1">
      <alignment horizontal="center" vertical="center"/>
      <protection hidden="1"/>
    </xf>
    <xf numFmtId="0" fontId="2" fillId="0" borderId="0" xfId="0" applyFont="1" applyBorder="1" applyAlignment="1" applyProtection="1">
      <alignment horizontal="center"/>
      <protection hidden="1"/>
    </xf>
    <xf numFmtId="0" fontId="9" fillId="0" borderId="8" xfId="0" applyFont="1" applyBorder="1" applyAlignment="1" applyProtection="1">
      <alignment horizontal="center"/>
      <protection hidden="1"/>
    </xf>
    <xf numFmtId="0" fontId="9" fillId="0" borderId="6" xfId="0" applyFont="1" applyBorder="1" applyAlignment="1" applyProtection="1">
      <alignment horizontal="center"/>
      <protection hidden="1"/>
    </xf>
    <xf numFmtId="164" fontId="2" fillId="4" borderId="7" xfId="0" applyNumberFormat="1" applyFont="1" applyFill="1" applyBorder="1" applyAlignment="1" applyProtection="1">
      <alignment horizontal="center"/>
      <protection hidden="1"/>
    </xf>
    <xf numFmtId="164" fontId="2" fillId="4" borderId="5" xfId="0" applyNumberFormat="1" applyFont="1" applyFill="1" applyBorder="1" applyAlignment="1" applyProtection="1">
      <alignment horizontal="center"/>
      <protection hidden="1"/>
    </xf>
    <xf numFmtId="2" fontId="2" fillId="4" borderId="11" xfId="0" applyNumberFormat="1" applyFont="1" applyFill="1" applyBorder="1" applyAlignment="1" applyProtection="1">
      <alignment horizontal="center"/>
      <protection hidden="1"/>
    </xf>
    <xf numFmtId="2" fontId="2" fillId="4" borderId="3" xfId="0" applyNumberFormat="1" applyFont="1" applyFill="1" applyBorder="1" applyAlignment="1" applyProtection="1">
      <alignment horizontal="center"/>
      <protection hidden="1"/>
    </xf>
    <xf numFmtId="0" fontId="15" fillId="3" borderId="16" xfId="0" applyFont="1" applyFill="1" applyBorder="1" applyAlignment="1" applyProtection="1">
      <alignment horizontal="center" vertical="center"/>
      <protection hidden="1"/>
    </xf>
    <xf numFmtId="0" fontId="15" fillId="3" borderId="17" xfId="0" applyFont="1" applyFill="1" applyBorder="1" applyAlignment="1" applyProtection="1">
      <alignment horizontal="center" vertical="center"/>
      <protection hidden="1"/>
    </xf>
    <xf numFmtId="0" fontId="25" fillId="3" borderId="0" xfId="0" applyFont="1" applyFill="1" applyBorder="1" applyAlignment="1" applyProtection="1">
      <alignment horizontal="center" vertical="center"/>
      <protection hidden="1"/>
    </xf>
    <xf numFmtId="0" fontId="25" fillId="3" borderId="1" xfId="0" applyFont="1" applyFill="1" applyBorder="1" applyAlignment="1" applyProtection="1">
      <alignment horizontal="center" vertical="center"/>
      <protection hidden="1"/>
    </xf>
    <xf numFmtId="0" fontId="26" fillId="3" borderId="19" xfId="0" applyFont="1" applyFill="1" applyBorder="1" applyAlignment="1" applyProtection="1">
      <alignment horizontal="center" vertical="center"/>
      <protection hidden="1"/>
    </xf>
    <xf numFmtId="0" fontId="26" fillId="3" borderId="15" xfId="0" applyFont="1" applyFill="1" applyBorder="1" applyAlignment="1" applyProtection="1">
      <alignment horizontal="center" vertical="center"/>
      <protection hidden="1"/>
    </xf>
    <xf numFmtId="0" fontId="1" fillId="0" borderId="0" xfId="0" applyFont="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5" xfId="0" applyFont="1" applyBorder="1" applyAlignment="1" applyProtection="1">
      <alignment horizontal="center" vertical="center"/>
      <protection hidden="1"/>
    </xf>
  </cellXfs>
  <cellStyles count="1">
    <cellStyle name="Normal" xfId="0" builtinId="0"/>
  </cellStyles>
  <dxfs count="6">
    <dxf>
      <font>
        <color theme="0"/>
      </font>
      <fill>
        <patternFill>
          <bgColor theme="0"/>
        </patternFill>
      </fill>
      <border>
        <left style="thin">
          <color theme="0"/>
        </left>
        <right style="thin">
          <color theme="0"/>
        </right>
        <top style="thin">
          <color theme="0"/>
        </top>
        <bottom style="thin">
          <color theme="0"/>
        </bottom>
        <vertical/>
        <horizontal/>
      </border>
    </dxf>
    <dxf>
      <font>
        <b/>
        <i val="0"/>
        <color rgb="FFFF0000"/>
      </font>
      <fill>
        <patternFill>
          <bgColor rgb="FFFEF0F0"/>
        </patternFill>
      </fill>
    </dxf>
    <dxf>
      <font>
        <b/>
        <i val="0"/>
        <color rgb="FF0070C0"/>
      </font>
    </dxf>
    <dxf>
      <font>
        <b/>
        <i val="0"/>
        <color rgb="FF7030A0"/>
      </font>
    </dxf>
    <dxf>
      <font>
        <color theme="0"/>
      </font>
    </dxf>
    <dxf>
      <font>
        <color theme="0"/>
      </font>
    </dxf>
  </dxfs>
  <tableStyles count="0" defaultTableStyle="TableStyleMedium2" defaultPivotStyle="PivotStyleLight16"/>
  <colors>
    <mruColors>
      <color rgb="FF95B5CF"/>
      <color rgb="FFBDD5E1"/>
      <color rgb="FFF8F8F8"/>
      <color rgb="FFFEF0F0"/>
      <color rgb="FFFFE285"/>
      <color rgb="FF4FD1FF"/>
      <color rgb="FFA01010"/>
      <color rgb="FFDAA614"/>
      <color rgb="FFEFC54F"/>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activeX/activeX7.xml><?xml version="1.0" encoding="utf-8"?>
<ax:ocx xmlns:ax="http://schemas.microsoft.com/office/2006/activeX" xmlns:r="http://schemas.openxmlformats.org/officeDocument/2006/relationships" ax:classid="{DFD181E0-5E2F-11CE-A449-00AA004A803D}" ax:persistence="persistStreamInit" r:id="rId1"/>
</file>

<file path=xl/activeX/activeX8.xml><?xml version="1.0" encoding="utf-8"?>
<ax:ocx xmlns:ax="http://schemas.microsoft.com/office/2006/activeX" xmlns:r="http://schemas.openxmlformats.org/officeDocument/2006/relationships" ax:classid="{DFD181E0-5E2F-11CE-A449-00AA004A803D}"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6"/>
          <c:order val="0"/>
          <c:tx>
            <c:strRef>
              <c:f>Exemple!$T$105</c:f>
              <c:strCache>
                <c:ptCount val="1"/>
                <c:pt idx="0">
                  <c:v>Objet</c:v>
                </c:pt>
              </c:strCache>
            </c:strRef>
          </c:tx>
          <c:spPr>
            <a:ln w="19050" cap="rnd">
              <a:noFill/>
              <a:round/>
            </a:ln>
            <a:effectLst/>
          </c:spPr>
          <c:marker>
            <c:symbol val="circle"/>
            <c:size val="10"/>
            <c:spPr>
              <a:solidFill>
                <a:srgbClr val="BDD5E1"/>
              </a:solidFill>
              <a:ln w="12700">
                <a:solidFill>
                  <a:schemeClr val="accent1">
                    <a:lumMod val="60000"/>
                  </a:schemeClr>
                </a:solidFill>
              </a:ln>
              <a:effectLst/>
            </c:spPr>
          </c:marker>
          <c:xVal>
            <c:numRef>
              <c:f>Exemple!$U$105</c:f>
              <c:numCache>
                <c:formatCode>0.00</c:formatCode>
                <c:ptCount val="1"/>
                <c:pt idx="0">
                  <c:v>85.6</c:v>
                </c:pt>
              </c:numCache>
            </c:numRef>
          </c:xVal>
          <c:yVal>
            <c:numRef>
              <c:f>Exemple!$V$105</c:f>
              <c:numCache>
                <c:formatCode>0.00</c:formatCode>
                <c:ptCount val="1"/>
                <c:pt idx="0">
                  <c:v>28.199999999999989</c:v>
                </c:pt>
              </c:numCache>
            </c:numRef>
          </c:yVal>
          <c:smooth val="1"/>
        </c:ser>
        <c:ser>
          <c:idx val="1"/>
          <c:order val="1"/>
          <c:tx>
            <c:strRef>
              <c:f>Exemple!$U$100</c:f>
              <c:strCache>
                <c:ptCount val="1"/>
                <c:pt idx="0">
                  <c:v>Direction objet</c:v>
                </c:pt>
              </c:strCache>
            </c:strRef>
          </c:tx>
          <c:spPr>
            <a:ln w="12700" cap="rnd">
              <a:solidFill>
                <a:srgbClr val="72A5BE"/>
              </a:solidFill>
              <a:prstDash val="dash"/>
              <a:round/>
            </a:ln>
            <a:effectLst/>
          </c:spPr>
          <c:marker>
            <c:symbol val="none"/>
          </c:marker>
          <c:xVal>
            <c:numRef>
              <c:f>Exemple!$U$102:$U$103</c:f>
              <c:numCache>
                <c:formatCode>0.00</c:formatCode>
                <c:ptCount val="2"/>
                <c:pt idx="0">
                  <c:v>85.6</c:v>
                </c:pt>
                <c:pt idx="1">
                  <c:v>-684.91324277578929</c:v>
                </c:pt>
              </c:numCache>
            </c:numRef>
          </c:xVal>
          <c:yVal>
            <c:numRef>
              <c:f>Exemple!$V$102:$V$103</c:f>
              <c:numCache>
                <c:formatCode>0.00</c:formatCode>
                <c:ptCount val="2"/>
                <c:pt idx="0">
                  <c:v>28.199999999999989</c:v>
                </c:pt>
                <c:pt idx="1">
                  <c:v>-609.22398974868975</c:v>
                </c:pt>
              </c:numCache>
            </c:numRef>
          </c:yVal>
          <c:smooth val="1"/>
        </c:ser>
        <c:ser>
          <c:idx val="0"/>
          <c:order val="2"/>
          <c:tx>
            <c:strRef>
              <c:f>Exemple!$U$95</c:f>
              <c:strCache>
                <c:ptCount val="1"/>
                <c:pt idx="0">
                  <c:v>Vecteur objet</c:v>
                </c:pt>
              </c:strCache>
            </c:strRef>
          </c:tx>
          <c:spPr>
            <a:ln w="25400" cap="rnd">
              <a:solidFill>
                <a:srgbClr val="28659C"/>
              </a:solidFill>
              <a:round/>
              <a:tailEnd type="triangle" w="med" len="med"/>
            </a:ln>
            <a:effectLst/>
          </c:spPr>
          <c:marker>
            <c:symbol val="none"/>
          </c:marker>
          <c:xVal>
            <c:numRef>
              <c:f>Exemple!$U$97:$U$98</c:f>
              <c:numCache>
                <c:formatCode>0.00</c:formatCode>
                <c:ptCount val="2"/>
                <c:pt idx="0">
                  <c:v>85.6</c:v>
                </c:pt>
                <c:pt idx="1">
                  <c:v>79.744099354903994</c:v>
                </c:pt>
              </c:numCache>
            </c:numRef>
          </c:xVal>
          <c:yVal>
            <c:numRef>
              <c:f>Exemple!$V$97:$V$98</c:f>
              <c:numCache>
                <c:formatCode>0.00</c:formatCode>
                <c:ptCount val="2"/>
                <c:pt idx="0">
                  <c:v>28.199999999999989</c:v>
                </c:pt>
                <c:pt idx="1">
                  <c:v>23.355577677909949</c:v>
                </c:pt>
              </c:numCache>
            </c:numRef>
          </c:yVal>
          <c:smooth val="1"/>
        </c:ser>
        <c:ser>
          <c:idx val="7"/>
          <c:order val="3"/>
          <c:tx>
            <c:strRef>
              <c:f>Exemple!$T$106</c:f>
              <c:strCache>
                <c:ptCount val="1"/>
                <c:pt idx="0">
                  <c:v>Projectile</c:v>
                </c:pt>
              </c:strCache>
            </c:strRef>
          </c:tx>
          <c:spPr>
            <a:ln w="19050" cap="rnd">
              <a:noFill/>
              <a:round/>
            </a:ln>
            <a:effectLst/>
          </c:spPr>
          <c:marker>
            <c:symbol val="circle"/>
            <c:size val="10"/>
            <c:spPr>
              <a:solidFill>
                <a:srgbClr val="FFE285"/>
              </a:solidFill>
              <a:ln w="12700">
                <a:solidFill>
                  <a:srgbClr val="ED4545"/>
                </a:solidFill>
              </a:ln>
              <a:effectLst/>
            </c:spPr>
          </c:marker>
          <c:xVal>
            <c:numRef>
              <c:f>Exemple!$U$106</c:f>
              <c:numCache>
                <c:formatCode>0.00</c:formatCode>
                <c:ptCount val="1"/>
                <c:pt idx="0">
                  <c:v>0.5</c:v>
                </c:pt>
              </c:numCache>
            </c:numRef>
          </c:xVal>
          <c:yVal>
            <c:numRef>
              <c:f>Exemple!$V$106</c:f>
              <c:numCache>
                <c:formatCode>0.00</c:formatCode>
                <c:ptCount val="1"/>
                <c:pt idx="0">
                  <c:v>0</c:v>
                </c:pt>
              </c:numCache>
            </c:numRef>
          </c:yVal>
          <c:smooth val="1"/>
        </c:ser>
        <c:ser>
          <c:idx val="3"/>
          <c:order val="4"/>
          <c:tx>
            <c:strRef>
              <c:f>Exemple!$W$100</c:f>
              <c:strCache>
                <c:ptCount val="1"/>
                <c:pt idx="0">
                  <c:v>Direction projectile : 1</c:v>
                </c:pt>
              </c:strCache>
            </c:strRef>
          </c:tx>
          <c:spPr>
            <a:ln w="12700" cap="rnd">
              <a:solidFill>
                <a:srgbClr val="ED4545"/>
              </a:solidFill>
              <a:prstDash val="dash"/>
              <a:round/>
            </a:ln>
            <a:effectLst/>
          </c:spPr>
          <c:marker>
            <c:symbol val="none"/>
          </c:marker>
          <c:xVal>
            <c:numRef>
              <c:f>Exemple!$W$102:$W$103</c:f>
              <c:numCache>
                <c:formatCode>0.00</c:formatCode>
                <c:ptCount val="2"/>
                <c:pt idx="0">
                  <c:v>0.5</c:v>
                </c:pt>
                <c:pt idx="1">
                  <c:v>811.21144915547018</c:v>
                </c:pt>
              </c:numCache>
            </c:numRef>
          </c:xVal>
          <c:yVal>
            <c:numRef>
              <c:f>Exemple!$X$102:$X$103</c:f>
              <c:numCache>
                <c:formatCode>0.00</c:formatCode>
                <c:ptCount val="2"/>
                <c:pt idx="0">
                  <c:v>0</c:v>
                </c:pt>
                <c:pt idx="1">
                  <c:v>-585.44593790395027</c:v>
                </c:pt>
              </c:numCache>
            </c:numRef>
          </c:yVal>
          <c:smooth val="1"/>
        </c:ser>
        <c:ser>
          <c:idx val="2"/>
          <c:order val="5"/>
          <c:tx>
            <c:strRef>
              <c:f>Exemple!$W$95</c:f>
              <c:strCache>
                <c:ptCount val="1"/>
                <c:pt idx="0">
                  <c:v>Vecteur projectile : 1</c:v>
                </c:pt>
              </c:strCache>
            </c:strRef>
          </c:tx>
          <c:spPr>
            <a:ln w="25400" cap="rnd">
              <a:solidFill>
                <a:srgbClr val="A01010"/>
              </a:solidFill>
              <a:round/>
              <a:tailEnd type="triangle"/>
            </a:ln>
            <a:effectLst/>
          </c:spPr>
          <c:marker>
            <c:symbol val="none"/>
          </c:marker>
          <c:xVal>
            <c:numRef>
              <c:f>Exemple!$W$97:$W$98</c:f>
              <c:numCache>
                <c:formatCode>0.00</c:formatCode>
                <c:ptCount val="2"/>
                <c:pt idx="0">
                  <c:v>0.5</c:v>
                </c:pt>
                <c:pt idx="1">
                  <c:v>3.2564189271285988</c:v>
                </c:pt>
              </c:numCache>
            </c:numRef>
          </c:xVal>
          <c:yVal>
            <c:numRef>
              <c:f>Exemple!$X$97:$X$98</c:f>
              <c:numCache>
                <c:formatCode>0.00</c:formatCode>
                <c:ptCount val="2"/>
                <c:pt idx="0">
                  <c:v>0</c:v>
                </c:pt>
                <c:pt idx="1">
                  <c:v>-1.9905161888734308</c:v>
                </c:pt>
              </c:numCache>
            </c:numRef>
          </c:yVal>
          <c:smooth val="1"/>
        </c:ser>
        <c:ser>
          <c:idx val="8"/>
          <c:order val="6"/>
          <c:tx>
            <c:strRef>
              <c:f>Exemple!$W$108</c:f>
              <c:strCache>
                <c:ptCount val="1"/>
                <c:pt idx="0">
                  <c:v>Collision : 1</c:v>
                </c:pt>
              </c:strCache>
            </c:strRef>
          </c:tx>
          <c:spPr>
            <a:ln w="19050" cap="rnd">
              <a:noFill/>
              <a:round/>
            </a:ln>
            <a:effectLst/>
          </c:spPr>
          <c:marker>
            <c:symbol val="circle"/>
            <c:size val="11"/>
            <c:spPr>
              <a:noFill/>
              <a:ln w="25400">
                <a:solidFill>
                  <a:srgbClr val="A01010"/>
                </a:solidFill>
              </a:ln>
              <a:effectLst/>
            </c:spPr>
          </c:marker>
          <c:xVal>
            <c:numRef>
              <c:f>Exemple!$W$110</c:f>
              <c:numCache>
                <c:formatCode>0.00</c:formatCode>
                <c:ptCount val="1"/>
                <c:pt idx="0">
                  <c:v>27.736710009595367</c:v>
                </c:pt>
              </c:numCache>
            </c:numRef>
          </c:xVal>
          <c:yVal>
            <c:numRef>
              <c:f>Exemple!$X$110</c:f>
              <c:numCache>
                <c:formatCode>0.00</c:formatCode>
                <c:ptCount val="1"/>
                <c:pt idx="0">
                  <c:v>-19.668676510731718</c:v>
                </c:pt>
              </c:numCache>
            </c:numRef>
          </c:yVal>
          <c:smooth val="1"/>
        </c:ser>
        <c:ser>
          <c:idx val="4"/>
          <c:order val="7"/>
          <c:tx>
            <c:strRef>
              <c:f>Exemple!$Y$100</c:f>
              <c:strCache>
                <c:ptCount val="1"/>
                <c:pt idx="0">
                  <c:v>Direction projectile : 2</c:v>
                </c:pt>
              </c:strCache>
            </c:strRef>
          </c:tx>
          <c:spPr>
            <a:ln w="12700" cap="rnd">
              <a:solidFill>
                <a:srgbClr val="EFC54F"/>
              </a:solidFill>
              <a:prstDash val="dash"/>
              <a:round/>
            </a:ln>
            <a:effectLst/>
          </c:spPr>
          <c:marker>
            <c:symbol val="none"/>
          </c:marker>
          <c:xVal>
            <c:numRef>
              <c:f>Exemple!$Y$102:$Y$103</c:f>
              <c:numCache>
                <c:formatCode>0.00</c:formatCode>
                <c:ptCount val="2"/>
                <c:pt idx="0">
                  <c:v>0.5</c:v>
                </c:pt>
                <c:pt idx="1">
                  <c:v>-300.16758003927947</c:v>
                </c:pt>
              </c:numCache>
            </c:numRef>
          </c:xVal>
          <c:yVal>
            <c:numRef>
              <c:f>Exemple!$Z$102:$Z$103</c:f>
              <c:numCache>
                <c:formatCode>0.00</c:formatCode>
                <c:ptCount val="2"/>
                <c:pt idx="0">
                  <c:v>0</c:v>
                </c:pt>
                <c:pt idx="1">
                  <c:v>-953.72900045732194</c:v>
                </c:pt>
              </c:numCache>
            </c:numRef>
          </c:yVal>
          <c:smooth val="1"/>
        </c:ser>
        <c:ser>
          <c:idx val="5"/>
          <c:order val="8"/>
          <c:tx>
            <c:strRef>
              <c:f>Exemple!$Y$95</c:f>
              <c:strCache>
                <c:ptCount val="1"/>
                <c:pt idx="0">
                  <c:v>Vecteur projectile : 2</c:v>
                </c:pt>
              </c:strCache>
            </c:strRef>
          </c:tx>
          <c:spPr>
            <a:ln w="25400" cap="rnd">
              <a:solidFill>
                <a:srgbClr val="DAA614"/>
              </a:solidFill>
              <a:round/>
              <a:tailEnd type="triangle"/>
            </a:ln>
            <a:effectLst/>
          </c:spPr>
          <c:marker>
            <c:symbol val="none"/>
          </c:marker>
          <c:xVal>
            <c:numRef>
              <c:f>Exemple!$Y$97:$Y$98</c:f>
              <c:numCache>
                <c:formatCode>0.00</c:formatCode>
                <c:ptCount val="2"/>
                <c:pt idx="0">
                  <c:v>0.5</c:v>
                </c:pt>
                <c:pt idx="1">
                  <c:v>-0.52226977213355008</c:v>
                </c:pt>
              </c:numCache>
            </c:numRef>
          </c:xVal>
          <c:yVal>
            <c:numRef>
              <c:f>Exemple!$Z$97:$Z$98</c:f>
              <c:numCache>
                <c:formatCode>0.00</c:formatCode>
                <c:ptCount val="2"/>
                <c:pt idx="0">
                  <c:v>0</c:v>
                </c:pt>
                <c:pt idx="1">
                  <c:v>-3.2426786015548945</c:v>
                </c:pt>
              </c:numCache>
            </c:numRef>
          </c:yVal>
          <c:smooth val="1"/>
        </c:ser>
        <c:ser>
          <c:idx val="9"/>
          <c:order val="9"/>
          <c:tx>
            <c:strRef>
              <c:f>Exemple!$Y$108</c:f>
              <c:strCache>
                <c:ptCount val="1"/>
                <c:pt idx="0">
                  <c:v>Collision : 2</c:v>
                </c:pt>
              </c:strCache>
            </c:strRef>
          </c:tx>
          <c:spPr>
            <a:ln w="19050" cap="rnd">
              <a:noFill/>
              <a:round/>
            </a:ln>
            <a:effectLst/>
          </c:spPr>
          <c:marker>
            <c:symbol val="circle"/>
            <c:size val="11"/>
            <c:spPr>
              <a:noFill/>
              <a:ln w="25400">
                <a:solidFill>
                  <a:srgbClr val="DAA614"/>
                </a:solidFill>
              </a:ln>
              <a:effectLst/>
            </c:spPr>
          </c:marker>
          <c:xVal>
            <c:numRef>
              <c:f>Exemple!$Y$110</c:f>
              <c:numCache>
                <c:formatCode>0.00</c:formatCode>
                <c:ptCount val="1"/>
                <c:pt idx="0">
                  <c:v>-17.497890177171783</c:v>
                </c:pt>
              </c:numCache>
            </c:numRef>
          </c:xVal>
          <c:yVal>
            <c:numRef>
              <c:f>Exemple!$Z$110</c:f>
              <c:numCache>
                <c:formatCode>0.00</c:formatCode>
                <c:ptCount val="1"/>
                <c:pt idx="0">
                  <c:v>-57.089992232525482</c:v>
                </c:pt>
              </c:numCache>
            </c:numRef>
          </c:yVal>
          <c:smooth val="1"/>
        </c:ser>
        <c:ser>
          <c:idx val="12"/>
          <c:order val="10"/>
          <c:tx>
            <c:strRef>
              <c:f>Exemple!$U$112</c:f>
              <c:strCache>
                <c:ptCount val="1"/>
                <c:pt idx="0">
                  <c:v>Simulation objet</c:v>
                </c:pt>
              </c:strCache>
            </c:strRef>
          </c:tx>
          <c:spPr>
            <a:ln w="25400" cap="rnd">
              <a:noFill/>
              <a:round/>
            </a:ln>
            <a:effectLst/>
          </c:spPr>
          <c:marker>
            <c:symbol val="circle"/>
            <c:size val="5"/>
            <c:spPr>
              <a:solidFill>
                <a:srgbClr val="4FD1FF"/>
              </a:solidFill>
              <a:ln w="9525">
                <a:solidFill>
                  <a:srgbClr val="00B0F0"/>
                </a:solidFill>
              </a:ln>
              <a:effectLst/>
            </c:spPr>
          </c:marker>
          <c:xVal>
            <c:numRef>
              <c:f>Exemple!$U$114</c:f>
              <c:numCache>
                <c:formatCode>General</c:formatCode>
                <c:ptCount val="1"/>
                <c:pt idx="0">
                  <c:v>85.6</c:v>
                </c:pt>
              </c:numCache>
            </c:numRef>
          </c:xVal>
          <c:yVal>
            <c:numRef>
              <c:f>Exemple!$V$114</c:f>
              <c:numCache>
                <c:formatCode>General</c:formatCode>
                <c:ptCount val="1"/>
                <c:pt idx="0">
                  <c:v>28.199999999999989</c:v>
                </c:pt>
              </c:numCache>
            </c:numRef>
          </c:yVal>
          <c:smooth val="1"/>
        </c:ser>
        <c:ser>
          <c:idx val="10"/>
          <c:order val="11"/>
          <c:tx>
            <c:strRef>
              <c:f>Exemple!$W$112</c:f>
              <c:strCache>
                <c:ptCount val="1"/>
                <c:pt idx="0">
                  <c:v>Simulation : 1</c:v>
                </c:pt>
              </c:strCache>
            </c:strRef>
          </c:tx>
          <c:spPr>
            <a:ln w="25400" cap="rnd">
              <a:noFill/>
              <a:round/>
            </a:ln>
            <a:effectLst/>
          </c:spPr>
          <c:marker>
            <c:symbol val="circle"/>
            <c:size val="5"/>
            <c:spPr>
              <a:solidFill>
                <a:srgbClr val="FF0000"/>
              </a:solidFill>
              <a:ln w="9525">
                <a:solidFill>
                  <a:srgbClr val="C00000"/>
                </a:solidFill>
              </a:ln>
              <a:effectLst/>
            </c:spPr>
          </c:marker>
          <c:xVal>
            <c:numRef>
              <c:f>Exemple!$W$114</c:f>
              <c:numCache>
                <c:formatCode>0.00</c:formatCode>
                <c:ptCount val="1"/>
                <c:pt idx="0">
                  <c:v>0.5</c:v>
                </c:pt>
              </c:numCache>
            </c:numRef>
          </c:xVal>
          <c:yVal>
            <c:numRef>
              <c:f>Exemple!$X$114</c:f>
              <c:numCache>
                <c:formatCode>0.00</c:formatCode>
                <c:ptCount val="1"/>
                <c:pt idx="0">
                  <c:v>0</c:v>
                </c:pt>
              </c:numCache>
            </c:numRef>
          </c:yVal>
          <c:smooth val="1"/>
        </c:ser>
        <c:ser>
          <c:idx val="11"/>
          <c:order val="12"/>
          <c:tx>
            <c:strRef>
              <c:f>Exemple!$Y$112</c:f>
              <c:strCache>
                <c:ptCount val="1"/>
                <c:pt idx="0">
                  <c:v>Simulation : 2</c:v>
                </c:pt>
              </c:strCache>
            </c:strRef>
          </c:tx>
          <c:spPr>
            <a:ln w="25400" cap="rnd">
              <a:noFill/>
              <a:round/>
            </a:ln>
            <a:effectLst/>
          </c:spPr>
          <c:marker>
            <c:symbol val="circle"/>
            <c:size val="5"/>
            <c:spPr>
              <a:solidFill>
                <a:srgbClr val="FFFF00"/>
              </a:solidFill>
              <a:ln w="9525">
                <a:solidFill>
                  <a:srgbClr val="FFC000"/>
                </a:solidFill>
              </a:ln>
              <a:effectLst/>
            </c:spPr>
          </c:marker>
          <c:xVal>
            <c:numRef>
              <c:f>Exemple!$Y$114</c:f>
              <c:numCache>
                <c:formatCode>0.00</c:formatCode>
                <c:ptCount val="1"/>
                <c:pt idx="0">
                  <c:v>0.5</c:v>
                </c:pt>
              </c:numCache>
            </c:numRef>
          </c:xVal>
          <c:yVal>
            <c:numRef>
              <c:f>Exemple!$Z$114</c:f>
              <c:numCache>
                <c:formatCode>0.00</c:formatCode>
                <c:ptCount val="1"/>
                <c:pt idx="0">
                  <c:v>0</c:v>
                </c:pt>
              </c:numCache>
            </c:numRef>
          </c:yVal>
          <c:smooth val="1"/>
        </c:ser>
        <c:dLbls>
          <c:showLegendKey val="0"/>
          <c:showVal val="0"/>
          <c:showCatName val="0"/>
          <c:showSerName val="0"/>
          <c:showPercent val="0"/>
          <c:showBubbleSize val="0"/>
        </c:dLbls>
        <c:axId val="246948224"/>
        <c:axId val="246950144"/>
      </c:scatterChart>
      <c:valAx>
        <c:axId val="246948224"/>
        <c:scaling>
          <c:orientation val="minMax"/>
          <c:max val="100"/>
          <c:min val="-100"/>
        </c:scaling>
        <c:delete val="0"/>
        <c:axPos val="b"/>
        <c:majorGridlines>
          <c:spPr>
            <a:ln w="9525" cap="flat" cmpd="sng" algn="ctr">
              <a:solidFill>
                <a:srgbClr val="F2F2F2"/>
              </a:solidFill>
              <a:round/>
            </a:ln>
            <a:effectLst/>
          </c:spPr>
        </c:majorGridlines>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fr-FR"/>
          </a:p>
        </c:txPr>
        <c:crossAx val="246950144"/>
        <c:crosses val="autoZero"/>
        <c:crossBetween val="midCat"/>
        <c:majorUnit val="10"/>
        <c:minorUnit val="5"/>
      </c:valAx>
      <c:valAx>
        <c:axId val="246950144"/>
        <c:scaling>
          <c:orientation val="minMax"/>
          <c:max val="100"/>
          <c:min val="-100"/>
        </c:scaling>
        <c:delete val="0"/>
        <c:axPos val="l"/>
        <c:majorGridlines>
          <c:spPr>
            <a:ln w="9525" cap="flat" cmpd="sng" algn="ctr">
              <a:solidFill>
                <a:srgbClr val="F2F2F2"/>
              </a:solidFill>
              <a:round/>
            </a:ln>
            <a:effectLst/>
          </c:spPr>
        </c:majorGridlines>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fr-FR"/>
          </a:p>
        </c:txPr>
        <c:crossAx val="246948224"/>
        <c:crosses val="autoZero"/>
        <c:crossBetween val="midCat"/>
        <c:majorUnit val="10"/>
        <c:minorUnit val="5"/>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238125</xdr:colOff>
          <xdr:row>7</xdr:row>
          <xdr:rowOff>114300</xdr:rowOff>
        </xdr:from>
        <xdr:to>
          <xdr:col>14</xdr:col>
          <xdr:colOff>114300</xdr:colOff>
          <xdr:row>29</xdr:row>
          <xdr:rowOff>142875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4</xdr:col>
      <xdr:colOff>14287</xdr:colOff>
      <xdr:row>8</xdr:row>
      <xdr:rowOff>100012</xdr:rowOff>
    </xdr:from>
    <xdr:ext cx="909672" cy="357277"/>
    <mc:AlternateContent xmlns:mc="http://schemas.openxmlformats.org/markup-compatibility/2006" xmlns:a14="http://schemas.microsoft.com/office/drawing/2010/main">
      <mc:Choice Requires="a14">
        <xdr:sp macro="" textlink="">
          <xdr:nvSpPr>
            <xdr:cNvPr id="2" name="ZoneTexte 1"/>
            <xdr:cNvSpPr txBox="1"/>
          </xdr:nvSpPr>
          <xdr:spPr>
            <a:xfrm>
              <a:off x="1195387" y="1709737"/>
              <a:ext cx="909672"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fr-CA" sz="1100" i="1">
                            <a:latin typeface="Cambria Math"/>
                          </a:rPr>
                        </m:ctrlPr>
                      </m:sSubPr>
                      <m:e>
                        <m:r>
                          <a:rPr lang="fr-CA" sz="1100" b="0" i="1">
                            <a:latin typeface="Cambria Math" panose="02040503050406030204" pitchFamily="18" charset="0"/>
                          </a:rPr>
                          <m:t>𝑢</m:t>
                        </m:r>
                      </m:e>
                      <m:sub>
                        <m:r>
                          <a:rPr lang="fr-CA" sz="1100" b="0" i="1">
                            <a:latin typeface="Cambria Math" panose="02040503050406030204" pitchFamily="18" charset="0"/>
                          </a:rPr>
                          <m:t>2</m:t>
                        </m:r>
                        <m:r>
                          <a:rPr lang="fr-CA" sz="1100" b="0" i="1">
                            <a:latin typeface="Cambria Math" panose="02040503050406030204" pitchFamily="18" charset="0"/>
                          </a:rPr>
                          <m:t>𝑥</m:t>
                        </m:r>
                      </m:sub>
                    </m:sSub>
                    <m:r>
                      <a:rPr lang="fr-CA" sz="1100" b="0" i="1">
                        <a:latin typeface="Cambria Math" panose="02040503050406030204" pitchFamily="18" charset="0"/>
                      </a:rPr>
                      <m:t>=</m:t>
                    </m:r>
                    <m:r>
                      <m:rPr>
                        <m:sty m:val="p"/>
                      </m:rPr>
                      <a:rPr lang="fr-CA" sz="1100" b="0" i="0">
                        <a:latin typeface="Cambria Math" panose="02040503050406030204" pitchFamily="18" charset="0"/>
                      </a:rPr>
                      <m:t>cos</m:t>
                    </m:r>
                    <m:r>
                      <a:rPr lang="fr-CA" sz="1100" b="0" i="1">
                        <a:latin typeface="Cambria Math" panose="02040503050406030204" pitchFamily="18" charset="0"/>
                      </a:rPr>
                      <m:t>⁡</m:t>
                    </m:r>
                    <m:d>
                      <m:dPr>
                        <m:ctrlPr>
                          <a:rPr lang="fr-CA" sz="1100" b="0" i="1">
                            <a:latin typeface="Cambria Math"/>
                          </a:rPr>
                        </m:ctrlPr>
                      </m:dPr>
                      <m:e>
                        <m:sSub>
                          <m:sSubPr>
                            <m:ctrlPr>
                              <a:rPr lang="fr-CA" sz="1100" b="0" i="1">
                                <a:latin typeface="Cambria Math"/>
                              </a:rPr>
                            </m:ctrlPr>
                          </m:sSubPr>
                          <m:e>
                            <m:r>
                              <a:rPr lang="fr-CA" sz="1100" b="0" i="1">
                                <a:latin typeface="Cambria Math" panose="02040503050406030204" pitchFamily="18" charset="0"/>
                                <a:ea typeface="Cambria Math" panose="02040503050406030204" pitchFamily="18" charset="0"/>
                              </a:rPr>
                              <m:t>𝜃</m:t>
                            </m:r>
                          </m:e>
                          <m:sub>
                            <m:r>
                              <a:rPr lang="fr-CA" sz="1100" b="0" i="1">
                                <a:latin typeface="Cambria Math" panose="02040503050406030204" pitchFamily="18" charset="0"/>
                              </a:rPr>
                              <m:t>2</m:t>
                            </m:r>
                          </m:sub>
                        </m:sSub>
                      </m:e>
                    </m:d>
                  </m:oMath>
                </m:oMathPara>
              </a14:m>
              <a:endParaRPr lang="fr-CA" sz="1100"/>
            </a:p>
            <a:p>
              <a:pPr/>
              <a14:m>
                <m:oMathPara xmlns:m="http://schemas.openxmlformats.org/officeDocument/2006/math">
                  <m:oMathParaPr>
                    <m:jc m:val="centerGroup"/>
                  </m:oMathParaPr>
                  <m:oMath xmlns:m="http://schemas.openxmlformats.org/officeDocument/2006/math">
                    <m:sSub>
                      <m:sSubPr>
                        <m:ctrlPr>
                          <a:rPr lang="fr-CA" sz="110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panose="02040503050406030204" pitchFamily="18" charset="0"/>
                        <a:ea typeface="+mn-ea"/>
                        <a:cs typeface="+mn-cs"/>
                      </a:rPr>
                      <m:t>=</m:t>
                    </m:r>
                    <m:r>
                      <m:rPr>
                        <m:sty m:val="p"/>
                      </m:rPr>
                      <a:rPr lang="fr-CA" sz="1100" b="0" i="0">
                        <a:solidFill>
                          <a:schemeClr val="tx1"/>
                        </a:solidFill>
                        <a:effectLst/>
                        <a:latin typeface="Cambria Math" panose="02040503050406030204" pitchFamily="18" charset="0"/>
                        <a:ea typeface="+mn-ea"/>
                        <a:cs typeface="+mn-cs"/>
                      </a:rPr>
                      <m:t>sin</m:t>
                    </m:r>
                    <m:d>
                      <m:dPr>
                        <m:ctrlPr>
                          <a:rPr lang="fr-CA" sz="1100" b="0" i="1">
                            <a:solidFill>
                              <a:schemeClr val="tx1"/>
                            </a:solidFill>
                            <a:effectLst/>
                            <a:latin typeface="Cambria Math"/>
                            <a:ea typeface="+mn-ea"/>
                            <a:cs typeface="+mn-cs"/>
                          </a:rPr>
                        </m:ctrlPr>
                      </m:d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𝜃</m:t>
                            </m:r>
                          </m:e>
                          <m:sub>
                            <m:r>
                              <a:rPr lang="fr-CA" sz="1100" b="0" i="1">
                                <a:solidFill>
                                  <a:schemeClr val="tx1"/>
                                </a:solidFill>
                                <a:effectLst/>
                                <a:latin typeface="Cambria Math" panose="02040503050406030204" pitchFamily="18" charset="0"/>
                                <a:ea typeface="+mn-ea"/>
                                <a:cs typeface="+mn-cs"/>
                              </a:rPr>
                              <m:t>2</m:t>
                            </m:r>
                          </m:sub>
                        </m:sSub>
                      </m:e>
                    </m:d>
                  </m:oMath>
                </m:oMathPara>
              </a14:m>
              <a:endParaRPr lang="fr-CA" sz="1100"/>
            </a:p>
          </xdr:txBody>
        </xdr:sp>
      </mc:Choice>
      <mc:Fallback xmlns="">
        <xdr:sp macro="" textlink="">
          <xdr:nvSpPr>
            <xdr:cNvPr id="2" name="ZoneTexte 1"/>
            <xdr:cNvSpPr txBox="1"/>
          </xdr:nvSpPr>
          <xdr:spPr>
            <a:xfrm>
              <a:off x="1195387" y="1709737"/>
              <a:ext cx="909672"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𝑢_2𝑥=cos⁡(</a:t>
              </a:r>
              <a:r>
                <a:rPr lang="fr-CA" sz="1100" b="0" i="0">
                  <a:latin typeface="Cambria Math" panose="02040503050406030204" pitchFamily="18" charset="0"/>
                  <a:ea typeface="Cambria Math" panose="02040503050406030204" pitchFamily="18" charset="0"/>
                </a:rPr>
                <a:t>𝜃_</a:t>
              </a:r>
              <a:r>
                <a:rPr lang="fr-CA" sz="1100" b="0" i="0">
                  <a:latin typeface="Cambria Math" panose="02040503050406030204" pitchFamily="18" charset="0"/>
                </a:rPr>
                <a:t>2 )</a:t>
              </a:r>
              <a:endParaRPr lang="fr-CA" sz="1100"/>
            </a:p>
            <a:p>
              <a:pPr/>
              <a:r>
                <a:rPr lang="fr-CA" sz="1100" b="0" i="0">
                  <a:solidFill>
                    <a:schemeClr val="tx1"/>
                  </a:solidFill>
                  <a:effectLst/>
                  <a:latin typeface="Cambria Math" panose="02040503050406030204" pitchFamily="18" charset="0"/>
                  <a:ea typeface="+mn-ea"/>
                  <a:cs typeface="+mn-cs"/>
                </a:rPr>
                <a:t>𝑢_2𝑦=sin(𝜃_2 )</a:t>
              </a:r>
              <a:endParaRPr lang="fr-CA" sz="1100"/>
            </a:p>
          </xdr:txBody>
        </xdr:sp>
      </mc:Fallback>
    </mc:AlternateContent>
    <xdr:clientData/>
  </xdr:oneCellAnchor>
  <xdr:oneCellAnchor>
    <xdr:from>
      <xdr:col>4</xdr:col>
      <xdr:colOff>55317</xdr:colOff>
      <xdr:row>14</xdr:row>
      <xdr:rowOff>109537</xdr:rowOff>
    </xdr:from>
    <xdr:ext cx="3220946" cy="798808"/>
    <mc:AlternateContent xmlns:mc="http://schemas.openxmlformats.org/markup-compatibility/2006" xmlns:a14="http://schemas.microsoft.com/office/drawing/2010/main">
      <mc:Choice Requires="a14">
        <xdr:sp macro="" textlink="">
          <xdr:nvSpPr>
            <xdr:cNvPr id="3" name="ZoneTexte 2"/>
            <xdr:cNvSpPr txBox="1"/>
          </xdr:nvSpPr>
          <xdr:spPr>
            <a:xfrm>
              <a:off x="1231447" y="2776537"/>
              <a:ext cx="3220946" cy="79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r>
                      <a:rPr lang="fr-CA" sz="1100" b="0" i="1">
                        <a:latin typeface="Cambria Math" panose="02040503050406030204" pitchFamily="18" charset="0"/>
                      </a:rPr>
                      <m:t>𝑎</m:t>
                    </m:r>
                    <m:r>
                      <a:rPr lang="fr-CA" sz="1100" b="0" i="1">
                        <a:latin typeface="Cambria Math" panose="02040503050406030204" pitchFamily="18" charset="0"/>
                      </a:rPr>
                      <m:t>=</m:t>
                    </m:r>
                    <m:sSup>
                      <m:sSupPr>
                        <m:ctrlPr>
                          <a:rPr lang="fr-CA" sz="1100" b="0" i="1">
                            <a:latin typeface="Cambria Math"/>
                          </a:rPr>
                        </m:ctrlPr>
                      </m:sSupPr>
                      <m:e>
                        <m:sSub>
                          <m:sSubPr>
                            <m:ctrlPr>
                              <a:rPr lang="fr-CA" sz="1100" b="0" i="1">
                                <a:latin typeface="Cambria Math"/>
                              </a:rPr>
                            </m:ctrlPr>
                          </m:sSubPr>
                          <m:e>
                            <m:r>
                              <a:rPr lang="fr-CA" sz="1100" b="0" i="1">
                                <a:latin typeface="Cambria Math" panose="02040503050406030204" pitchFamily="18" charset="0"/>
                              </a:rPr>
                              <m:t>𝑣</m:t>
                            </m:r>
                          </m:e>
                          <m:sub>
                            <m:r>
                              <a:rPr lang="fr-CA" sz="1100" b="0" i="1">
                                <a:latin typeface="Cambria Math" panose="02040503050406030204" pitchFamily="18" charset="0"/>
                              </a:rPr>
                              <m:t>2</m:t>
                            </m:r>
                          </m:sub>
                        </m:sSub>
                      </m:e>
                      <m:sup>
                        <m:r>
                          <a:rPr lang="fr-CA" sz="1100" b="0" i="1">
                            <a:latin typeface="Cambria Math" panose="02040503050406030204" pitchFamily="18" charset="0"/>
                          </a:rPr>
                          <m:t>2</m:t>
                        </m:r>
                      </m:sup>
                    </m:sSup>
                  </m:oMath>
                </m:oMathPara>
              </a14:m>
              <a:endParaRPr lang="fr-CA" sz="1100" b="0"/>
            </a:p>
            <a:p>
              <a:pPr algn="l"/>
              <a14:m>
                <m:oMathPara xmlns:m="http://schemas.openxmlformats.org/officeDocument/2006/math">
                  <m:oMathParaPr>
                    <m:jc m:val="left"/>
                  </m:oMathParaPr>
                  <m:oMath xmlns:m="http://schemas.openxmlformats.org/officeDocument/2006/math">
                    <m:r>
                      <a:rPr lang="fr-CA" sz="1100" b="0" i="1">
                        <a:solidFill>
                          <a:schemeClr val="tx1"/>
                        </a:solidFill>
                        <a:effectLst/>
                        <a:latin typeface="Cambria Math" panose="02040503050406030204" pitchFamily="18" charset="0"/>
                        <a:ea typeface="+mn-ea"/>
                        <a:cs typeface="+mn-cs"/>
                      </a:rPr>
                      <m:t>𝑏</m:t>
                    </m:r>
                    <m:r>
                      <a:rPr lang="fr-CA" sz="1100" b="0" i="1">
                        <a:solidFill>
                          <a:schemeClr val="tx1"/>
                        </a:solidFill>
                        <a:effectLst/>
                        <a:latin typeface="Cambria Math" panose="02040503050406030204" pitchFamily="18" charset="0"/>
                        <a:ea typeface="+mn-ea"/>
                        <a:cs typeface="+mn-cs"/>
                      </a:rPr>
                      <m:t>=2</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2</m:t>
                        </m:r>
                      </m:sub>
                    </m:sSub>
                    <m:d>
                      <m:dPr>
                        <m:ctrlPr>
                          <a:rPr lang="fr-CA" sz="1100" b="0" i="1">
                            <a:solidFill>
                              <a:schemeClr val="tx1"/>
                            </a:solidFill>
                            <a:effectLst/>
                            <a:latin typeface="Cambria Math"/>
                            <a:ea typeface="+mn-ea"/>
                            <a:cs typeface="+mn-cs"/>
                          </a:rPr>
                        </m:ctrlPr>
                      </m:d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𝑥</m:t>
                            </m:r>
                          </m:sub>
                        </m:sSub>
                        <m:d>
                          <m:dPr>
                            <m:ctrlPr>
                              <a:rPr lang="fr-CA" sz="1100" b="0" i="1">
                                <a:solidFill>
                                  <a:schemeClr val="tx1"/>
                                </a:solidFill>
                                <a:effectLst/>
                                <a:latin typeface="Cambria Math"/>
                                <a:ea typeface="+mn-ea"/>
                                <a:cs typeface="+mn-cs"/>
                              </a:rPr>
                            </m:ctrlPr>
                          </m:d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𝑥</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𝑥</m:t>
                                </m:r>
                              </m:sub>
                            </m:sSub>
                          </m:e>
                        </m:d>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𝑦</m:t>
                            </m:r>
                          </m:sub>
                        </m:sSub>
                        <m:d>
                          <m:dPr>
                            <m:ctrlPr>
                              <a:rPr lang="fr-CA" sz="1100" b="0" i="1">
                                <a:solidFill>
                                  <a:schemeClr val="tx1"/>
                                </a:solidFill>
                                <a:effectLst/>
                                <a:latin typeface="Cambria Math"/>
                                <a:ea typeface="+mn-ea"/>
                                <a:cs typeface="+mn-cs"/>
                              </a:rPr>
                            </m:ctrlPr>
                          </m:d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𝑦</m:t>
                                </m:r>
                              </m:sub>
                            </m:sSub>
                          </m:e>
                        </m:d>
                      </m:e>
                    </m:d>
                  </m:oMath>
                </m:oMathPara>
              </a14:m>
              <a:endParaRPr lang="fr-CA" sz="1100" b="0"/>
            </a:p>
            <a:p>
              <a:pPr algn="l"/>
              <a14:m>
                <m:oMathPara xmlns:m="http://schemas.openxmlformats.org/officeDocument/2006/math">
                  <m:oMathParaPr>
                    <m:jc m:val="left"/>
                  </m:oMathParaPr>
                  <m:oMath xmlns:m="http://schemas.openxmlformats.org/officeDocument/2006/math">
                    <m:r>
                      <a:rPr lang="fr-CA" sz="1100" b="0" i="1">
                        <a:solidFill>
                          <a:schemeClr val="tx1"/>
                        </a:solidFill>
                        <a:effectLst/>
                        <a:latin typeface="Cambria Math" panose="02040503050406030204" pitchFamily="18" charset="0"/>
                        <a:ea typeface="+mn-ea"/>
                        <a:cs typeface="+mn-cs"/>
                      </a:rPr>
                      <m:t>𝑐</m:t>
                    </m:r>
                    <m:r>
                      <a:rPr lang="fr-CA" sz="1100" b="0" i="1">
                        <a:solidFill>
                          <a:schemeClr val="tx1"/>
                        </a:solidFill>
                        <a:effectLst/>
                        <a:latin typeface="Cambria Math" panose="02040503050406030204" pitchFamily="18" charset="0"/>
                        <a:ea typeface="+mn-ea"/>
                        <a:cs typeface="+mn-cs"/>
                      </a:rPr>
                      <m:t>=</m:t>
                    </m:r>
                    <m:sSup>
                      <m:sSupPr>
                        <m:ctrlPr>
                          <a:rPr lang="fr-CA" sz="1100" b="0" i="1">
                            <a:solidFill>
                              <a:schemeClr val="tx1"/>
                            </a:solidFill>
                            <a:effectLst/>
                            <a:latin typeface="Cambria Math"/>
                            <a:ea typeface="+mn-ea"/>
                            <a:cs typeface="+mn-cs"/>
                          </a:rPr>
                        </m:ctrlPr>
                      </m:sSup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𝑥</m:t>
                            </m:r>
                          </m:sub>
                        </m:sSub>
                      </m:e>
                      <m:sup>
                        <m:r>
                          <a:rPr lang="fr-CA" sz="1100" b="0" i="1">
                            <a:solidFill>
                              <a:schemeClr val="tx1"/>
                            </a:solidFill>
                            <a:effectLst/>
                            <a:latin typeface="Cambria Math" panose="02040503050406030204" pitchFamily="18" charset="0"/>
                            <a:ea typeface="+mn-ea"/>
                            <a:cs typeface="+mn-cs"/>
                          </a:rPr>
                          <m:t>2</m:t>
                        </m:r>
                      </m:sup>
                    </m:sSup>
                    <m:r>
                      <a:rPr lang="fr-CA" sz="1100" b="0" i="1">
                        <a:solidFill>
                          <a:schemeClr val="tx1"/>
                        </a:solidFill>
                        <a:effectLst/>
                        <a:latin typeface="Cambria Math" panose="02040503050406030204" pitchFamily="18" charset="0"/>
                        <a:ea typeface="+mn-ea"/>
                        <a:cs typeface="+mn-cs"/>
                      </a:rPr>
                      <m:t>+</m:t>
                    </m:r>
                    <m:sSup>
                      <m:sSupPr>
                        <m:ctrlPr>
                          <a:rPr lang="fr-CA" sz="1100" b="0" i="1">
                            <a:solidFill>
                              <a:schemeClr val="tx1"/>
                            </a:solidFill>
                            <a:effectLst/>
                            <a:latin typeface="Cambria Math"/>
                            <a:ea typeface="+mn-ea"/>
                            <a:cs typeface="+mn-cs"/>
                          </a:rPr>
                        </m:ctrlPr>
                      </m:sSup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𝑦</m:t>
                            </m:r>
                          </m:sub>
                        </m:sSub>
                      </m:e>
                      <m:sup>
                        <m:r>
                          <a:rPr lang="fr-CA" sz="1100" b="0" i="1">
                            <a:solidFill>
                              <a:schemeClr val="tx1"/>
                            </a:solidFill>
                            <a:effectLst/>
                            <a:latin typeface="Cambria Math" panose="02040503050406030204" pitchFamily="18" charset="0"/>
                            <a:ea typeface="+mn-ea"/>
                            <a:cs typeface="+mn-cs"/>
                          </a:rPr>
                          <m:t>2</m:t>
                        </m:r>
                      </m:sup>
                    </m:sSup>
                    <m:r>
                      <a:rPr lang="fr-CA" sz="1100" b="0" i="1">
                        <a:solidFill>
                          <a:schemeClr val="tx1"/>
                        </a:solidFill>
                        <a:effectLst/>
                        <a:latin typeface="Cambria Math" panose="02040503050406030204" pitchFamily="18" charset="0"/>
                        <a:ea typeface="+mn-ea"/>
                        <a:cs typeface="+mn-cs"/>
                      </a:rPr>
                      <m:t>+</m:t>
                    </m:r>
                    <m:sSup>
                      <m:sSupPr>
                        <m:ctrlPr>
                          <a:rPr lang="fr-CA" sz="1100" b="0" i="1">
                            <a:solidFill>
                              <a:schemeClr val="tx1"/>
                            </a:solidFill>
                            <a:effectLst/>
                            <a:latin typeface="Cambria Math"/>
                            <a:ea typeface="+mn-ea"/>
                            <a:cs typeface="+mn-cs"/>
                          </a:rPr>
                        </m:ctrlPr>
                      </m:sSup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𝑥</m:t>
                            </m:r>
                          </m:sub>
                        </m:sSub>
                      </m:e>
                      <m:sup>
                        <m:r>
                          <a:rPr lang="fr-CA" sz="1100" b="0" i="1">
                            <a:solidFill>
                              <a:schemeClr val="tx1"/>
                            </a:solidFill>
                            <a:effectLst/>
                            <a:latin typeface="Cambria Math" panose="02040503050406030204" pitchFamily="18" charset="0"/>
                            <a:ea typeface="+mn-ea"/>
                            <a:cs typeface="+mn-cs"/>
                          </a:rPr>
                          <m:t>2</m:t>
                        </m:r>
                      </m:sup>
                    </m:sSup>
                    <m:r>
                      <a:rPr lang="fr-CA" sz="1100" b="0" i="1">
                        <a:solidFill>
                          <a:schemeClr val="tx1"/>
                        </a:solidFill>
                        <a:effectLst/>
                        <a:latin typeface="Cambria Math" panose="02040503050406030204" pitchFamily="18" charset="0"/>
                        <a:ea typeface="+mn-ea"/>
                        <a:cs typeface="+mn-cs"/>
                      </a:rPr>
                      <m:t>+</m:t>
                    </m:r>
                    <m:sSup>
                      <m:sSupPr>
                        <m:ctrlPr>
                          <a:rPr lang="fr-CA" sz="1100" b="0" i="1">
                            <a:solidFill>
                              <a:schemeClr val="tx1"/>
                            </a:solidFill>
                            <a:effectLst/>
                            <a:latin typeface="Cambria Math"/>
                            <a:ea typeface="+mn-ea"/>
                            <a:cs typeface="+mn-cs"/>
                          </a:rPr>
                        </m:ctrlPr>
                      </m:sSup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𝑦</m:t>
                            </m:r>
                          </m:sub>
                        </m:sSub>
                      </m:e>
                      <m:sup>
                        <m:r>
                          <a:rPr lang="fr-CA" sz="1100" b="0" i="1">
                            <a:solidFill>
                              <a:schemeClr val="tx1"/>
                            </a:solidFill>
                            <a:effectLst/>
                            <a:latin typeface="Cambria Math" panose="02040503050406030204" pitchFamily="18" charset="0"/>
                            <a:ea typeface="+mn-ea"/>
                            <a:cs typeface="+mn-cs"/>
                          </a:rPr>
                          <m:t>2</m:t>
                        </m:r>
                      </m:sup>
                    </m:sSup>
                    <m:r>
                      <a:rPr lang="fr-CA" sz="1100" b="0" i="1">
                        <a:solidFill>
                          <a:schemeClr val="tx1"/>
                        </a:solidFill>
                        <a:effectLst/>
                        <a:latin typeface="Cambria Math" panose="02040503050406030204" pitchFamily="18" charset="0"/>
                        <a:ea typeface="+mn-ea"/>
                        <a:cs typeface="+mn-cs"/>
                      </a:rPr>
                      <m:t>−2</m:t>
                    </m:r>
                    <m:d>
                      <m:dPr>
                        <m:ctrlPr>
                          <a:rPr lang="fr-CA" sz="1100" b="0" i="1">
                            <a:solidFill>
                              <a:schemeClr val="tx1"/>
                            </a:solidFill>
                            <a:effectLst/>
                            <a:latin typeface="Cambria Math"/>
                            <a:ea typeface="+mn-ea"/>
                            <a:cs typeface="+mn-cs"/>
                          </a:rPr>
                        </m:ctrlPr>
                      </m:d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𝑥</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𝑥</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𝑦</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𝑝</m:t>
                            </m:r>
                          </m:e>
                          <m:sub>
                            <m:r>
                              <a:rPr lang="fr-CA" sz="1100" b="0" i="1">
                                <a:solidFill>
                                  <a:schemeClr val="tx1"/>
                                </a:solidFill>
                                <a:effectLst/>
                                <a:latin typeface="Cambria Math" panose="02040503050406030204" pitchFamily="18" charset="0"/>
                                <a:ea typeface="+mn-ea"/>
                                <a:cs typeface="+mn-cs"/>
                              </a:rPr>
                              <m:t>2</m:t>
                            </m:r>
                            <m:r>
                              <a:rPr lang="fr-CA" sz="1100" b="0" i="1">
                                <a:solidFill>
                                  <a:schemeClr val="tx1"/>
                                </a:solidFill>
                                <a:effectLst/>
                                <a:latin typeface="Cambria Math" panose="02040503050406030204" pitchFamily="18" charset="0"/>
                                <a:ea typeface="+mn-ea"/>
                                <a:cs typeface="+mn-cs"/>
                              </a:rPr>
                              <m:t>𝑦</m:t>
                            </m:r>
                          </m:sub>
                        </m:sSub>
                      </m:e>
                    </m:d>
                  </m:oMath>
                </m:oMathPara>
              </a14:m>
              <a:endParaRPr lang="fr-CA" sz="1100" b="0"/>
            </a:p>
            <a:p>
              <a:pPr algn="l"/>
              <a14:m>
                <m:oMathPara xmlns:m="http://schemas.openxmlformats.org/officeDocument/2006/math">
                  <m:oMathParaPr>
                    <m:jc m:val="left"/>
                  </m:oMathParaPr>
                  <m:oMath xmlns:m="http://schemas.openxmlformats.org/officeDocument/2006/math">
                    <m:r>
                      <m:rPr>
                        <m:sty m:val="p"/>
                      </m:rPr>
                      <a:rPr lang="fr-CA" sz="1100" b="0" i="0">
                        <a:solidFill>
                          <a:schemeClr val="tx1"/>
                        </a:solidFill>
                        <a:effectLst/>
                        <a:latin typeface="Cambria Math" panose="02040503050406030204" pitchFamily="18" charset="0"/>
                        <a:ea typeface="+mn-ea"/>
                        <a:cs typeface="+mn-cs"/>
                      </a:rPr>
                      <m:t>d</m:t>
                    </m:r>
                    <m:r>
                      <a:rPr lang="fr-CA" sz="1100" b="0" i="0">
                        <a:solidFill>
                          <a:schemeClr val="tx1"/>
                        </a:solidFill>
                        <a:effectLst/>
                        <a:latin typeface="Cambria Math" panose="02040503050406030204" pitchFamily="18" charset="0"/>
                        <a:ea typeface="+mn-ea"/>
                        <a:cs typeface="+mn-cs"/>
                      </a:rPr>
                      <m:t>=</m:t>
                    </m:r>
                    <m:sSup>
                      <m:sSupPr>
                        <m:ctrlPr>
                          <a:rPr lang="fr-CA" sz="1100" b="0" i="1">
                            <a:solidFill>
                              <a:schemeClr val="tx1"/>
                            </a:solidFill>
                            <a:effectLst/>
                            <a:latin typeface="Cambria Math"/>
                            <a:ea typeface="+mn-ea"/>
                            <a:cs typeface="+mn-cs"/>
                          </a:rPr>
                        </m:ctrlPr>
                      </m:sSupPr>
                      <m:e>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e>
                      <m:sup>
                        <m:r>
                          <a:rPr lang="fr-CA" sz="1100" b="0" i="1">
                            <a:solidFill>
                              <a:schemeClr val="tx1"/>
                            </a:solidFill>
                            <a:effectLst/>
                            <a:latin typeface="Cambria Math" panose="02040503050406030204" pitchFamily="18" charset="0"/>
                            <a:ea typeface="+mn-ea"/>
                            <a:cs typeface="+mn-cs"/>
                          </a:rPr>
                          <m:t>2</m:t>
                        </m:r>
                      </m:sup>
                    </m:sSup>
                  </m:oMath>
                </m:oMathPara>
              </a14:m>
              <a:endParaRPr lang="fr-CA" sz="1100" b="0"/>
            </a:p>
          </xdr:txBody>
        </xdr:sp>
      </mc:Choice>
      <mc:Fallback xmlns="">
        <xdr:sp macro="" textlink="">
          <xdr:nvSpPr>
            <xdr:cNvPr id="3" name="ZoneTexte 2"/>
            <xdr:cNvSpPr txBox="1"/>
          </xdr:nvSpPr>
          <xdr:spPr>
            <a:xfrm>
              <a:off x="1231447" y="2776537"/>
              <a:ext cx="3220946" cy="798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latin typeface="Cambria Math" panose="02040503050406030204" pitchFamily="18" charset="0"/>
                </a:rPr>
                <a:t>𝑎=〖𝑣_2〗^2</a:t>
              </a:r>
              <a:endParaRPr lang="fr-CA" sz="1100" b="0"/>
            </a:p>
            <a:p>
              <a:pPr algn="l"/>
              <a:r>
                <a:rPr lang="fr-CA" sz="1100" b="0" i="0">
                  <a:solidFill>
                    <a:schemeClr val="tx1"/>
                  </a:solidFill>
                  <a:effectLst/>
                  <a:latin typeface="Cambria Math" panose="02040503050406030204" pitchFamily="18" charset="0"/>
                  <a:ea typeface="+mn-ea"/>
                  <a:cs typeface="+mn-cs"/>
                </a:rPr>
                <a:t>𝑏=2𝑣_2 (𝑢_2𝑥 (𝑝_2𝑥−𝑝_1𝑥 )+𝑢_2𝑦 (𝑝_2𝑦−𝑝_1𝑦 ))</a:t>
              </a:r>
              <a:endParaRPr lang="fr-CA" sz="1100" b="0"/>
            </a:p>
            <a:p>
              <a:pPr algn="l"/>
              <a:r>
                <a:rPr lang="fr-CA" sz="1100" b="0" i="0">
                  <a:solidFill>
                    <a:schemeClr val="tx1"/>
                  </a:solidFill>
                  <a:effectLst/>
                  <a:latin typeface="Cambria Math" panose="02040503050406030204" pitchFamily="18" charset="0"/>
                  <a:ea typeface="+mn-ea"/>
                  <a:cs typeface="+mn-cs"/>
                </a:rPr>
                <a:t>𝑐=〖𝑝_1𝑥〗^2+〖𝑝_1𝑦〗^2+〖𝑝_2𝑥〗^2+〖𝑝_2𝑦〗^2−2(𝑝_1𝑥 𝑝_2𝑥+𝑝_1𝑦 𝑝_2𝑦 )</a:t>
              </a:r>
              <a:endParaRPr lang="fr-CA" sz="1100" b="0"/>
            </a:p>
            <a:p>
              <a:pPr algn="l"/>
              <a:r>
                <a:rPr lang="fr-CA" sz="1100" b="0" i="0">
                  <a:solidFill>
                    <a:schemeClr val="tx1"/>
                  </a:solidFill>
                  <a:effectLst/>
                  <a:latin typeface="Cambria Math" panose="02040503050406030204" pitchFamily="18" charset="0"/>
                  <a:ea typeface="+mn-ea"/>
                  <a:cs typeface="+mn-cs"/>
                </a:rPr>
                <a:t>d=〖𝑣_1〗^2</a:t>
              </a:r>
              <a:endParaRPr lang="fr-CA" sz="1100" b="0"/>
            </a:p>
          </xdr:txBody>
        </xdr:sp>
      </mc:Fallback>
    </mc:AlternateContent>
    <xdr:clientData/>
  </xdr:oneCellAnchor>
  <xdr:oneCellAnchor>
    <xdr:from>
      <xdr:col>6</xdr:col>
      <xdr:colOff>47258</xdr:colOff>
      <xdr:row>48</xdr:row>
      <xdr:rowOff>85358</xdr:rowOff>
    </xdr:from>
    <xdr:ext cx="482824" cy="289823"/>
    <mc:AlternateContent xmlns:mc="http://schemas.openxmlformats.org/markup-compatibility/2006" xmlns:a14="http://schemas.microsoft.com/office/drawing/2010/main">
      <mc:Choice Requires="a14">
        <xdr:sp macro="" textlink="">
          <xdr:nvSpPr>
            <xdr:cNvPr id="5" name="ZoneTexte 4"/>
            <xdr:cNvSpPr txBox="1"/>
          </xdr:nvSpPr>
          <xdr:spPr>
            <a:xfrm>
              <a:off x="1908296" y="7785954"/>
              <a:ext cx="482824" cy="289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𝑡</m:t>
                    </m:r>
                    <m:r>
                      <a:rPr lang="fr-CA" sz="1100" b="0" i="1">
                        <a:latin typeface="Cambria Math" panose="02040503050406030204" pitchFamily="18" charset="0"/>
                      </a:rPr>
                      <m:t>=−</m:t>
                    </m:r>
                    <m:f>
                      <m:fPr>
                        <m:ctrlPr>
                          <a:rPr lang="fr-CA" sz="1100" b="0" i="1">
                            <a:latin typeface="Cambria Math"/>
                          </a:rPr>
                        </m:ctrlPr>
                      </m:fPr>
                      <m:num>
                        <m:r>
                          <a:rPr lang="fr-CA" sz="1100" b="0" i="1">
                            <a:latin typeface="Cambria Math" panose="02040503050406030204" pitchFamily="18" charset="0"/>
                          </a:rPr>
                          <m:t>𝑐</m:t>
                        </m:r>
                      </m:num>
                      <m:den>
                        <m:r>
                          <a:rPr lang="fr-CA" sz="1100" b="0" i="1">
                            <a:latin typeface="Cambria Math" panose="02040503050406030204" pitchFamily="18" charset="0"/>
                          </a:rPr>
                          <m:t>𝑏</m:t>
                        </m:r>
                      </m:den>
                    </m:f>
                  </m:oMath>
                </m:oMathPara>
              </a14:m>
              <a:endParaRPr lang="fr-CA" sz="1100"/>
            </a:p>
          </xdr:txBody>
        </xdr:sp>
      </mc:Choice>
      <mc:Fallback xmlns="">
        <xdr:sp macro="" textlink="">
          <xdr:nvSpPr>
            <xdr:cNvPr id="5" name="ZoneTexte 4"/>
            <xdr:cNvSpPr txBox="1"/>
          </xdr:nvSpPr>
          <xdr:spPr>
            <a:xfrm>
              <a:off x="1908296" y="7785954"/>
              <a:ext cx="482824" cy="2898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𝑡=−𝑐/𝑏</a:t>
              </a:r>
              <a:endParaRPr lang="fr-CA" sz="1100"/>
            </a:p>
          </xdr:txBody>
        </xdr:sp>
      </mc:Fallback>
    </mc:AlternateContent>
    <xdr:clientData/>
  </xdr:oneCellAnchor>
  <xdr:oneCellAnchor>
    <xdr:from>
      <xdr:col>5</xdr:col>
      <xdr:colOff>74367</xdr:colOff>
      <xdr:row>57</xdr:row>
      <xdr:rowOff>156430</xdr:rowOff>
    </xdr:from>
    <xdr:ext cx="1647182" cy="400110"/>
    <mc:AlternateContent xmlns:mc="http://schemas.openxmlformats.org/markup-compatibility/2006" xmlns:a14="http://schemas.microsoft.com/office/drawing/2010/main">
      <mc:Choice Requires="a14">
        <xdr:sp macro="" textlink="">
          <xdr:nvSpPr>
            <xdr:cNvPr id="6" name="ZoneTexte 5"/>
            <xdr:cNvSpPr txBox="1"/>
          </xdr:nvSpPr>
          <xdr:spPr>
            <a:xfrm>
              <a:off x="1598367" y="10905026"/>
              <a:ext cx="1647182"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𝑡</m:t>
                    </m:r>
                    <m:r>
                      <a:rPr lang="fr-CA" sz="1100" b="0" i="1">
                        <a:latin typeface="Cambria Math" panose="02040503050406030204" pitchFamily="18" charset="0"/>
                      </a:rPr>
                      <m:t>=</m:t>
                    </m:r>
                    <m:f>
                      <m:fPr>
                        <m:ctrlPr>
                          <a:rPr lang="fr-CA" sz="1100" b="0" i="1">
                            <a:latin typeface="Cambria Math"/>
                          </a:rPr>
                        </m:ctrlPr>
                      </m:fPr>
                      <m:num>
                        <m:r>
                          <a:rPr lang="fr-CA" sz="1100" b="0" i="1">
                            <a:latin typeface="Cambria Math" panose="02040503050406030204" pitchFamily="18" charset="0"/>
                          </a:rPr>
                          <m:t>−</m:t>
                        </m:r>
                        <m:r>
                          <a:rPr lang="fr-CA" sz="1100" b="0" i="1">
                            <a:latin typeface="Cambria Math" panose="02040503050406030204" pitchFamily="18" charset="0"/>
                          </a:rPr>
                          <m:t>𝑏</m:t>
                        </m:r>
                        <m:r>
                          <a:rPr lang="fr-CA" sz="1100" b="0" i="1">
                            <a:latin typeface="Cambria Math" panose="02040503050406030204" pitchFamily="18" charset="0"/>
                          </a:rPr>
                          <m:t>−</m:t>
                        </m:r>
                        <m:rad>
                          <m:radPr>
                            <m:degHide m:val="on"/>
                            <m:ctrlPr>
                              <a:rPr lang="fr-CA" sz="1100" b="0" i="1">
                                <a:latin typeface="Cambria Math"/>
                              </a:rPr>
                            </m:ctrlPr>
                          </m:radPr>
                          <m:deg/>
                          <m:e>
                            <m:r>
                              <a:rPr lang="fr-CA" sz="1100" b="0" i="1">
                                <a:latin typeface="Cambria Math" panose="02040503050406030204" pitchFamily="18" charset="0"/>
                              </a:rPr>
                              <m:t>4</m:t>
                            </m:r>
                            <m:r>
                              <a:rPr lang="fr-CA" sz="1100" b="0" i="1">
                                <a:latin typeface="Cambria Math" panose="02040503050406030204" pitchFamily="18" charset="0"/>
                              </a:rPr>
                              <m:t>𝑐</m:t>
                            </m:r>
                            <m:d>
                              <m:dPr>
                                <m:ctrlPr>
                                  <a:rPr lang="fr-CA" sz="1100" b="0" i="1">
                                    <a:latin typeface="Cambria Math"/>
                                  </a:rPr>
                                </m:ctrlPr>
                              </m:dPr>
                              <m:e>
                                <m:r>
                                  <a:rPr lang="fr-CA" sz="1100" b="0" i="1">
                                    <a:latin typeface="Cambria Math" panose="02040503050406030204" pitchFamily="18" charset="0"/>
                                  </a:rPr>
                                  <m:t>𝑑</m:t>
                                </m:r>
                                <m:r>
                                  <a:rPr lang="fr-CA" sz="1100" b="0" i="1">
                                    <a:latin typeface="Cambria Math" panose="02040503050406030204" pitchFamily="18" charset="0"/>
                                  </a:rPr>
                                  <m:t>−</m:t>
                                </m:r>
                                <m:r>
                                  <a:rPr lang="fr-CA" sz="1100" b="0" i="1">
                                    <a:latin typeface="Cambria Math" panose="02040503050406030204" pitchFamily="18" charset="0"/>
                                  </a:rPr>
                                  <m:t>𝑎</m:t>
                                </m:r>
                              </m:e>
                            </m:d>
                            <m:r>
                              <a:rPr lang="fr-CA" sz="1100" b="0" i="1">
                                <a:latin typeface="Cambria Math" panose="02040503050406030204" pitchFamily="18" charset="0"/>
                              </a:rPr>
                              <m:t>+</m:t>
                            </m:r>
                            <m:sSup>
                              <m:sSupPr>
                                <m:ctrlPr>
                                  <a:rPr lang="fr-CA" sz="1100" b="0" i="1">
                                    <a:latin typeface="Cambria Math"/>
                                  </a:rPr>
                                </m:ctrlPr>
                              </m:sSupPr>
                              <m:e>
                                <m:r>
                                  <a:rPr lang="fr-CA" sz="1100" b="0" i="1">
                                    <a:latin typeface="Cambria Math" panose="02040503050406030204" pitchFamily="18" charset="0"/>
                                  </a:rPr>
                                  <m:t>𝑏</m:t>
                                </m:r>
                              </m:e>
                              <m:sup>
                                <m:r>
                                  <a:rPr lang="fr-CA" sz="1100" b="0" i="1">
                                    <a:latin typeface="Cambria Math" panose="02040503050406030204" pitchFamily="18" charset="0"/>
                                  </a:rPr>
                                  <m:t>2</m:t>
                                </m:r>
                              </m:sup>
                            </m:sSup>
                          </m:e>
                        </m:rad>
                      </m:num>
                      <m:den>
                        <m:r>
                          <a:rPr lang="fr-CA" sz="1100" b="0" i="1">
                            <a:latin typeface="Cambria Math" panose="02040503050406030204" pitchFamily="18" charset="0"/>
                          </a:rPr>
                          <m:t>2</m:t>
                        </m:r>
                        <m:d>
                          <m:dPr>
                            <m:ctrlPr>
                              <a:rPr lang="fr-CA" sz="1100" b="0" i="1">
                                <a:latin typeface="Cambria Math"/>
                              </a:rPr>
                            </m:ctrlPr>
                          </m:dPr>
                          <m:e>
                            <m:r>
                              <a:rPr lang="fr-CA" sz="1100" b="0" i="1">
                                <a:latin typeface="Cambria Math" panose="02040503050406030204" pitchFamily="18" charset="0"/>
                              </a:rPr>
                              <m:t>𝑎</m:t>
                            </m:r>
                            <m:r>
                              <a:rPr lang="fr-CA" sz="1100" b="0" i="1">
                                <a:latin typeface="Cambria Math" panose="02040503050406030204" pitchFamily="18" charset="0"/>
                              </a:rPr>
                              <m:t>−</m:t>
                            </m:r>
                            <m:r>
                              <a:rPr lang="fr-CA" sz="1100" b="0" i="1">
                                <a:latin typeface="Cambria Math" panose="02040503050406030204" pitchFamily="18" charset="0"/>
                              </a:rPr>
                              <m:t>𝑑</m:t>
                            </m:r>
                          </m:e>
                        </m:d>
                      </m:den>
                    </m:f>
                  </m:oMath>
                </m:oMathPara>
              </a14:m>
              <a:endParaRPr lang="fr-CA" sz="1100"/>
            </a:p>
          </xdr:txBody>
        </xdr:sp>
      </mc:Choice>
      <mc:Fallback xmlns="">
        <xdr:sp macro="" textlink="">
          <xdr:nvSpPr>
            <xdr:cNvPr id="6" name="ZoneTexte 5"/>
            <xdr:cNvSpPr txBox="1"/>
          </xdr:nvSpPr>
          <xdr:spPr>
            <a:xfrm>
              <a:off x="1598367" y="10905026"/>
              <a:ext cx="1647182"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𝑡=(−𝑏−√(4𝑐(𝑑−𝑎)+𝑏^2 ))/2(𝑎−𝑑) </a:t>
              </a:r>
              <a:endParaRPr lang="fr-CA" sz="1100"/>
            </a:p>
          </xdr:txBody>
        </xdr:sp>
      </mc:Fallback>
    </mc:AlternateContent>
    <xdr:clientData/>
  </xdr:oneCellAnchor>
  <xdr:oneCellAnchor>
    <xdr:from>
      <xdr:col>12</xdr:col>
      <xdr:colOff>101462</xdr:colOff>
      <xdr:row>67</xdr:row>
      <xdr:rowOff>117613</xdr:rowOff>
    </xdr:from>
    <xdr:ext cx="806375" cy="345351"/>
    <mc:AlternateContent xmlns:mc="http://schemas.openxmlformats.org/markup-compatibility/2006" xmlns:a14="http://schemas.microsoft.com/office/drawing/2010/main">
      <mc:Choice Requires="a14">
        <xdr:sp macro="" textlink="">
          <xdr:nvSpPr>
            <xdr:cNvPr id="7" name="ZoneTexte 6"/>
            <xdr:cNvSpPr txBox="1"/>
          </xdr:nvSpPr>
          <xdr:spPr>
            <a:xfrm>
              <a:off x="5220114" y="12881113"/>
              <a:ext cx="806375" cy="3453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𝑡</m:t>
                    </m:r>
                    <m:r>
                      <a:rPr lang="fr-CA" sz="1100" b="0" i="1">
                        <a:latin typeface="Cambria Math" panose="02040503050406030204" pitchFamily="18" charset="0"/>
                      </a:rPr>
                      <m:t>=</m:t>
                    </m:r>
                    <m:f>
                      <m:fPr>
                        <m:ctrlPr>
                          <a:rPr lang="fr-CA" sz="1100" b="0" i="1">
                            <a:latin typeface="Cambria Math"/>
                          </a:rPr>
                        </m:ctrlPr>
                      </m:fPr>
                      <m:num>
                        <m:r>
                          <a:rPr lang="fr-CA" sz="1100" b="0" i="1">
                            <a:latin typeface="Cambria Math" panose="02040503050406030204" pitchFamily="18" charset="0"/>
                          </a:rPr>
                          <m:t>−</m:t>
                        </m:r>
                        <m:r>
                          <a:rPr lang="fr-CA" sz="1100" b="0" i="1">
                            <a:latin typeface="Cambria Math" panose="02040503050406030204" pitchFamily="18" charset="0"/>
                          </a:rPr>
                          <m:t>𝑏</m:t>
                        </m:r>
                      </m:num>
                      <m:den>
                        <m:r>
                          <a:rPr lang="fr-CA" sz="1100" b="0" i="1">
                            <a:latin typeface="Cambria Math" panose="02040503050406030204" pitchFamily="18" charset="0"/>
                          </a:rPr>
                          <m:t>2</m:t>
                        </m:r>
                        <m:d>
                          <m:dPr>
                            <m:ctrlPr>
                              <a:rPr lang="fr-CA" sz="1100" b="0" i="1">
                                <a:latin typeface="Cambria Math"/>
                              </a:rPr>
                            </m:ctrlPr>
                          </m:dPr>
                          <m:e>
                            <m:r>
                              <a:rPr lang="fr-CA" sz="1100" b="0" i="1">
                                <a:latin typeface="Cambria Math" panose="02040503050406030204" pitchFamily="18" charset="0"/>
                              </a:rPr>
                              <m:t>𝑎</m:t>
                            </m:r>
                            <m:r>
                              <a:rPr lang="fr-CA" sz="1100" b="0" i="1">
                                <a:latin typeface="Cambria Math" panose="02040503050406030204" pitchFamily="18" charset="0"/>
                              </a:rPr>
                              <m:t>−</m:t>
                            </m:r>
                            <m:r>
                              <a:rPr lang="fr-CA" sz="1100" b="0" i="1">
                                <a:latin typeface="Cambria Math" panose="02040503050406030204" pitchFamily="18" charset="0"/>
                              </a:rPr>
                              <m:t>𝑑</m:t>
                            </m:r>
                          </m:e>
                        </m:d>
                      </m:den>
                    </m:f>
                  </m:oMath>
                </m:oMathPara>
              </a14:m>
              <a:endParaRPr lang="fr-CA" sz="1100"/>
            </a:p>
          </xdr:txBody>
        </xdr:sp>
      </mc:Choice>
      <mc:Fallback xmlns="">
        <xdr:sp macro="" textlink="">
          <xdr:nvSpPr>
            <xdr:cNvPr id="7" name="ZoneTexte 6"/>
            <xdr:cNvSpPr txBox="1"/>
          </xdr:nvSpPr>
          <xdr:spPr>
            <a:xfrm>
              <a:off x="5220114" y="12881113"/>
              <a:ext cx="806375" cy="3453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𝑡=(−𝑏)/2(𝑎−𝑑) </a:t>
              </a:r>
              <a:endParaRPr lang="fr-CA" sz="1100"/>
            </a:p>
          </xdr:txBody>
        </xdr:sp>
      </mc:Fallback>
    </mc:AlternateContent>
    <xdr:clientData/>
  </xdr:oneCellAnchor>
  <xdr:oneCellAnchor>
    <xdr:from>
      <xdr:col>13</xdr:col>
      <xdr:colOff>118027</xdr:colOff>
      <xdr:row>69</xdr:row>
      <xdr:rowOff>67089</xdr:rowOff>
    </xdr:from>
    <xdr:ext cx="1647182" cy="394019"/>
    <mc:AlternateContent xmlns:mc="http://schemas.openxmlformats.org/markup-compatibility/2006" xmlns:a14="http://schemas.microsoft.com/office/drawing/2010/main">
      <mc:Choice Requires="a14">
        <xdr:sp macro="" textlink="">
          <xdr:nvSpPr>
            <xdr:cNvPr id="8" name="ZoneTexte 7"/>
            <xdr:cNvSpPr txBox="1"/>
          </xdr:nvSpPr>
          <xdr:spPr>
            <a:xfrm>
              <a:off x="5998679" y="13211589"/>
              <a:ext cx="1647182" cy="394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𝑡</m:t>
                    </m:r>
                    <m:r>
                      <a:rPr lang="fr-CA" sz="1100" b="0" i="1">
                        <a:latin typeface="Cambria Math" panose="02040503050406030204" pitchFamily="18" charset="0"/>
                      </a:rPr>
                      <m:t>=</m:t>
                    </m:r>
                    <m:f>
                      <m:fPr>
                        <m:ctrlPr>
                          <a:rPr lang="fr-CA" sz="1100" b="0" i="1">
                            <a:latin typeface="Cambria Math"/>
                          </a:rPr>
                        </m:ctrlPr>
                      </m:fPr>
                      <m:num>
                        <m:r>
                          <a:rPr lang="fr-CA" sz="1100" b="0" i="1">
                            <a:latin typeface="Cambria Math" panose="02040503050406030204" pitchFamily="18" charset="0"/>
                          </a:rPr>
                          <m:t>−</m:t>
                        </m:r>
                        <m:r>
                          <a:rPr lang="fr-CA" sz="1100" b="0" i="1">
                            <a:latin typeface="Cambria Math" panose="02040503050406030204" pitchFamily="18" charset="0"/>
                          </a:rPr>
                          <m:t>𝑏</m:t>
                        </m:r>
                        <m:r>
                          <a:rPr lang="fr-CA" sz="1100" b="0" i="1">
                            <a:latin typeface="Cambria Math" panose="02040503050406030204" pitchFamily="18" charset="0"/>
                            <a:ea typeface="Cambria Math" panose="02040503050406030204" pitchFamily="18" charset="0"/>
                          </a:rPr>
                          <m:t>±</m:t>
                        </m:r>
                        <m:rad>
                          <m:radPr>
                            <m:degHide m:val="on"/>
                            <m:ctrlPr>
                              <a:rPr lang="fr-CA" sz="1100" b="0" i="1">
                                <a:latin typeface="Cambria Math"/>
                              </a:rPr>
                            </m:ctrlPr>
                          </m:radPr>
                          <m:deg/>
                          <m:e>
                            <m:r>
                              <a:rPr lang="fr-CA" sz="1100" b="0" i="1">
                                <a:latin typeface="Cambria Math" panose="02040503050406030204" pitchFamily="18" charset="0"/>
                              </a:rPr>
                              <m:t>4</m:t>
                            </m:r>
                            <m:r>
                              <a:rPr lang="fr-CA" sz="1100" b="0" i="1">
                                <a:latin typeface="Cambria Math" panose="02040503050406030204" pitchFamily="18" charset="0"/>
                              </a:rPr>
                              <m:t>𝑐</m:t>
                            </m:r>
                            <m:d>
                              <m:dPr>
                                <m:ctrlPr>
                                  <a:rPr lang="fr-CA" sz="1100" b="0" i="1">
                                    <a:latin typeface="Cambria Math"/>
                                  </a:rPr>
                                </m:ctrlPr>
                              </m:dPr>
                              <m:e>
                                <m:r>
                                  <a:rPr lang="fr-CA" sz="1100" b="0" i="1">
                                    <a:latin typeface="Cambria Math" panose="02040503050406030204" pitchFamily="18" charset="0"/>
                                  </a:rPr>
                                  <m:t>𝑑</m:t>
                                </m:r>
                                <m:r>
                                  <a:rPr lang="fr-CA" sz="1100" b="0" i="1">
                                    <a:latin typeface="Cambria Math" panose="02040503050406030204" pitchFamily="18" charset="0"/>
                                  </a:rPr>
                                  <m:t>−</m:t>
                                </m:r>
                                <m:r>
                                  <a:rPr lang="fr-CA" sz="1100" b="0" i="1">
                                    <a:latin typeface="Cambria Math" panose="02040503050406030204" pitchFamily="18" charset="0"/>
                                  </a:rPr>
                                  <m:t>𝑎</m:t>
                                </m:r>
                              </m:e>
                            </m:d>
                            <m:r>
                              <a:rPr lang="fr-CA" sz="1100" b="0" i="1">
                                <a:latin typeface="Cambria Math" panose="02040503050406030204" pitchFamily="18" charset="0"/>
                              </a:rPr>
                              <m:t>+</m:t>
                            </m:r>
                            <m:sSup>
                              <m:sSupPr>
                                <m:ctrlPr>
                                  <a:rPr lang="fr-CA" sz="1100" b="0" i="1">
                                    <a:latin typeface="Cambria Math"/>
                                  </a:rPr>
                                </m:ctrlPr>
                              </m:sSupPr>
                              <m:e>
                                <m:r>
                                  <a:rPr lang="fr-CA" sz="1100" b="0" i="1">
                                    <a:latin typeface="Cambria Math" panose="02040503050406030204" pitchFamily="18" charset="0"/>
                                  </a:rPr>
                                  <m:t>𝑏</m:t>
                                </m:r>
                              </m:e>
                              <m:sup>
                                <m:r>
                                  <a:rPr lang="fr-CA" sz="1100" b="0" i="1">
                                    <a:latin typeface="Cambria Math" panose="02040503050406030204" pitchFamily="18" charset="0"/>
                                  </a:rPr>
                                  <m:t>2</m:t>
                                </m:r>
                              </m:sup>
                            </m:sSup>
                          </m:e>
                        </m:rad>
                      </m:num>
                      <m:den>
                        <m:r>
                          <a:rPr lang="fr-CA" sz="1100" b="0" i="1">
                            <a:latin typeface="Cambria Math" panose="02040503050406030204" pitchFamily="18" charset="0"/>
                          </a:rPr>
                          <m:t>2</m:t>
                        </m:r>
                        <m:d>
                          <m:dPr>
                            <m:ctrlPr>
                              <a:rPr lang="fr-CA" sz="1100" b="0" i="1">
                                <a:latin typeface="Cambria Math"/>
                              </a:rPr>
                            </m:ctrlPr>
                          </m:dPr>
                          <m:e>
                            <m:r>
                              <a:rPr lang="fr-CA" sz="1100" b="0" i="1">
                                <a:latin typeface="Cambria Math" panose="02040503050406030204" pitchFamily="18" charset="0"/>
                              </a:rPr>
                              <m:t>𝑎</m:t>
                            </m:r>
                            <m:r>
                              <a:rPr lang="fr-CA" sz="1100" b="0" i="1">
                                <a:latin typeface="Cambria Math" panose="02040503050406030204" pitchFamily="18" charset="0"/>
                              </a:rPr>
                              <m:t>−</m:t>
                            </m:r>
                            <m:r>
                              <a:rPr lang="fr-CA" sz="1100" b="0" i="1">
                                <a:latin typeface="Cambria Math" panose="02040503050406030204" pitchFamily="18" charset="0"/>
                              </a:rPr>
                              <m:t>𝑑</m:t>
                            </m:r>
                          </m:e>
                        </m:d>
                      </m:den>
                    </m:f>
                  </m:oMath>
                </m:oMathPara>
              </a14:m>
              <a:endParaRPr lang="fr-CA" sz="1100"/>
            </a:p>
          </xdr:txBody>
        </xdr:sp>
      </mc:Choice>
      <mc:Fallback xmlns="">
        <xdr:sp macro="" textlink="">
          <xdr:nvSpPr>
            <xdr:cNvPr id="8" name="ZoneTexte 7"/>
            <xdr:cNvSpPr txBox="1"/>
          </xdr:nvSpPr>
          <xdr:spPr>
            <a:xfrm>
              <a:off x="5998679" y="13211589"/>
              <a:ext cx="1647182" cy="3940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𝑡=(−𝑏</a:t>
              </a:r>
              <a:r>
                <a:rPr lang="fr-CA" sz="1100" b="0" i="0">
                  <a:latin typeface="Cambria Math" panose="02040503050406030204" pitchFamily="18" charset="0"/>
                  <a:ea typeface="Cambria Math" panose="02040503050406030204" pitchFamily="18" charset="0"/>
                </a:rPr>
                <a:t>±√(</a:t>
              </a:r>
              <a:r>
                <a:rPr lang="fr-CA" sz="1100" b="0" i="0">
                  <a:latin typeface="Cambria Math" panose="02040503050406030204" pitchFamily="18" charset="0"/>
                </a:rPr>
                <a:t>4𝑐(𝑑−𝑎)+𝑏^2 ))/2(𝑎−𝑑) </a:t>
              </a:r>
              <a:endParaRPr lang="fr-CA" sz="1100"/>
            </a:p>
          </xdr:txBody>
        </xdr:sp>
      </mc:Fallback>
    </mc:AlternateContent>
    <xdr:clientData/>
  </xdr:oneCellAnchor>
  <xdr:oneCellAnchor>
    <xdr:from>
      <xdr:col>14</xdr:col>
      <xdr:colOff>304433</xdr:colOff>
      <xdr:row>57</xdr:row>
      <xdr:rowOff>34802</xdr:rowOff>
    </xdr:from>
    <xdr:ext cx="1347741" cy="322332"/>
    <mc:AlternateContent xmlns:mc="http://schemas.openxmlformats.org/markup-compatibility/2006" xmlns:a14="http://schemas.microsoft.com/office/drawing/2010/main">
      <mc:Choice Requires="a14">
        <xdr:sp macro="" textlink="">
          <xdr:nvSpPr>
            <xdr:cNvPr id="9" name="ZoneTexte 8"/>
            <xdr:cNvSpPr txBox="1"/>
          </xdr:nvSpPr>
          <xdr:spPr>
            <a:xfrm>
              <a:off x="6466375" y="10783398"/>
              <a:ext cx="1347741" cy="322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900" b="0" i="1">
                        <a:solidFill>
                          <a:schemeClr val="bg1">
                            <a:lumMod val="50000"/>
                          </a:schemeClr>
                        </a:solidFill>
                        <a:latin typeface="Cambria Math" panose="02040503050406030204" pitchFamily="18" charset="0"/>
                      </a:rPr>
                      <m:t>𝑡</m:t>
                    </m:r>
                    <m:r>
                      <a:rPr lang="fr-CA" sz="900" b="0" i="1">
                        <a:solidFill>
                          <a:schemeClr val="bg1">
                            <a:lumMod val="50000"/>
                          </a:schemeClr>
                        </a:solidFill>
                        <a:latin typeface="Cambria Math" panose="02040503050406030204" pitchFamily="18" charset="0"/>
                      </a:rPr>
                      <m:t>=</m:t>
                    </m:r>
                    <m:f>
                      <m:fPr>
                        <m:ctrlPr>
                          <a:rPr lang="fr-CA" sz="900" b="0" i="1">
                            <a:solidFill>
                              <a:schemeClr val="bg1">
                                <a:lumMod val="50000"/>
                              </a:schemeClr>
                            </a:solidFill>
                            <a:latin typeface="Cambria Math"/>
                          </a:rPr>
                        </m:ctrlPr>
                      </m:fPr>
                      <m:num>
                        <m:r>
                          <a:rPr lang="fr-CA" sz="900" b="0" i="1">
                            <a:solidFill>
                              <a:schemeClr val="bg1">
                                <a:lumMod val="50000"/>
                              </a:schemeClr>
                            </a:solidFill>
                            <a:latin typeface="Cambria Math" panose="02040503050406030204" pitchFamily="18" charset="0"/>
                          </a:rPr>
                          <m:t>−</m:t>
                        </m:r>
                        <m:r>
                          <a:rPr lang="fr-CA" sz="900" b="0" i="1">
                            <a:solidFill>
                              <a:schemeClr val="bg1">
                                <a:lumMod val="50000"/>
                              </a:schemeClr>
                            </a:solidFill>
                            <a:latin typeface="Cambria Math" panose="02040503050406030204" pitchFamily="18" charset="0"/>
                          </a:rPr>
                          <m:t>𝑏</m:t>
                        </m:r>
                        <m:r>
                          <a:rPr lang="fr-CA" sz="900" b="0" i="1">
                            <a:solidFill>
                              <a:schemeClr val="bg1">
                                <a:lumMod val="50000"/>
                              </a:schemeClr>
                            </a:solidFill>
                            <a:latin typeface="Cambria Math" panose="02040503050406030204" pitchFamily="18" charset="0"/>
                          </a:rPr>
                          <m:t>+</m:t>
                        </m:r>
                        <m:rad>
                          <m:radPr>
                            <m:degHide m:val="on"/>
                            <m:ctrlPr>
                              <a:rPr lang="fr-CA" sz="900" b="0" i="1">
                                <a:solidFill>
                                  <a:schemeClr val="bg1">
                                    <a:lumMod val="50000"/>
                                  </a:schemeClr>
                                </a:solidFill>
                                <a:latin typeface="Cambria Math"/>
                              </a:rPr>
                            </m:ctrlPr>
                          </m:radPr>
                          <m:deg/>
                          <m:e>
                            <m:r>
                              <a:rPr lang="fr-CA" sz="900" b="0" i="1">
                                <a:solidFill>
                                  <a:schemeClr val="bg1">
                                    <a:lumMod val="50000"/>
                                  </a:schemeClr>
                                </a:solidFill>
                                <a:latin typeface="Cambria Math" panose="02040503050406030204" pitchFamily="18" charset="0"/>
                              </a:rPr>
                              <m:t>4</m:t>
                            </m:r>
                            <m:r>
                              <a:rPr lang="fr-CA" sz="900" b="0" i="1">
                                <a:solidFill>
                                  <a:schemeClr val="bg1">
                                    <a:lumMod val="50000"/>
                                  </a:schemeClr>
                                </a:solidFill>
                                <a:latin typeface="Cambria Math" panose="02040503050406030204" pitchFamily="18" charset="0"/>
                              </a:rPr>
                              <m:t>𝑐</m:t>
                            </m:r>
                            <m:d>
                              <m:dPr>
                                <m:ctrlPr>
                                  <a:rPr lang="fr-CA" sz="900" b="0" i="1">
                                    <a:solidFill>
                                      <a:schemeClr val="bg1">
                                        <a:lumMod val="50000"/>
                                      </a:schemeClr>
                                    </a:solidFill>
                                    <a:latin typeface="Cambria Math"/>
                                  </a:rPr>
                                </m:ctrlPr>
                              </m:dPr>
                              <m:e>
                                <m:r>
                                  <a:rPr lang="fr-CA" sz="900" b="0" i="1">
                                    <a:solidFill>
                                      <a:schemeClr val="bg1">
                                        <a:lumMod val="50000"/>
                                      </a:schemeClr>
                                    </a:solidFill>
                                    <a:latin typeface="Cambria Math" panose="02040503050406030204" pitchFamily="18" charset="0"/>
                                  </a:rPr>
                                  <m:t>𝑑</m:t>
                                </m:r>
                                <m:r>
                                  <a:rPr lang="fr-CA" sz="900" b="0" i="1">
                                    <a:solidFill>
                                      <a:schemeClr val="bg1">
                                        <a:lumMod val="50000"/>
                                      </a:schemeClr>
                                    </a:solidFill>
                                    <a:latin typeface="Cambria Math" panose="02040503050406030204" pitchFamily="18" charset="0"/>
                                  </a:rPr>
                                  <m:t>−</m:t>
                                </m:r>
                                <m:r>
                                  <a:rPr lang="fr-CA" sz="900" b="0" i="1">
                                    <a:solidFill>
                                      <a:schemeClr val="bg1">
                                        <a:lumMod val="50000"/>
                                      </a:schemeClr>
                                    </a:solidFill>
                                    <a:latin typeface="Cambria Math" panose="02040503050406030204" pitchFamily="18" charset="0"/>
                                  </a:rPr>
                                  <m:t>𝑎</m:t>
                                </m:r>
                              </m:e>
                            </m:d>
                            <m:r>
                              <a:rPr lang="fr-CA" sz="900" b="0" i="1">
                                <a:solidFill>
                                  <a:schemeClr val="bg1">
                                    <a:lumMod val="50000"/>
                                  </a:schemeClr>
                                </a:solidFill>
                                <a:latin typeface="Cambria Math" panose="02040503050406030204" pitchFamily="18" charset="0"/>
                              </a:rPr>
                              <m:t>+</m:t>
                            </m:r>
                            <m:sSup>
                              <m:sSupPr>
                                <m:ctrlPr>
                                  <a:rPr lang="fr-CA" sz="900" b="0" i="1">
                                    <a:solidFill>
                                      <a:schemeClr val="bg1">
                                        <a:lumMod val="50000"/>
                                      </a:schemeClr>
                                    </a:solidFill>
                                    <a:latin typeface="Cambria Math"/>
                                  </a:rPr>
                                </m:ctrlPr>
                              </m:sSupPr>
                              <m:e>
                                <m:r>
                                  <a:rPr lang="fr-CA" sz="900" b="0" i="1">
                                    <a:solidFill>
                                      <a:schemeClr val="bg1">
                                        <a:lumMod val="50000"/>
                                      </a:schemeClr>
                                    </a:solidFill>
                                    <a:latin typeface="Cambria Math" panose="02040503050406030204" pitchFamily="18" charset="0"/>
                                  </a:rPr>
                                  <m:t>𝑏</m:t>
                                </m:r>
                              </m:e>
                              <m:sup>
                                <m:r>
                                  <a:rPr lang="fr-CA" sz="900" b="0" i="1">
                                    <a:solidFill>
                                      <a:schemeClr val="bg1">
                                        <a:lumMod val="50000"/>
                                      </a:schemeClr>
                                    </a:solidFill>
                                    <a:latin typeface="Cambria Math" panose="02040503050406030204" pitchFamily="18" charset="0"/>
                                  </a:rPr>
                                  <m:t>2</m:t>
                                </m:r>
                              </m:sup>
                            </m:sSup>
                          </m:e>
                        </m:rad>
                      </m:num>
                      <m:den>
                        <m:r>
                          <a:rPr lang="fr-CA" sz="900" b="0" i="1">
                            <a:solidFill>
                              <a:schemeClr val="bg1">
                                <a:lumMod val="50000"/>
                              </a:schemeClr>
                            </a:solidFill>
                            <a:latin typeface="Cambria Math" panose="02040503050406030204" pitchFamily="18" charset="0"/>
                          </a:rPr>
                          <m:t>2</m:t>
                        </m:r>
                        <m:d>
                          <m:dPr>
                            <m:ctrlPr>
                              <a:rPr lang="fr-CA" sz="900" b="0" i="1">
                                <a:solidFill>
                                  <a:schemeClr val="bg1">
                                    <a:lumMod val="50000"/>
                                  </a:schemeClr>
                                </a:solidFill>
                                <a:latin typeface="Cambria Math"/>
                              </a:rPr>
                            </m:ctrlPr>
                          </m:dPr>
                          <m:e>
                            <m:r>
                              <a:rPr lang="fr-CA" sz="900" b="0" i="1">
                                <a:solidFill>
                                  <a:schemeClr val="bg1">
                                    <a:lumMod val="50000"/>
                                  </a:schemeClr>
                                </a:solidFill>
                                <a:latin typeface="Cambria Math" panose="02040503050406030204" pitchFamily="18" charset="0"/>
                              </a:rPr>
                              <m:t>𝑎</m:t>
                            </m:r>
                            <m:r>
                              <a:rPr lang="fr-CA" sz="900" b="0" i="1">
                                <a:solidFill>
                                  <a:schemeClr val="bg1">
                                    <a:lumMod val="50000"/>
                                  </a:schemeClr>
                                </a:solidFill>
                                <a:latin typeface="Cambria Math" panose="02040503050406030204" pitchFamily="18" charset="0"/>
                              </a:rPr>
                              <m:t>−</m:t>
                            </m:r>
                            <m:r>
                              <a:rPr lang="fr-CA" sz="900" b="0" i="1">
                                <a:solidFill>
                                  <a:schemeClr val="bg1">
                                    <a:lumMod val="50000"/>
                                  </a:schemeClr>
                                </a:solidFill>
                                <a:latin typeface="Cambria Math" panose="02040503050406030204" pitchFamily="18" charset="0"/>
                              </a:rPr>
                              <m:t>𝑑</m:t>
                            </m:r>
                          </m:e>
                        </m:d>
                      </m:den>
                    </m:f>
                  </m:oMath>
                </m:oMathPara>
              </a14:m>
              <a:endParaRPr lang="fr-CA" sz="900">
                <a:solidFill>
                  <a:schemeClr val="bg1">
                    <a:lumMod val="50000"/>
                  </a:schemeClr>
                </a:solidFill>
              </a:endParaRPr>
            </a:p>
          </xdr:txBody>
        </xdr:sp>
      </mc:Choice>
      <mc:Fallback xmlns="">
        <xdr:sp macro="" textlink="">
          <xdr:nvSpPr>
            <xdr:cNvPr id="9" name="ZoneTexte 8"/>
            <xdr:cNvSpPr txBox="1"/>
          </xdr:nvSpPr>
          <xdr:spPr>
            <a:xfrm>
              <a:off x="6466375" y="10783398"/>
              <a:ext cx="1347741" cy="322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900" b="0" i="0">
                  <a:solidFill>
                    <a:schemeClr val="bg1">
                      <a:lumMod val="50000"/>
                    </a:schemeClr>
                  </a:solidFill>
                  <a:latin typeface="Cambria Math" panose="02040503050406030204" pitchFamily="18" charset="0"/>
                </a:rPr>
                <a:t>𝑡=(−𝑏+√(4𝑐(𝑑−𝑎)+𝑏^2 ))/2(𝑎−𝑑) </a:t>
              </a:r>
              <a:endParaRPr lang="fr-CA" sz="900">
                <a:solidFill>
                  <a:schemeClr val="bg1">
                    <a:lumMod val="50000"/>
                  </a:schemeClr>
                </a:solidFill>
              </a:endParaRPr>
            </a:p>
          </xdr:txBody>
        </xdr:sp>
      </mc:Fallback>
    </mc:AlternateContent>
    <xdr:clientData/>
  </xdr:oneCellAnchor>
  <xdr:oneCellAnchor>
    <xdr:from>
      <xdr:col>3</xdr:col>
      <xdr:colOff>45141</xdr:colOff>
      <xdr:row>77</xdr:row>
      <xdr:rowOff>178076</xdr:rowOff>
    </xdr:from>
    <xdr:ext cx="1554336" cy="708399"/>
    <mc:AlternateContent xmlns:mc="http://schemas.openxmlformats.org/markup-compatibility/2006" xmlns:a14="http://schemas.microsoft.com/office/drawing/2010/main">
      <mc:Choice Requires="a14">
        <xdr:sp macro="" textlink="">
          <xdr:nvSpPr>
            <xdr:cNvPr id="10" name="ZoneTexte 9"/>
            <xdr:cNvSpPr txBox="1"/>
          </xdr:nvSpPr>
          <xdr:spPr>
            <a:xfrm>
              <a:off x="889967" y="15028793"/>
              <a:ext cx="1554336" cy="708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𝑢</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a:ea typeface="+mn-ea"/>
                            <a:cs typeface="+mn-cs"/>
                          </a:rPr>
                          <m:t>𝑥</m:t>
                        </m:r>
                      </m:sub>
                    </m:sSub>
                    <m:r>
                      <a:rPr lang="fr-CA" sz="1100" b="0" i="1">
                        <a:latin typeface="Cambria Math" panose="02040503050406030204" pitchFamily="18" charset="0"/>
                      </a:rPr>
                      <m:t>=</m:t>
                    </m:r>
                    <m:f>
                      <m:fPr>
                        <m:ctrlPr>
                          <a:rPr lang="fr-CA" sz="1100" b="0" i="1">
                            <a:latin typeface="Cambria Math"/>
                          </a:rPr>
                        </m:ctrlPr>
                      </m:fPr>
                      <m:num>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a:ea typeface="+mn-ea"/>
                                <a:cs typeface="+mn-cs"/>
                              </a:rPr>
                              <m:t>𝑥</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a:ea typeface="+mn-ea"/>
                                <a:cs typeface="+mn-cs"/>
                              </a:rPr>
                              <m:t>𝑥</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a:ea typeface="+mn-ea"/>
                                <a:cs typeface="+mn-cs"/>
                              </a:rPr>
                              <m:t>𝑥</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2</m:t>
                            </m:r>
                          </m:sub>
                        </m:sSub>
                        <m:r>
                          <a:rPr lang="fr-CA" sz="1100" b="0" i="1">
                            <a:solidFill>
                              <a:schemeClr val="tx1"/>
                            </a:solidFill>
                            <a:effectLst/>
                            <a:latin typeface="Cambria Math" panose="02040503050406030204" pitchFamily="18" charset="0"/>
                            <a:ea typeface="+mn-ea"/>
                            <a:cs typeface="+mn-cs"/>
                          </a:rPr>
                          <m:t>𝑡</m:t>
                        </m:r>
                      </m:num>
                      <m:den>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a:ea typeface="+mn-ea"/>
                            <a:cs typeface="+mn-cs"/>
                          </a:rPr>
                          <m:t>𝑡</m:t>
                        </m:r>
                      </m:den>
                    </m:f>
                  </m:oMath>
                </m:oMathPara>
              </a14:m>
              <a:endParaRPr lang="fr-CA" sz="1100" b="0"/>
            </a:p>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𝑢</m:t>
                        </m:r>
                      </m:e>
                      <m:sub>
                        <m:r>
                          <a:rPr lang="fr-CA" sz="1100" b="0" i="1">
                            <a:solidFill>
                              <a:schemeClr val="tx1"/>
                            </a:solidFill>
                            <a:effectLst/>
                            <a:latin typeface="Cambria Math"/>
                            <a:ea typeface="+mn-ea"/>
                            <a:cs typeface="+mn-cs"/>
                          </a:rPr>
                          <m:t>1</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a:ea typeface="+mn-ea"/>
                        <a:cs typeface="+mn-cs"/>
                      </a:rPr>
                      <m:t>=</m:t>
                    </m:r>
                    <m:f>
                      <m:fPr>
                        <m:ctrlPr>
                          <a:rPr lang="fr-CA" sz="1100" b="0" i="1">
                            <a:solidFill>
                              <a:schemeClr val="tx1"/>
                            </a:solidFill>
                            <a:effectLst/>
                            <a:latin typeface="Cambria Math"/>
                            <a:ea typeface="+mn-ea"/>
                            <a:cs typeface="+mn-cs"/>
                          </a:rPr>
                        </m:ctrlPr>
                      </m:fPr>
                      <m:num>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1</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𝑢</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panose="02040503050406030204" pitchFamily="18" charset="0"/>
                                <a:ea typeface="+mn-ea"/>
                                <a:cs typeface="+mn-cs"/>
                              </a:rPr>
                              <m:t>𝑦</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2</m:t>
                            </m:r>
                          </m:sub>
                        </m:sSub>
                        <m:r>
                          <a:rPr lang="fr-CA" sz="1100" b="0" i="1">
                            <a:solidFill>
                              <a:schemeClr val="tx1"/>
                            </a:solidFill>
                            <a:effectLst/>
                            <a:latin typeface="Cambria Math"/>
                            <a:ea typeface="+mn-ea"/>
                            <a:cs typeface="+mn-cs"/>
                          </a:rPr>
                          <m:t>𝑡</m:t>
                        </m:r>
                      </m:num>
                      <m:den>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1</m:t>
                            </m:r>
                          </m:sub>
                        </m:sSub>
                        <m:r>
                          <a:rPr lang="fr-CA" sz="1100" b="0" i="1">
                            <a:solidFill>
                              <a:schemeClr val="tx1"/>
                            </a:solidFill>
                            <a:effectLst/>
                            <a:latin typeface="Cambria Math"/>
                            <a:ea typeface="+mn-ea"/>
                            <a:cs typeface="+mn-cs"/>
                          </a:rPr>
                          <m:t>𝑡</m:t>
                        </m:r>
                      </m:den>
                    </m:f>
                  </m:oMath>
                </m:oMathPara>
              </a14:m>
              <a:endParaRPr lang="fr-CA" sz="1100" b="0" i="1">
                <a:solidFill>
                  <a:schemeClr val="tx1"/>
                </a:solidFill>
                <a:effectLst/>
                <a:latin typeface="Cambria Math" panose="02040503050406030204" pitchFamily="18" charset="0"/>
                <a:ea typeface="+mn-ea"/>
                <a:cs typeface="+mn-cs"/>
              </a:endParaRPr>
            </a:p>
          </xdr:txBody>
        </xdr:sp>
      </mc:Choice>
      <mc:Fallback xmlns="">
        <xdr:sp macro="" textlink="">
          <xdr:nvSpPr>
            <xdr:cNvPr id="10" name="ZoneTexte 9"/>
            <xdr:cNvSpPr txBox="1"/>
          </xdr:nvSpPr>
          <xdr:spPr>
            <a:xfrm>
              <a:off x="889967" y="15028793"/>
              <a:ext cx="1554336" cy="7083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mn-lt"/>
                  <a:ea typeface="+mn-ea"/>
                  <a:cs typeface="+mn-cs"/>
                </a:rPr>
                <a:t>𝑢_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𝑥</a:t>
              </a:r>
              <a:r>
                <a:rPr lang="fr-CA" sz="1100" b="0" i="0">
                  <a:latin typeface="Cambria Math" panose="02040503050406030204" pitchFamily="18" charset="0"/>
                </a:rPr>
                <a:t>=(</a:t>
              </a:r>
              <a:r>
                <a:rPr lang="fr-CA" sz="1100" b="0" i="0">
                  <a:solidFill>
                    <a:schemeClr val="tx1"/>
                  </a:solidFill>
                  <a:effectLst/>
                  <a:latin typeface="+mn-lt"/>
                  <a:ea typeface="+mn-ea"/>
                  <a:cs typeface="+mn-cs"/>
                </a:rPr>
                <a:t>𝑝_2𝑥</a:t>
              </a:r>
              <a:r>
                <a:rPr lang="fr-CA" sz="1100" b="0" i="0">
                  <a:solidFill>
                    <a:schemeClr val="tx1"/>
                  </a:solidFill>
                  <a:effectLst/>
                  <a:latin typeface="Cambria Math" panose="02040503050406030204" pitchFamily="18" charset="0"/>
                  <a:ea typeface="+mn-ea"/>
                  <a:cs typeface="+mn-cs"/>
                </a:rPr>
                <a:t>−</a:t>
              </a:r>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𝑥</a:t>
              </a:r>
              <a:r>
                <a:rPr lang="fr-CA" sz="1100" b="0" i="0">
                  <a:solidFill>
                    <a:schemeClr val="tx1"/>
                  </a:solidFill>
                  <a:effectLst/>
                  <a:latin typeface="Cambria Math" panose="02040503050406030204" pitchFamily="18" charset="0"/>
                  <a:ea typeface="+mn-ea"/>
                  <a:cs typeface="+mn-cs"/>
                </a:rPr>
                <a:t>+𝑢</a:t>
              </a:r>
              <a:r>
                <a:rPr lang="fr-CA" sz="1100" b="0" i="0">
                  <a:solidFill>
                    <a:schemeClr val="tx1"/>
                  </a:solidFill>
                  <a:effectLst/>
                  <a:latin typeface="+mn-lt"/>
                  <a:ea typeface="+mn-ea"/>
                  <a:cs typeface="+mn-cs"/>
                </a:rPr>
                <a:t>_2𝑥 𝑣_2</a:t>
              </a:r>
              <a:r>
                <a:rPr lang="fr-CA" sz="1100" b="0" i="0">
                  <a:solidFill>
                    <a:schemeClr val="tx1"/>
                  </a:solidFill>
                  <a:effectLst/>
                  <a:latin typeface="Cambria Math" panose="02040503050406030204" pitchFamily="18" charset="0"/>
                  <a:ea typeface="+mn-ea"/>
                  <a:cs typeface="+mn-cs"/>
                </a:rPr>
                <a:t> 𝑡</a:t>
              </a:r>
              <a:r>
                <a:rPr lang="fr-CA" sz="1100" b="0" i="0">
                  <a:solidFill>
                    <a:schemeClr val="tx1"/>
                  </a:solidFill>
                  <a:effectLst/>
                  <a:latin typeface="Cambria Math" panose="02040503050406030204" pitchFamily="18" charset="0"/>
                  <a:ea typeface="+mn-ea"/>
                  <a:cs typeface="+mn-cs"/>
                </a:rPr>
                <a:t>)/(</a:t>
              </a:r>
              <a:r>
                <a:rPr lang="fr-CA" sz="1100" b="0" i="0">
                  <a:solidFill>
                    <a:schemeClr val="tx1"/>
                  </a:solidFill>
                  <a:effectLst/>
                  <a:latin typeface="+mn-lt"/>
                  <a:ea typeface="+mn-ea"/>
                  <a:cs typeface="+mn-cs"/>
                </a:rPr>
                <a:t>𝑣_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 𝑡</a:t>
              </a:r>
              <a:r>
                <a:rPr lang="fr-CA" sz="1100" b="0" i="0">
                  <a:solidFill>
                    <a:schemeClr val="tx1"/>
                  </a:solidFill>
                  <a:effectLst/>
                  <a:latin typeface="Cambria Math" panose="02040503050406030204" pitchFamily="18" charset="0"/>
                  <a:ea typeface="+mn-ea"/>
                  <a:cs typeface="+mn-cs"/>
                </a:rPr>
                <a:t>)</a:t>
              </a:r>
              <a:endParaRPr lang="fr-CA" sz="1100" b="0"/>
            </a:p>
            <a:p>
              <a:pPr algn="l"/>
              <a:r>
                <a:rPr lang="fr-CA" sz="1100" b="0" i="0">
                  <a:solidFill>
                    <a:schemeClr val="tx1"/>
                  </a:solidFill>
                  <a:effectLst/>
                  <a:latin typeface="+mn-lt"/>
                  <a:ea typeface="+mn-ea"/>
                  <a:cs typeface="+mn-cs"/>
                </a:rPr>
                <a:t>𝑢_1</a:t>
              </a:r>
              <a:r>
                <a:rPr lang="fr-CA" sz="1100" b="0" i="0">
                  <a:solidFill>
                    <a:schemeClr val="tx1"/>
                  </a:solidFill>
                  <a:effectLst/>
                  <a:latin typeface="Cambria Math" panose="02040503050406030204" pitchFamily="18" charset="0"/>
                  <a:ea typeface="+mn-ea"/>
                  <a:cs typeface="+mn-cs"/>
                </a:rPr>
                <a:t>𝑦</a:t>
              </a:r>
              <a:r>
                <a:rPr lang="fr-CA" sz="1100" b="0" i="0">
                  <a:solidFill>
                    <a:schemeClr val="tx1"/>
                  </a:solidFill>
                  <a:effectLst/>
                  <a:latin typeface="+mn-lt"/>
                  <a:ea typeface="+mn-ea"/>
                  <a:cs typeface="+mn-cs"/>
                </a:rPr>
                <a:t>=(𝑝_2</a:t>
              </a:r>
              <a:r>
                <a:rPr lang="fr-CA" sz="1100" b="0" i="0">
                  <a:solidFill>
                    <a:schemeClr val="tx1"/>
                  </a:solidFill>
                  <a:effectLst/>
                  <a:latin typeface="Cambria Math" panose="02040503050406030204" pitchFamily="18" charset="0"/>
                  <a:ea typeface="+mn-ea"/>
                  <a:cs typeface="+mn-cs"/>
                </a:rPr>
                <a:t>𝑦</a:t>
              </a:r>
              <a:r>
                <a:rPr lang="fr-CA" sz="1100" b="0" i="0">
                  <a:solidFill>
                    <a:schemeClr val="tx1"/>
                  </a:solidFill>
                  <a:effectLst/>
                  <a:latin typeface="+mn-lt"/>
                  <a:ea typeface="+mn-ea"/>
                  <a:cs typeface="+mn-cs"/>
                </a:rPr>
                <a:t>−𝑝_1</a:t>
              </a:r>
              <a:r>
                <a:rPr lang="fr-CA" sz="1100" b="0" i="0">
                  <a:solidFill>
                    <a:schemeClr val="tx1"/>
                  </a:solidFill>
                  <a:effectLst/>
                  <a:latin typeface="Cambria Math" panose="02040503050406030204" pitchFamily="18" charset="0"/>
                  <a:ea typeface="+mn-ea"/>
                  <a:cs typeface="+mn-cs"/>
                </a:rPr>
                <a:t>𝑦</a:t>
              </a:r>
              <a:r>
                <a:rPr lang="fr-CA" sz="1100" b="0" i="0">
                  <a:solidFill>
                    <a:schemeClr val="tx1"/>
                  </a:solidFill>
                  <a:effectLst/>
                  <a:latin typeface="+mn-lt"/>
                  <a:ea typeface="+mn-ea"/>
                  <a:cs typeface="+mn-cs"/>
                </a:rPr>
                <a:t>+𝑢_2</a:t>
              </a:r>
              <a:r>
                <a:rPr lang="fr-CA" sz="1100" b="0" i="0">
                  <a:solidFill>
                    <a:schemeClr val="tx1"/>
                  </a:solidFill>
                  <a:effectLst/>
                  <a:latin typeface="Cambria Math" panose="02040503050406030204" pitchFamily="18" charset="0"/>
                  <a:ea typeface="+mn-ea"/>
                  <a:cs typeface="+mn-cs"/>
                </a:rPr>
                <a:t>𝑦</a:t>
              </a:r>
              <a:r>
                <a:rPr lang="fr-CA" sz="1100" b="0" i="0">
                  <a:solidFill>
                    <a:schemeClr val="tx1"/>
                  </a:solidFill>
                  <a:effectLst/>
                  <a:latin typeface="+mn-lt"/>
                  <a:ea typeface="+mn-ea"/>
                  <a:cs typeface="+mn-cs"/>
                </a:rPr>
                <a:t> 𝑣_2 𝑡)/(𝑣_1 𝑡)</a:t>
              </a:r>
              <a:endParaRPr lang="fr-CA" sz="1100" b="0" i="1">
                <a:solidFill>
                  <a:schemeClr val="tx1"/>
                </a:solidFill>
                <a:effectLst/>
                <a:latin typeface="Cambria Math" panose="02040503050406030204" pitchFamily="18" charset="0"/>
                <a:ea typeface="+mn-ea"/>
                <a:cs typeface="+mn-cs"/>
              </a:endParaRPr>
            </a:p>
          </xdr:txBody>
        </xdr:sp>
      </mc:Fallback>
    </mc:AlternateContent>
    <xdr:clientData/>
  </xdr:oneCellAnchor>
  <xdr:oneCellAnchor>
    <xdr:from>
      <xdr:col>3</xdr:col>
      <xdr:colOff>0</xdr:colOff>
      <xdr:row>86</xdr:row>
      <xdr:rowOff>140805</xdr:rowOff>
    </xdr:from>
    <xdr:ext cx="1045286" cy="380361"/>
    <mc:AlternateContent xmlns:mc="http://schemas.openxmlformats.org/markup-compatibility/2006" xmlns:a14="http://schemas.microsoft.com/office/drawing/2010/main">
      <mc:Choice Requires="a14">
        <xdr:sp macro="" textlink="">
          <xdr:nvSpPr>
            <xdr:cNvPr id="11" name="ZoneTexte 10"/>
            <xdr:cNvSpPr txBox="1"/>
          </xdr:nvSpPr>
          <xdr:spPr>
            <a:xfrm>
              <a:off x="844826" y="16325022"/>
              <a:ext cx="1045286"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𝜃</m:t>
                        </m:r>
                      </m:e>
                      <m:sub>
                        <m:r>
                          <a:rPr lang="fr-CA" sz="1100" b="0" i="1">
                            <a:solidFill>
                              <a:schemeClr val="tx1"/>
                            </a:solidFill>
                            <a:effectLst/>
                            <a:latin typeface="Cambria Math"/>
                            <a:ea typeface="+mn-ea"/>
                            <a:cs typeface="+mn-cs"/>
                          </a:rPr>
                          <m:t>1</m:t>
                        </m:r>
                      </m:sub>
                    </m:sSub>
                    <m:r>
                      <a:rPr lang="fr-CA" sz="1100" b="0" i="1">
                        <a:solidFill>
                          <a:schemeClr val="tx1"/>
                        </a:solidFill>
                        <a:effectLst/>
                        <a:latin typeface="Cambria Math"/>
                        <a:ea typeface="+mn-ea"/>
                        <a:cs typeface="+mn-cs"/>
                      </a:rPr>
                      <m:t>=</m:t>
                    </m:r>
                    <m:r>
                      <a:rPr lang="fr-CA" sz="1100" b="0" i="1">
                        <a:solidFill>
                          <a:schemeClr val="tx1"/>
                        </a:solidFill>
                        <a:effectLst/>
                        <a:latin typeface="Cambria Math"/>
                        <a:ea typeface="+mn-ea"/>
                        <a:cs typeface="+mn-cs"/>
                      </a:rPr>
                      <m:t>𝑎𝑡𝑎𝑛</m:t>
                    </m:r>
                    <m:d>
                      <m:dPr>
                        <m:ctrlPr>
                          <a:rPr lang="fr-CA" sz="1100" b="0" i="1">
                            <a:solidFill>
                              <a:schemeClr val="tx1"/>
                            </a:solidFill>
                            <a:effectLst/>
                            <a:latin typeface="Cambria Math"/>
                            <a:ea typeface="+mn-ea"/>
                            <a:cs typeface="+mn-cs"/>
                          </a:rPr>
                        </m:ctrlPr>
                      </m:dPr>
                      <m:e>
                        <m:f>
                          <m:fPr>
                            <m:ctrlPr>
                              <a:rPr lang="fr-CA" sz="1100" b="0" i="1">
                                <a:solidFill>
                                  <a:schemeClr val="tx1"/>
                                </a:solidFill>
                                <a:effectLst/>
                                <a:latin typeface="Cambria Math"/>
                                <a:ea typeface="+mn-ea"/>
                                <a:cs typeface="+mn-cs"/>
                              </a:rPr>
                            </m:ctrlPr>
                          </m:fPr>
                          <m:num>
                            <m:sSub>
                              <m:sSubPr>
                                <m:ctrlPr>
                                  <a:rPr lang="fr-CA" sz="110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𝑢</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a:ea typeface="+mn-ea"/>
                                    <a:cs typeface="+mn-cs"/>
                                  </a:rPr>
                                  <m:t>𝑦</m:t>
                                </m:r>
                              </m:sub>
                            </m:sSub>
                          </m:num>
                          <m:den>
                            <m:sSub>
                              <m:sSubPr>
                                <m:ctrlPr>
                                  <a:rPr lang="fr-CA" sz="110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𝑢</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a:ea typeface="+mn-ea"/>
                                    <a:cs typeface="+mn-cs"/>
                                  </a:rPr>
                                  <m:t>𝑥</m:t>
                                </m:r>
                              </m:sub>
                            </m:sSub>
                          </m:den>
                        </m:f>
                      </m:e>
                    </m:d>
                  </m:oMath>
                </m:oMathPara>
              </a14:m>
              <a:endParaRPr lang="fr-CA" sz="1100"/>
            </a:p>
          </xdr:txBody>
        </xdr:sp>
      </mc:Choice>
      <mc:Fallback xmlns="">
        <xdr:sp macro="" textlink="">
          <xdr:nvSpPr>
            <xdr:cNvPr id="11" name="ZoneTexte 10"/>
            <xdr:cNvSpPr txBox="1"/>
          </xdr:nvSpPr>
          <xdr:spPr>
            <a:xfrm>
              <a:off x="844826" y="16325022"/>
              <a:ext cx="1045286"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solidFill>
                    <a:schemeClr val="tx1"/>
                  </a:solidFill>
                  <a:effectLst/>
                  <a:latin typeface="+mn-lt"/>
                  <a:ea typeface="+mn-ea"/>
                  <a:cs typeface="+mn-cs"/>
                </a:rPr>
                <a:t>𝜃_1=𝑎𝑡𝑎𝑛(𝑢_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𝑦/𝑢_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𝑥 )</a:t>
              </a:r>
              <a:endParaRPr lang="fr-CA" sz="1100"/>
            </a:p>
          </xdr:txBody>
        </xdr:sp>
      </mc:Fallback>
    </mc:AlternateContent>
    <xdr:clientData/>
  </xdr:oneCellAnchor>
  <xdr:oneCellAnchor>
    <xdr:from>
      <xdr:col>3</xdr:col>
      <xdr:colOff>16565</xdr:colOff>
      <xdr:row>93</xdr:row>
      <xdr:rowOff>91109</xdr:rowOff>
    </xdr:from>
    <xdr:ext cx="1008353" cy="186846"/>
    <mc:AlternateContent xmlns:mc="http://schemas.openxmlformats.org/markup-compatibility/2006" xmlns:a14="http://schemas.microsoft.com/office/drawing/2010/main">
      <mc:Choice Requires="a14">
        <xdr:sp macro="" textlink="">
          <xdr:nvSpPr>
            <xdr:cNvPr id="12" name="ZoneTexte 11"/>
            <xdr:cNvSpPr txBox="1"/>
          </xdr:nvSpPr>
          <xdr:spPr>
            <a:xfrm>
              <a:off x="861391" y="18288000"/>
              <a:ext cx="1008353" cy="186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3</m:t>
                        </m:r>
                      </m:sub>
                    </m:sSub>
                    <m:r>
                      <a:rPr lang="fr-CA" sz="1100" b="0" i="1">
                        <a:latin typeface="Cambria Math" panose="02040503050406030204" pitchFamily="18" charset="0"/>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1</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mn-ea"/>
                        <a:cs typeface="+mn-cs"/>
                      </a:rPr>
                      <m:t>𝑡</m:t>
                    </m:r>
                  </m:oMath>
                </m:oMathPara>
              </a14:m>
              <a:endParaRPr lang="fr-CA" sz="1100" b="0"/>
            </a:p>
          </xdr:txBody>
        </xdr:sp>
      </mc:Choice>
      <mc:Fallback xmlns="">
        <xdr:sp macro="" textlink="">
          <xdr:nvSpPr>
            <xdr:cNvPr id="12" name="ZoneTexte 11"/>
            <xdr:cNvSpPr txBox="1"/>
          </xdr:nvSpPr>
          <xdr:spPr>
            <a:xfrm>
              <a:off x="861391" y="18288000"/>
              <a:ext cx="1008353" cy="1868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3</a:t>
              </a:r>
              <a:r>
                <a:rPr lang="fr-CA" sz="1100" b="0" i="0">
                  <a:latin typeface="Cambria Math" panose="02040503050406030204" pitchFamily="18" charset="0"/>
                </a:rPr>
                <a:t>=</a:t>
              </a:r>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1+𝑢</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 </a:t>
              </a:r>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 𝑡</a:t>
              </a:r>
              <a:endParaRPr lang="fr-CA" sz="1100" b="0"/>
            </a:p>
          </xdr:txBody>
        </xdr:sp>
      </mc:Fallback>
    </mc:AlternateContent>
    <xdr:clientData/>
  </xdr:oneCellAnchor>
  <xdr:oneCellAnchor>
    <xdr:from>
      <xdr:col>4</xdr:col>
      <xdr:colOff>267529</xdr:colOff>
      <xdr:row>96</xdr:row>
      <xdr:rowOff>77029</xdr:rowOff>
    </xdr:from>
    <xdr:ext cx="1199174" cy="186911"/>
    <mc:AlternateContent xmlns:mc="http://schemas.openxmlformats.org/markup-compatibility/2006" xmlns:a14="http://schemas.microsoft.com/office/drawing/2010/main">
      <mc:Choice Requires="a14">
        <xdr:sp macro="" textlink="">
          <xdr:nvSpPr>
            <xdr:cNvPr id="13" name="ZoneTexte 12"/>
            <xdr:cNvSpPr txBox="1"/>
          </xdr:nvSpPr>
          <xdr:spPr>
            <a:xfrm>
              <a:off x="1443659" y="18845420"/>
              <a:ext cx="1199174" cy="186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3</m:t>
                        </m:r>
                        <m:r>
                          <a:rPr lang="fr-CA" sz="1100" b="0" i="1">
                            <a:solidFill>
                              <a:schemeClr val="tx1"/>
                            </a:solidFill>
                            <a:effectLst/>
                            <a:latin typeface="Cambria Math" panose="02040503050406030204" pitchFamily="18" charset="0"/>
                            <a:ea typeface="+mn-ea"/>
                            <a:cs typeface="+mn-cs"/>
                          </a:rPr>
                          <m:t>𝑥</m:t>
                        </m:r>
                      </m:sub>
                    </m:sSub>
                    <m:r>
                      <a:rPr lang="fr-CA" sz="1100" b="0" i="1">
                        <a:latin typeface="Cambria Math" panose="02040503050406030204" pitchFamily="18" charset="0"/>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𝑥</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𝑥</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mn-ea"/>
                        <a:cs typeface="+mn-cs"/>
                      </a:rPr>
                      <m:t>𝑡</m:t>
                    </m:r>
                  </m:oMath>
                </m:oMathPara>
              </a14:m>
              <a:endParaRPr lang="fr-CA" sz="1100" b="0"/>
            </a:p>
          </xdr:txBody>
        </xdr:sp>
      </mc:Choice>
      <mc:Fallback xmlns="">
        <xdr:sp macro="" textlink="">
          <xdr:nvSpPr>
            <xdr:cNvPr id="13" name="ZoneTexte 12"/>
            <xdr:cNvSpPr txBox="1"/>
          </xdr:nvSpPr>
          <xdr:spPr>
            <a:xfrm>
              <a:off x="1443659" y="18845420"/>
              <a:ext cx="1199174" cy="1869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3𝑥</a:t>
              </a:r>
              <a:r>
                <a:rPr lang="fr-CA" sz="1100" b="0" i="0">
                  <a:latin typeface="Cambria Math" panose="02040503050406030204" pitchFamily="18" charset="0"/>
                </a:rPr>
                <a:t>=</a:t>
              </a:r>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1𝑥+𝑢</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1𝑥</a:t>
              </a:r>
              <a:r>
                <a:rPr lang="fr-CA" sz="1100" b="0" i="0">
                  <a:solidFill>
                    <a:schemeClr val="tx1"/>
                  </a:solidFill>
                  <a:effectLst/>
                  <a:latin typeface="+mn-lt"/>
                  <a:ea typeface="+mn-ea"/>
                  <a:cs typeface="+mn-cs"/>
                </a:rPr>
                <a:t> </a:t>
              </a:r>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 𝑡</a:t>
              </a:r>
              <a:endParaRPr lang="fr-CA" sz="1100" b="0"/>
            </a:p>
          </xdr:txBody>
        </xdr:sp>
      </mc:Fallback>
    </mc:AlternateContent>
    <xdr:clientData/>
  </xdr:oneCellAnchor>
  <xdr:oneCellAnchor>
    <xdr:from>
      <xdr:col>4</xdr:col>
      <xdr:colOff>285336</xdr:colOff>
      <xdr:row>97</xdr:row>
      <xdr:rowOff>124653</xdr:rowOff>
    </xdr:from>
    <xdr:ext cx="1203278" cy="205826"/>
    <mc:AlternateContent xmlns:mc="http://schemas.openxmlformats.org/markup-compatibility/2006" xmlns:a14="http://schemas.microsoft.com/office/drawing/2010/main">
      <mc:Choice Requires="a14">
        <xdr:sp macro="" textlink="">
          <xdr:nvSpPr>
            <xdr:cNvPr id="14" name="ZoneTexte 13"/>
            <xdr:cNvSpPr txBox="1"/>
          </xdr:nvSpPr>
          <xdr:spPr>
            <a:xfrm>
              <a:off x="1461466" y="19083544"/>
              <a:ext cx="1203278" cy="205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3</m:t>
                        </m:r>
                        <m:r>
                          <a:rPr lang="fr-CA" sz="1100" b="0" i="1">
                            <a:solidFill>
                              <a:schemeClr val="tx1"/>
                            </a:solidFill>
                            <a:effectLst/>
                            <a:latin typeface="Cambria Math" panose="02040503050406030204" pitchFamily="18" charset="0"/>
                            <a:ea typeface="+mn-ea"/>
                            <a:cs typeface="+mn-cs"/>
                          </a:rPr>
                          <m:t>𝑦</m:t>
                        </m:r>
                      </m:sub>
                    </m:sSub>
                    <m:r>
                      <a:rPr lang="fr-CA" sz="1100" b="0" i="1">
                        <a:latin typeface="Cambria Math" panose="02040503050406030204" pitchFamily="18" charset="0"/>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panose="02040503050406030204" pitchFamily="18" charset="0"/>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𝑢</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panose="02040503050406030204" pitchFamily="18" charset="0"/>
                            <a:ea typeface="+mn-ea"/>
                            <a:cs typeface="+mn-cs"/>
                          </a:rPr>
                          <m:t>𝑦</m:t>
                        </m:r>
                      </m:sub>
                    </m:sSub>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mn-ea"/>
                        <a:cs typeface="+mn-cs"/>
                      </a:rPr>
                      <m:t>𝑡</m:t>
                    </m:r>
                  </m:oMath>
                </m:oMathPara>
              </a14:m>
              <a:endParaRPr lang="fr-CA" sz="1100" b="0"/>
            </a:p>
          </xdr:txBody>
        </xdr:sp>
      </mc:Choice>
      <mc:Fallback xmlns="">
        <xdr:sp macro="" textlink="">
          <xdr:nvSpPr>
            <xdr:cNvPr id="14" name="ZoneTexte 13"/>
            <xdr:cNvSpPr txBox="1"/>
          </xdr:nvSpPr>
          <xdr:spPr>
            <a:xfrm>
              <a:off x="1461466" y="19083544"/>
              <a:ext cx="1203278" cy="205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3𝑦</a:t>
              </a:r>
              <a:r>
                <a:rPr lang="fr-CA" sz="1100" b="0" i="0">
                  <a:latin typeface="Cambria Math" panose="02040503050406030204" pitchFamily="18" charset="0"/>
                </a:rPr>
                <a:t>=</a:t>
              </a:r>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1𝑦+𝑢</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1𝑦</a:t>
              </a:r>
              <a:r>
                <a:rPr lang="fr-CA" sz="1100" b="0" i="0">
                  <a:solidFill>
                    <a:schemeClr val="tx1"/>
                  </a:solidFill>
                  <a:effectLst/>
                  <a:latin typeface="+mn-lt"/>
                  <a:ea typeface="+mn-ea"/>
                  <a:cs typeface="+mn-cs"/>
                </a:rPr>
                <a:t> </a:t>
              </a:r>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 𝑡</a:t>
              </a:r>
              <a:endParaRPr lang="fr-CA" sz="1100" b="0"/>
            </a:p>
          </xdr:txBody>
        </xdr:sp>
      </mc:Fallback>
    </mc:AlternateContent>
    <xdr:clientData/>
  </xdr:oneCellAnchor>
  <xdr:oneCellAnchor>
    <xdr:from>
      <xdr:col>5</xdr:col>
      <xdr:colOff>38100</xdr:colOff>
      <xdr:row>23</xdr:row>
      <xdr:rowOff>71230</xdr:rowOff>
    </xdr:from>
    <xdr:ext cx="1576522" cy="207942"/>
    <mc:AlternateContent xmlns:mc="http://schemas.openxmlformats.org/markup-compatibility/2006" xmlns:a14="http://schemas.microsoft.com/office/drawing/2010/main">
      <mc:Choice Requires="a14">
        <xdr:sp macro="" textlink="">
          <xdr:nvSpPr>
            <xdr:cNvPr id="15" name="ZoneTexte 14"/>
            <xdr:cNvSpPr txBox="1"/>
          </xdr:nvSpPr>
          <xdr:spPr>
            <a:xfrm>
              <a:off x="1545535" y="4452730"/>
              <a:ext cx="1576522" cy="2079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panose="02040503050406030204" pitchFamily="18" charset="0"/>
                            <a:ea typeface="+mn-ea"/>
                            <a:cs typeface="+mn-cs"/>
                          </a:rPr>
                          <m:t>1</m:t>
                        </m:r>
                        <m:r>
                          <a:rPr lang="fr-CA" sz="1100" b="0" i="1">
                            <a:solidFill>
                              <a:schemeClr val="tx1"/>
                            </a:solidFill>
                            <a:effectLst/>
                            <a:latin typeface="Cambria Math"/>
                            <a:ea typeface="+mn-ea"/>
                            <a:cs typeface="+mn-cs"/>
                          </a:rPr>
                          <m:t>𝑥</m:t>
                        </m:r>
                      </m:sub>
                    </m:sSub>
                    <m:r>
                      <a:rPr lang="fr-CA" sz="1100" b="0" i="1">
                        <a:latin typeface="Cambria Math" panose="02040503050406030204" pitchFamily="18" charset="0"/>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a:ea typeface="+mn-ea"/>
                            <a:cs typeface="+mn-cs"/>
                          </a:rPr>
                          <m:t>𝑥</m:t>
                        </m:r>
                      </m:sub>
                    </m:sSub>
                    <m:r>
                      <a:rPr lang="fr-CA" sz="1100" b="0" i="1">
                        <a:solidFill>
                          <a:schemeClr val="tx1"/>
                        </a:solidFill>
                        <a:effectLst/>
                        <a:latin typeface="Cambria Math" panose="02040503050406030204" pitchFamily="18" charset="0"/>
                        <a:ea typeface="+mn-ea"/>
                        <a:cs typeface="+mn-cs"/>
                      </a:rPr>
                      <m:t>    </m:t>
                    </m:r>
                    <m:r>
                      <a:rPr lang="fr-CA" sz="1100" b="0" i="1">
                        <a:solidFill>
                          <a:schemeClr val="tx1"/>
                        </a:solidFill>
                        <a:effectLst/>
                        <a:latin typeface="Cambria Math" panose="02040503050406030204" pitchFamily="18" charset="0"/>
                        <a:ea typeface="+mn-ea"/>
                        <a:cs typeface="+mn-cs"/>
                      </a:rPr>
                      <m:t>𝑒𝑡</m:t>
                    </m:r>
                    <m:r>
                      <a:rPr lang="fr-CA" sz="1100" b="0" i="1">
                        <a:solidFill>
                          <a:schemeClr val="tx1"/>
                        </a:solidFill>
                        <a:effectLst/>
                        <a:latin typeface="Cambria Math" panose="02040503050406030204" pitchFamily="18" charset="0"/>
                        <a:ea typeface="+mn-ea"/>
                        <a:cs typeface="+mn-cs"/>
                      </a:rPr>
                      <m:t>    </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1</m:t>
                        </m:r>
                        <m:r>
                          <a:rPr lang="fr-CA" sz="1100" b="0" i="1">
                            <a:solidFill>
                              <a:schemeClr val="tx1"/>
                            </a:solidFill>
                            <a:effectLst/>
                            <a:latin typeface="Cambria Math" panose="02040503050406030204" pitchFamily="18" charset="0"/>
                            <a:ea typeface="+mn-ea"/>
                            <a:cs typeface="+mn-cs"/>
                          </a:rPr>
                          <m:t>𝑦</m:t>
                        </m:r>
                      </m:sub>
                    </m:sSub>
                    <m:r>
                      <a:rPr lang="fr-CA" sz="1100" b="0" i="1">
                        <a:solidFill>
                          <a:schemeClr val="tx1"/>
                        </a:solidFill>
                        <a:effectLst/>
                        <a:latin typeface="Cambria Math"/>
                        <a:ea typeface="+mn-ea"/>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𝑝</m:t>
                        </m:r>
                      </m:e>
                      <m:sub>
                        <m:r>
                          <a:rPr lang="fr-CA" sz="1100" b="0" i="1">
                            <a:solidFill>
                              <a:schemeClr val="tx1"/>
                            </a:solidFill>
                            <a:effectLst/>
                            <a:latin typeface="Cambria Math"/>
                            <a:ea typeface="+mn-ea"/>
                            <a:cs typeface="+mn-cs"/>
                          </a:rPr>
                          <m:t>2</m:t>
                        </m:r>
                        <m:r>
                          <a:rPr lang="fr-CA" sz="1100" b="0" i="1">
                            <a:solidFill>
                              <a:schemeClr val="tx1"/>
                            </a:solidFill>
                            <a:effectLst/>
                            <a:latin typeface="Cambria Math" panose="02040503050406030204" pitchFamily="18" charset="0"/>
                            <a:ea typeface="+mn-ea"/>
                            <a:cs typeface="+mn-cs"/>
                          </a:rPr>
                          <m:t>𝑦</m:t>
                        </m:r>
                      </m:sub>
                    </m:sSub>
                  </m:oMath>
                </m:oMathPara>
              </a14:m>
              <a:endParaRPr lang="fr-CA" sz="1100" b="0"/>
            </a:p>
          </xdr:txBody>
        </xdr:sp>
      </mc:Choice>
      <mc:Fallback xmlns="">
        <xdr:sp macro="" textlink="">
          <xdr:nvSpPr>
            <xdr:cNvPr id="15" name="ZoneTexte 14"/>
            <xdr:cNvSpPr txBox="1"/>
          </xdr:nvSpPr>
          <xdr:spPr>
            <a:xfrm>
              <a:off x="1545535" y="4452730"/>
              <a:ext cx="1576522" cy="2079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mn-lt"/>
                  <a:ea typeface="+mn-ea"/>
                  <a:cs typeface="+mn-cs"/>
                </a:rPr>
                <a:t>𝑝_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mn-lt"/>
                  <a:ea typeface="+mn-ea"/>
                  <a:cs typeface="+mn-cs"/>
                </a:rPr>
                <a:t>𝑥</a:t>
              </a:r>
              <a:r>
                <a:rPr lang="fr-CA" sz="1100" b="0" i="0">
                  <a:latin typeface="Cambria Math" panose="02040503050406030204" pitchFamily="18" charset="0"/>
                </a:rPr>
                <a:t>=</a:t>
              </a:r>
              <a:r>
                <a:rPr lang="fr-CA" sz="1100" b="0" i="0">
                  <a:solidFill>
                    <a:schemeClr val="tx1"/>
                  </a:solidFill>
                  <a:effectLst/>
                  <a:latin typeface="+mn-lt"/>
                  <a:ea typeface="+mn-ea"/>
                  <a:cs typeface="+mn-cs"/>
                </a:rPr>
                <a:t>𝑝_2𝑥</a:t>
              </a:r>
              <a:r>
                <a:rPr lang="fr-CA" sz="1100" b="0" i="0">
                  <a:solidFill>
                    <a:schemeClr val="tx1"/>
                  </a:solidFill>
                  <a:effectLst/>
                  <a:latin typeface="Cambria Math" panose="02040503050406030204" pitchFamily="18" charset="0"/>
                  <a:ea typeface="+mn-ea"/>
                  <a:cs typeface="+mn-cs"/>
                </a:rPr>
                <a:t>     𝑒𝑡    </a:t>
              </a:r>
              <a:r>
                <a:rPr lang="fr-CA" sz="1100" b="0" i="0">
                  <a:solidFill>
                    <a:schemeClr val="tx1"/>
                  </a:solidFill>
                  <a:effectLst/>
                  <a:latin typeface="+mn-lt"/>
                  <a:ea typeface="+mn-ea"/>
                  <a:cs typeface="+mn-cs"/>
                </a:rPr>
                <a:t>𝑝_1</a:t>
              </a:r>
              <a:r>
                <a:rPr lang="fr-CA" sz="1100" b="0" i="0">
                  <a:solidFill>
                    <a:schemeClr val="tx1"/>
                  </a:solidFill>
                  <a:effectLst/>
                  <a:latin typeface="Cambria Math" panose="02040503050406030204" pitchFamily="18" charset="0"/>
                  <a:ea typeface="+mn-ea"/>
                  <a:cs typeface="+mn-cs"/>
                </a:rPr>
                <a:t>𝑦</a:t>
              </a:r>
              <a:r>
                <a:rPr lang="fr-CA" sz="1100" b="0" i="0">
                  <a:solidFill>
                    <a:schemeClr val="tx1"/>
                  </a:solidFill>
                  <a:effectLst/>
                  <a:latin typeface="+mn-lt"/>
                  <a:ea typeface="+mn-ea"/>
                  <a:cs typeface="+mn-cs"/>
                </a:rPr>
                <a:t>=𝑝_2</a:t>
              </a:r>
              <a:r>
                <a:rPr lang="fr-CA" sz="1100" b="0" i="0">
                  <a:solidFill>
                    <a:schemeClr val="tx1"/>
                  </a:solidFill>
                  <a:effectLst/>
                  <a:latin typeface="Cambria Math" panose="02040503050406030204" pitchFamily="18" charset="0"/>
                  <a:ea typeface="+mn-ea"/>
                  <a:cs typeface="+mn-cs"/>
                </a:rPr>
                <a:t>𝑦</a:t>
              </a:r>
              <a:endParaRPr lang="fr-CA" sz="1100" b="0"/>
            </a:p>
          </xdr:txBody>
        </xdr:sp>
      </mc:Fallback>
    </mc:AlternateContent>
    <xdr:clientData/>
  </xdr:oneCellAnchor>
  <xdr:oneCellAnchor>
    <xdr:from>
      <xdr:col>5</xdr:col>
      <xdr:colOff>24848</xdr:colOff>
      <xdr:row>29</xdr:row>
      <xdr:rowOff>91108</xdr:rowOff>
    </xdr:from>
    <xdr:ext cx="431528" cy="172227"/>
    <mc:AlternateContent xmlns:mc="http://schemas.openxmlformats.org/markup-compatibility/2006" xmlns:a14="http://schemas.microsoft.com/office/drawing/2010/main">
      <mc:Choice Requires="a14">
        <xdr:sp macro="" textlink="">
          <xdr:nvSpPr>
            <xdr:cNvPr id="16" name="ZoneTexte 15"/>
            <xdr:cNvSpPr txBox="1"/>
          </xdr:nvSpPr>
          <xdr:spPr>
            <a:xfrm>
              <a:off x="1532283" y="5615608"/>
              <a:ext cx="431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mn-ea"/>
                        <a:cs typeface="+mn-cs"/>
                      </a:rPr>
                      <m:t>&gt;0</m:t>
                    </m:r>
                  </m:oMath>
                </m:oMathPara>
              </a14:m>
              <a:endParaRPr lang="fr-CA" sz="1100" b="0"/>
            </a:p>
          </xdr:txBody>
        </xdr:sp>
      </mc:Choice>
      <mc:Fallback xmlns="">
        <xdr:sp macro="" textlink="">
          <xdr:nvSpPr>
            <xdr:cNvPr id="16" name="ZoneTexte 15"/>
            <xdr:cNvSpPr txBox="1"/>
          </xdr:nvSpPr>
          <xdr:spPr>
            <a:xfrm>
              <a:off x="1532283" y="5615608"/>
              <a:ext cx="4315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Cambria Math" panose="02040503050406030204" pitchFamily="18" charset="0"/>
                  <a:ea typeface="+mn-ea"/>
                  <a:cs typeface="+mn-cs"/>
                </a:rPr>
                <a:t>&gt;0</a:t>
              </a:r>
              <a:endParaRPr lang="fr-CA" sz="1100" b="0"/>
            </a:p>
          </xdr:txBody>
        </xdr:sp>
      </mc:Fallback>
    </mc:AlternateContent>
    <xdr:clientData/>
  </xdr:oneCellAnchor>
  <xdr:oneCellAnchor>
    <xdr:from>
      <xdr:col>5</xdr:col>
      <xdr:colOff>45363</xdr:colOff>
      <xdr:row>35</xdr:row>
      <xdr:rowOff>85821</xdr:rowOff>
    </xdr:from>
    <xdr:ext cx="434799" cy="172227"/>
    <mc:AlternateContent xmlns:mc="http://schemas.openxmlformats.org/markup-compatibility/2006" xmlns:a14="http://schemas.microsoft.com/office/drawing/2010/main">
      <mc:Choice Requires="a14">
        <xdr:sp macro="" textlink="">
          <xdr:nvSpPr>
            <xdr:cNvPr id="17" name="ZoneTexte 16"/>
            <xdr:cNvSpPr txBox="1"/>
          </xdr:nvSpPr>
          <xdr:spPr>
            <a:xfrm>
              <a:off x="1552798" y="6562821"/>
              <a:ext cx="4347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2</m:t>
                        </m:r>
                      </m:sub>
                    </m:sSub>
                    <m:r>
                      <a:rPr lang="fr-CA" sz="1100" b="0" i="1">
                        <a:solidFill>
                          <a:schemeClr val="tx1"/>
                        </a:solidFill>
                        <a:effectLst/>
                        <a:latin typeface="Cambria Math" panose="02040503050406030204" pitchFamily="18" charset="0"/>
                        <a:ea typeface="Cambria Math" panose="02040503050406030204" pitchFamily="18" charset="0"/>
                        <a:cs typeface="+mn-cs"/>
                      </a:rPr>
                      <m:t>≥</m:t>
                    </m:r>
                    <m:r>
                      <a:rPr lang="fr-CA" sz="1100" b="0" i="1">
                        <a:solidFill>
                          <a:schemeClr val="tx1"/>
                        </a:solidFill>
                        <a:effectLst/>
                        <a:latin typeface="Cambria Math" panose="02040503050406030204" pitchFamily="18" charset="0"/>
                        <a:ea typeface="+mn-ea"/>
                        <a:cs typeface="+mn-cs"/>
                      </a:rPr>
                      <m:t>0</m:t>
                    </m:r>
                  </m:oMath>
                </m:oMathPara>
              </a14:m>
              <a:endParaRPr lang="fr-CA" sz="1100" b="0"/>
            </a:p>
          </xdr:txBody>
        </xdr:sp>
      </mc:Choice>
      <mc:Fallback xmlns="">
        <xdr:sp macro="" textlink="">
          <xdr:nvSpPr>
            <xdr:cNvPr id="17" name="ZoneTexte 16"/>
            <xdr:cNvSpPr txBox="1"/>
          </xdr:nvSpPr>
          <xdr:spPr>
            <a:xfrm>
              <a:off x="1552798" y="6562821"/>
              <a:ext cx="43479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2</a:t>
              </a:r>
              <a:r>
                <a:rPr lang="fr-CA" sz="1100" b="0" i="0">
                  <a:solidFill>
                    <a:schemeClr val="tx1"/>
                  </a:solidFill>
                  <a:effectLst/>
                  <a:latin typeface="Cambria Math" panose="02040503050406030204" pitchFamily="18" charset="0"/>
                  <a:ea typeface="Cambria Math" panose="02040503050406030204" pitchFamily="18" charset="0"/>
                  <a:cs typeface="+mn-cs"/>
                </a:rPr>
                <a:t>≥</a:t>
              </a:r>
              <a:r>
                <a:rPr lang="fr-CA" sz="1100" b="0" i="0">
                  <a:solidFill>
                    <a:schemeClr val="tx1"/>
                  </a:solidFill>
                  <a:effectLst/>
                  <a:latin typeface="Cambria Math" panose="02040503050406030204" pitchFamily="18" charset="0"/>
                  <a:ea typeface="+mn-ea"/>
                  <a:cs typeface="+mn-cs"/>
                </a:rPr>
                <a:t>0</a:t>
              </a:r>
              <a:endParaRPr lang="fr-CA" sz="1100" b="0"/>
            </a:p>
          </xdr:txBody>
        </xdr:sp>
      </mc:Fallback>
    </mc:AlternateContent>
    <xdr:clientData/>
  </xdr:oneCellAnchor>
  <xdr:oneCellAnchor>
    <xdr:from>
      <xdr:col>5</xdr:col>
      <xdr:colOff>38545</xdr:colOff>
      <xdr:row>40</xdr:row>
      <xdr:rowOff>92702</xdr:rowOff>
    </xdr:from>
    <xdr:ext cx="497252" cy="172227"/>
    <mc:AlternateContent xmlns:mc="http://schemas.openxmlformats.org/markup-compatibility/2006" xmlns:a14="http://schemas.microsoft.com/office/drawing/2010/main">
      <mc:Choice Requires="a14">
        <xdr:sp macro="" textlink="">
          <xdr:nvSpPr>
            <xdr:cNvPr id="18" name="ZoneTexte 17"/>
            <xdr:cNvSpPr txBox="1"/>
          </xdr:nvSpPr>
          <xdr:spPr>
            <a:xfrm>
              <a:off x="1545980" y="7522202"/>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Cambria Math" panose="02040503050406030204" pitchFamily="18" charset="0"/>
                        <a:cs typeface="+mn-cs"/>
                      </a:rPr>
                      <m: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2</m:t>
                        </m:r>
                      </m:sub>
                    </m:sSub>
                  </m:oMath>
                </m:oMathPara>
              </a14:m>
              <a:endParaRPr lang="fr-CA" sz="1100" b="0"/>
            </a:p>
          </xdr:txBody>
        </xdr:sp>
      </mc:Choice>
      <mc:Fallback xmlns="">
        <xdr:sp macro="" textlink="">
          <xdr:nvSpPr>
            <xdr:cNvPr id="18" name="ZoneTexte 17"/>
            <xdr:cNvSpPr txBox="1"/>
          </xdr:nvSpPr>
          <xdr:spPr>
            <a:xfrm>
              <a:off x="1545980" y="7522202"/>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Cambria Math" panose="02040503050406030204" pitchFamily="18" charset="0"/>
                  <a:ea typeface="Cambria Math" panose="02040503050406030204" pitchFamily="18" charset="0"/>
                  <a:cs typeface="+mn-cs"/>
                </a:rPr>
                <a:t>=</a:t>
              </a:r>
              <a:r>
                <a:rPr lang="fr-CA" sz="1100" b="0" i="0">
                  <a:solidFill>
                    <a:schemeClr val="tx1"/>
                  </a:solidFill>
                  <a:effectLst/>
                  <a:latin typeface="+mn-lt"/>
                  <a:ea typeface="+mn-ea"/>
                  <a:cs typeface="+mn-cs"/>
                </a:rPr>
                <a:t>𝑣_2</a:t>
              </a:r>
              <a:endParaRPr lang="fr-CA" sz="1100" b="0"/>
            </a:p>
          </xdr:txBody>
        </xdr:sp>
      </mc:Fallback>
    </mc:AlternateContent>
    <xdr:clientData/>
  </xdr:oneCellAnchor>
  <xdr:oneCellAnchor>
    <xdr:from>
      <xdr:col>5</xdr:col>
      <xdr:colOff>25484</xdr:colOff>
      <xdr:row>26</xdr:row>
      <xdr:rowOff>88879</xdr:rowOff>
    </xdr:from>
    <xdr:ext cx="352853" cy="172227"/>
    <mc:AlternateContent xmlns:mc="http://schemas.openxmlformats.org/markup-compatibility/2006" xmlns:a14="http://schemas.microsoft.com/office/drawing/2010/main">
      <mc:Choice Requires="a14">
        <xdr:sp macro="" textlink="">
          <xdr:nvSpPr>
            <xdr:cNvPr id="19" name="ZoneTexte 18"/>
            <xdr:cNvSpPr txBox="1"/>
          </xdr:nvSpPr>
          <xdr:spPr>
            <a:xfrm>
              <a:off x="1532919" y="5041879"/>
              <a:ext cx="3528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𝑡</m:t>
                    </m:r>
                    <m:r>
                      <a:rPr lang="fr-CA" sz="1100" b="0" i="1">
                        <a:latin typeface="Cambria Math" panose="02040503050406030204" pitchFamily="18" charset="0"/>
                      </a:rPr>
                      <m:t>=0</m:t>
                    </m:r>
                  </m:oMath>
                </m:oMathPara>
              </a14:m>
              <a:endParaRPr lang="fr-CA" sz="1100"/>
            </a:p>
          </xdr:txBody>
        </xdr:sp>
      </mc:Choice>
      <mc:Fallback xmlns="">
        <xdr:sp macro="" textlink="">
          <xdr:nvSpPr>
            <xdr:cNvPr id="19" name="ZoneTexte 18"/>
            <xdr:cNvSpPr txBox="1"/>
          </xdr:nvSpPr>
          <xdr:spPr>
            <a:xfrm>
              <a:off x="1532919" y="5041879"/>
              <a:ext cx="3528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fr-CA" sz="1100" b="0" i="0">
                  <a:latin typeface="Cambria Math" panose="02040503050406030204" pitchFamily="18" charset="0"/>
                </a:rPr>
                <a:t>𝑡=0</a:t>
              </a:r>
              <a:endParaRPr lang="fr-CA" sz="1100"/>
            </a:p>
          </xdr:txBody>
        </xdr:sp>
      </mc:Fallback>
    </mc:AlternateContent>
    <xdr:clientData/>
  </xdr:oneCellAnchor>
  <xdr:oneCellAnchor>
    <xdr:from>
      <xdr:col>5</xdr:col>
      <xdr:colOff>87923</xdr:colOff>
      <xdr:row>54</xdr:row>
      <xdr:rowOff>29308</xdr:rowOff>
    </xdr:from>
    <xdr:ext cx="497252" cy="172227"/>
    <mc:AlternateContent xmlns:mc="http://schemas.openxmlformats.org/markup-compatibility/2006" xmlns:a14="http://schemas.microsoft.com/office/drawing/2010/main">
      <mc:Choice Requires="a14">
        <xdr:sp macro="" textlink="">
          <xdr:nvSpPr>
            <xdr:cNvPr id="20" name="ZoneTexte 19"/>
            <xdr:cNvSpPr txBox="1"/>
          </xdr:nvSpPr>
          <xdr:spPr>
            <a:xfrm>
              <a:off x="1611923" y="10206404"/>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Cambria Math" panose="02040503050406030204" pitchFamily="18" charset="0"/>
                        <a:cs typeface="+mn-cs"/>
                      </a:rPr>
                      <m:t>&gt;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2</m:t>
                        </m:r>
                      </m:sub>
                    </m:sSub>
                  </m:oMath>
                </m:oMathPara>
              </a14:m>
              <a:endParaRPr lang="fr-CA" sz="1100" b="0"/>
            </a:p>
          </xdr:txBody>
        </xdr:sp>
      </mc:Choice>
      <mc:Fallback xmlns="">
        <xdr:sp macro="" textlink="">
          <xdr:nvSpPr>
            <xdr:cNvPr id="20" name="ZoneTexte 19"/>
            <xdr:cNvSpPr txBox="1"/>
          </xdr:nvSpPr>
          <xdr:spPr>
            <a:xfrm>
              <a:off x="1611923" y="10206404"/>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Cambria Math" panose="02040503050406030204" pitchFamily="18" charset="0"/>
                  <a:ea typeface="Cambria Math" panose="02040503050406030204" pitchFamily="18" charset="0"/>
                  <a:cs typeface="+mn-cs"/>
                </a:rPr>
                <a:t>&gt;</a:t>
              </a:r>
              <a:r>
                <a:rPr lang="fr-CA" sz="1100" b="0" i="0">
                  <a:solidFill>
                    <a:schemeClr val="tx1"/>
                  </a:solidFill>
                  <a:effectLst/>
                  <a:latin typeface="+mn-lt"/>
                  <a:ea typeface="+mn-ea"/>
                  <a:cs typeface="+mn-cs"/>
                </a:rPr>
                <a:t>𝑣_2</a:t>
              </a:r>
              <a:endParaRPr lang="fr-CA" sz="1100" b="0"/>
            </a:p>
          </xdr:txBody>
        </xdr:sp>
      </mc:Fallback>
    </mc:AlternateContent>
    <xdr:clientData/>
  </xdr:oneCellAnchor>
  <xdr:oneCellAnchor>
    <xdr:from>
      <xdr:col>5</xdr:col>
      <xdr:colOff>79131</xdr:colOff>
      <xdr:row>62</xdr:row>
      <xdr:rowOff>27843</xdr:rowOff>
    </xdr:from>
    <xdr:ext cx="497252" cy="172227"/>
    <mc:AlternateContent xmlns:mc="http://schemas.openxmlformats.org/markup-compatibility/2006" xmlns:a14="http://schemas.microsoft.com/office/drawing/2010/main">
      <mc:Choice Requires="a14">
        <xdr:sp macro="" textlink="">
          <xdr:nvSpPr>
            <xdr:cNvPr id="21" name="ZoneTexte 20"/>
            <xdr:cNvSpPr txBox="1"/>
          </xdr:nvSpPr>
          <xdr:spPr>
            <a:xfrm>
              <a:off x="1603131" y="11728939"/>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14:m>
                <m:oMathPara xmlns:m="http://schemas.openxmlformats.org/officeDocument/2006/math">
                  <m:oMathParaPr>
                    <m:jc m:val="left"/>
                  </m:oMathParaPr>
                  <m:oMath xmlns:m="http://schemas.openxmlformats.org/officeDocument/2006/math">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panose="02040503050406030204" pitchFamily="18" charset="0"/>
                            <a:ea typeface="+mn-ea"/>
                            <a:cs typeface="+mn-cs"/>
                          </a:rPr>
                          <m:t>𝑣</m:t>
                        </m:r>
                      </m:e>
                      <m:sub>
                        <m:r>
                          <a:rPr lang="fr-CA" sz="1100" b="0" i="1">
                            <a:solidFill>
                              <a:schemeClr val="tx1"/>
                            </a:solidFill>
                            <a:effectLst/>
                            <a:latin typeface="Cambria Math" panose="02040503050406030204" pitchFamily="18" charset="0"/>
                            <a:ea typeface="+mn-ea"/>
                            <a:cs typeface="+mn-cs"/>
                          </a:rPr>
                          <m:t>1</m:t>
                        </m:r>
                      </m:sub>
                    </m:sSub>
                    <m:r>
                      <a:rPr lang="fr-CA" sz="1100" b="0" i="1">
                        <a:solidFill>
                          <a:schemeClr val="tx1"/>
                        </a:solidFill>
                        <a:effectLst/>
                        <a:latin typeface="Cambria Math" panose="02040503050406030204" pitchFamily="18" charset="0"/>
                        <a:ea typeface="Cambria Math" panose="02040503050406030204" pitchFamily="18" charset="0"/>
                        <a:cs typeface="+mn-cs"/>
                      </a:rPr>
                      <m:t>&lt;</m:t>
                    </m:r>
                    <m:sSub>
                      <m:sSubPr>
                        <m:ctrlPr>
                          <a:rPr lang="fr-CA" sz="1100" b="0" i="1">
                            <a:solidFill>
                              <a:schemeClr val="tx1"/>
                            </a:solidFill>
                            <a:effectLst/>
                            <a:latin typeface="Cambria Math"/>
                            <a:ea typeface="+mn-ea"/>
                            <a:cs typeface="+mn-cs"/>
                          </a:rPr>
                        </m:ctrlPr>
                      </m:sSubPr>
                      <m:e>
                        <m:r>
                          <a:rPr lang="fr-CA" sz="1100" b="0" i="1">
                            <a:solidFill>
                              <a:schemeClr val="tx1"/>
                            </a:solidFill>
                            <a:effectLst/>
                            <a:latin typeface="Cambria Math"/>
                            <a:ea typeface="+mn-ea"/>
                            <a:cs typeface="+mn-cs"/>
                          </a:rPr>
                          <m:t>𝑣</m:t>
                        </m:r>
                      </m:e>
                      <m:sub>
                        <m:r>
                          <a:rPr lang="fr-CA" sz="1100" b="0" i="1">
                            <a:solidFill>
                              <a:schemeClr val="tx1"/>
                            </a:solidFill>
                            <a:effectLst/>
                            <a:latin typeface="Cambria Math"/>
                            <a:ea typeface="+mn-ea"/>
                            <a:cs typeface="+mn-cs"/>
                          </a:rPr>
                          <m:t>2</m:t>
                        </m:r>
                      </m:sub>
                    </m:sSub>
                  </m:oMath>
                </m:oMathPara>
              </a14:m>
              <a:endParaRPr lang="fr-CA" sz="1100" b="0"/>
            </a:p>
          </xdr:txBody>
        </xdr:sp>
      </mc:Choice>
      <mc:Fallback xmlns="">
        <xdr:sp macro="" textlink="">
          <xdr:nvSpPr>
            <xdr:cNvPr id="21" name="ZoneTexte 20"/>
            <xdr:cNvSpPr txBox="1"/>
          </xdr:nvSpPr>
          <xdr:spPr>
            <a:xfrm>
              <a:off x="1603131" y="11728939"/>
              <a:ext cx="49725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l"/>
              <a:r>
                <a:rPr lang="fr-CA" sz="1100" b="0" i="0">
                  <a:solidFill>
                    <a:schemeClr val="tx1"/>
                  </a:solidFill>
                  <a:effectLst/>
                  <a:latin typeface="Cambria Math" panose="02040503050406030204" pitchFamily="18" charset="0"/>
                  <a:ea typeface="+mn-ea"/>
                  <a:cs typeface="+mn-cs"/>
                </a:rPr>
                <a:t>𝑣</a:t>
              </a:r>
              <a:r>
                <a:rPr lang="fr-CA" sz="1100" b="0" i="0">
                  <a:solidFill>
                    <a:schemeClr val="tx1"/>
                  </a:solidFill>
                  <a:effectLst/>
                  <a:latin typeface="+mn-lt"/>
                  <a:ea typeface="+mn-ea"/>
                  <a:cs typeface="+mn-cs"/>
                </a:rPr>
                <a:t>_</a:t>
              </a:r>
              <a:r>
                <a:rPr lang="fr-CA" sz="1100" b="0" i="0">
                  <a:solidFill>
                    <a:schemeClr val="tx1"/>
                  </a:solidFill>
                  <a:effectLst/>
                  <a:latin typeface="Cambria Math" panose="02040503050406030204" pitchFamily="18" charset="0"/>
                  <a:ea typeface="+mn-ea"/>
                  <a:cs typeface="+mn-cs"/>
                </a:rPr>
                <a:t>1</a:t>
              </a:r>
              <a:r>
                <a:rPr lang="fr-CA" sz="1100" b="0" i="0">
                  <a:solidFill>
                    <a:schemeClr val="tx1"/>
                  </a:solidFill>
                  <a:effectLst/>
                  <a:latin typeface="Cambria Math" panose="02040503050406030204" pitchFamily="18" charset="0"/>
                  <a:ea typeface="Cambria Math" panose="02040503050406030204" pitchFamily="18" charset="0"/>
                  <a:cs typeface="+mn-cs"/>
                </a:rPr>
                <a:t>&lt;</a:t>
              </a:r>
              <a:r>
                <a:rPr lang="fr-CA" sz="1100" b="0" i="0">
                  <a:solidFill>
                    <a:schemeClr val="tx1"/>
                  </a:solidFill>
                  <a:effectLst/>
                  <a:latin typeface="+mn-lt"/>
                  <a:ea typeface="+mn-ea"/>
                  <a:cs typeface="+mn-cs"/>
                </a:rPr>
                <a:t>𝑣_2</a:t>
              </a:r>
              <a:endParaRPr lang="fr-CA" sz="1100" b="0"/>
            </a:p>
          </xdr:txBody>
        </xdr:sp>
      </mc:Fallback>
    </mc:AlternateContent>
    <xdr:clientData/>
  </xdr:oneCellAnchor>
  <xdr:oneCellAnchor>
    <xdr:from>
      <xdr:col>6</xdr:col>
      <xdr:colOff>14908</xdr:colOff>
      <xdr:row>66</xdr:row>
      <xdr:rowOff>2486</xdr:rowOff>
    </xdr:from>
    <xdr:ext cx="1187889" cy="201850"/>
    <mc:AlternateContent xmlns:mc="http://schemas.openxmlformats.org/markup-compatibility/2006" xmlns:a14="http://schemas.microsoft.com/office/drawing/2010/main">
      <mc:Choice Requires="a14">
        <xdr:sp macro="" textlink="">
          <xdr:nvSpPr>
            <xdr:cNvPr id="22" name="ZoneTexte 21"/>
            <xdr:cNvSpPr txBox="1"/>
          </xdr:nvSpPr>
          <xdr:spPr>
            <a:xfrm>
              <a:off x="1853647" y="12575486"/>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4</m:t>
                    </m:r>
                    <m:r>
                      <a:rPr lang="fr-CA" sz="1100" b="0" i="1">
                        <a:latin typeface="Cambria Math" panose="02040503050406030204" pitchFamily="18" charset="0"/>
                      </a:rPr>
                      <m:t>𝑐</m:t>
                    </m:r>
                    <m:d>
                      <m:dPr>
                        <m:ctrlPr>
                          <a:rPr lang="fr-CA" sz="1100" b="0" i="1">
                            <a:latin typeface="Cambria Math"/>
                          </a:rPr>
                        </m:ctrlPr>
                      </m:dPr>
                      <m:e>
                        <m:r>
                          <a:rPr lang="fr-CA" sz="1100" b="0" i="1">
                            <a:latin typeface="Cambria Math" panose="02040503050406030204" pitchFamily="18" charset="0"/>
                          </a:rPr>
                          <m:t>𝑑</m:t>
                        </m:r>
                        <m:r>
                          <a:rPr lang="fr-CA" sz="1100" b="0" i="1">
                            <a:latin typeface="Cambria Math" panose="02040503050406030204" pitchFamily="18" charset="0"/>
                          </a:rPr>
                          <m:t>−</m:t>
                        </m:r>
                        <m:r>
                          <a:rPr lang="fr-CA" sz="1100" b="0" i="1">
                            <a:latin typeface="Cambria Math" panose="02040503050406030204" pitchFamily="18" charset="0"/>
                          </a:rPr>
                          <m:t>𝑎</m:t>
                        </m:r>
                      </m:e>
                    </m:d>
                    <m:r>
                      <a:rPr lang="fr-CA" sz="1100" b="0" i="1">
                        <a:latin typeface="Cambria Math" panose="02040503050406030204" pitchFamily="18" charset="0"/>
                      </a:rPr>
                      <m:t>&lt;−</m:t>
                    </m:r>
                    <m:d>
                      <m:dPr>
                        <m:ctrlPr>
                          <a:rPr lang="fr-CA" sz="1100" b="0" i="1">
                            <a:latin typeface="Cambria Math"/>
                          </a:rPr>
                        </m:ctrlPr>
                      </m:dPr>
                      <m:e>
                        <m:sSup>
                          <m:sSupPr>
                            <m:ctrlPr>
                              <a:rPr lang="fr-CA" sz="1100" b="0" i="1">
                                <a:solidFill>
                                  <a:schemeClr val="tx1"/>
                                </a:solidFill>
                                <a:effectLst/>
                                <a:latin typeface="Cambria Math"/>
                                <a:ea typeface="+mn-ea"/>
                                <a:cs typeface="+mn-cs"/>
                              </a:rPr>
                            </m:ctrlPr>
                          </m:sSupPr>
                          <m:e>
                            <m:r>
                              <a:rPr lang="fr-CA" sz="1100" b="0" i="1">
                                <a:solidFill>
                                  <a:schemeClr val="tx1"/>
                                </a:solidFill>
                                <a:effectLst/>
                                <a:latin typeface="Cambria Math"/>
                                <a:ea typeface="+mn-ea"/>
                                <a:cs typeface="+mn-cs"/>
                              </a:rPr>
                              <m:t>𝑏</m:t>
                            </m:r>
                          </m:e>
                          <m:sup>
                            <m:r>
                              <a:rPr lang="fr-CA" sz="1100" b="0" i="1">
                                <a:solidFill>
                                  <a:schemeClr val="tx1"/>
                                </a:solidFill>
                                <a:effectLst/>
                                <a:latin typeface="Cambria Math"/>
                                <a:ea typeface="+mn-ea"/>
                                <a:cs typeface="+mn-cs"/>
                              </a:rPr>
                              <m:t>2</m:t>
                            </m:r>
                          </m:sup>
                        </m:sSup>
                      </m:e>
                    </m:d>
                  </m:oMath>
                </m:oMathPara>
              </a14:m>
              <a:endParaRPr lang="fr-CA" sz="1100"/>
            </a:p>
          </xdr:txBody>
        </xdr:sp>
      </mc:Choice>
      <mc:Fallback xmlns="">
        <xdr:sp macro="" textlink="">
          <xdr:nvSpPr>
            <xdr:cNvPr id="22" name="ZoneTexte 21"/>
            <xdr:cNvSpPr txBox="1"/>
          </xdr:nvSpPr>
          <xdr:spPr>
            <a:xfrm>
              <a:off x="1853647" y="12575486"/>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fr-CA" sz="1100" b="0" i="0">
                  <a:latin typeface="Cambria Math" panose="02040503050406030204" pitchFamily="18" charset="0"/>
                </a:rPr>
                <a:t>4𝑐(𝑑−𝑎)&lt;−(</a:t>
              </a:r>
              <a:r>
                <a:rPr lang="fr-CA" sz="1100" b="0" i="0">
                  <a:solidFill>
                    <a:schemeClr val="tx1"/>
                  </a:solidFill>
                  <a:effectLst/>
                  <a:latin typeface="+mn-lt"/>
                  <a:ea typeface="+mn-ea"/>
                  <a:cs typeface="+mn-cs"/>
                </a:rPr>
                <a:t>𝑏^2</a:t>
              </a:r>
              <a:r>
                <a:rPr lang="fr-CA" sz="1100" b="0" i="0">
                  <a:solidFill>
                    <a:schemeClr val="tx1"/>
                  </a:solidFill>
                  <a:effectLst/>
                  <a:latin typeface="Cambria Math" panose="02040503050406030204" pitchFamily="18" charset="0"/>
                  <a:ea typeface="+mn-ea"/>
                  <a:cs typeface="+mn-cs"/>
                </a:rPr>
                <a:t> )</a:t>
              </a:r>
              <a:endParaRPr lang="fr-CA" sz="1100"/>
            </a:p>
          </xdr:txBody>
        </xdr:sp>
      </mc:Fallback>
    </mc:AlternateContent>
    <xdr:clientData/>
  </xdr:oneCellAnchor>
  <xdr:oneCellAnchor>
    <xdr:from>
      <xdr:col>6</xdr:col>
      <xdr:colOff>0</xdr:colOff>
      <xdr:row>68</xdr:row>
      <xdr:rowOff>0</xdr:rowOff>
    </xdr:from>
    <xdr:ext cx="1187889" cy="201850"/>
    <mc:AlternateContent xmlns:mc="http://schemas.openxmlformats.org/markup-compatibility/2006" xmlns:a14="http://schemas.microsoft.com/office/drawing/2010/main">
      <mc:Choice Requires="a14">
        <xdr:sp macro="" textlink="">
          <xdr:nvSpPr>
            <xdr:cNvPr id="23" name="ZoneTexte 22"/>
            <xdr:cNvSpPr txBox="1"/>
          </xdr:nvSpPr>
          <xdr:spPr>
            <a:xfrm>
              <a:off x="1838739" y="12954000"/>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4</m:t>
                    </m:r>
                    <m:r>
                      <a:rPr lang="fr-CA" sz="1100" b="0" i="1">
                        <a:latin typeface="Cambria Math" panose="02040503050406030204" pitchFamily="18" charset="0"/>
                      </a:rPr>
                      <m:t>𝑐</m:t>
                    </m:r>
                    <m:d>
                      <m:dPr>
                        <m:ctrlPr>
                          <a:rPr lang="fr-CA" sz="1100" b="0" i="1">
                            <a:latin typeface="Cambria Math"/>
                          </a:rPr>
                        </m:ctrlPr>
                      </m:dPr>
                      <m:e>
                        <m:r>
                          <a:rPr lang="fr-CA" sz="1100" b="0" i="1">
                            <a:latin typeface="Cambria Math" panose="02040503050406030204" pitchFamily="18" charset="0"/>
                          </a:rPr>
                          <m:t>𝑑</m:t>
                        </m:r>
                        <m:r>
                          <a:rPr lang="fr-CA" sz="1100" b="0" i="1">
                            <a:latin typeface="Cambria Math" panose="02040503050406030204" pitchFamily="18" charset="0"/>
                          </a:rPr>
                          <m:t>−</m:t>
                        </m:r>
                        <m:r>
                          <a:rPr lang="fr-CA" sz="1100" b="0" i="1">
                            <a:latin typeface="Cambria Math" panose="02040503050406030204" pitchFamily="18" charset="0"/>
                          </a:rPr>
                          <m:t>𝑎</m:t>
                        </m:r>
                      </m:e>
                    </m:d>
                    <m:r>
                      <a:rPr lang="fr-CA" sz="1100" b="0" i="1">
                        <a:latin typeface="Cambria Math" panose="02040503050406030204" pitchFamily="18" charset="0"/>
                      </a:rPr>
                      <m:t>=−</m:t>
                    </m:r>
                    <m:d>
                      <m:dPr>
                        <m:ctrlPr>
                          <a:rPr lang="fr-CA" sz="1100" b="0" i="1">
                            <a:latin typeface="Cambria Math"/>
                          </a:rPr>
                        </m:ctrlPr>
                      </m:dPr>
                      <m:e>
                        <m:sSup>
                          <m:sSupPr>
                            <m:ctrlPr>
                              <a:rPr lang="fr-CA" sz="1100" b="0" i="1">
                                <a:solidFill>
                                  <a:schemeClr val="tx1"/>
                                </a:solidFill>
                                <a:effectLst/>
                                <a:latin typeface="Cambria Math"/>
                                <a:ea typeface="+mn-ea"/>
                                <a:cs typeface="+mn-cs"/>
                              </a:rPr>
                            </m:ctrlPr>
                          </m:sSupPr>
                          <m:e>
                            <m:r>
                              <a:rPr lang="fr-CA" sz="1100" b="0" i="1">
                                <a:solidFill>
                                  <a:schemeClr val="tx1"/>
                                </a:solidFill>
                                <a:effectLst/>
                                <a:latin typeface="Cambria Math"/>
                                <a:ea typeface="+mn-ea"/>
                                <a:cs typeface="+mn-cs"/>
                              </a:rPr>
                              <m:t>𝑏</m:t>
                            </m:r>
                          </m:e>
                          <m:sup>
                            <m:r>
                              <a:rPr lang="fr-CA" sz="1100" b="0" i="1">
                                <a:solidFill>
                                  <a:schemeClr val="tx1"/>
                                </a:solidFill>
                                <a:effectLst/>
                                <a:latin typeface="Cambria Math"/>
                                <a:ea typeface="+mn-ea"/>
                                <a:cs typeface="+mn-cs"/>
                              </a:rPr>
                              <m:t>2</m:t>
                            </m:r>
                          </m:sup>
                        </m:sSup>
                      </m:e>
                    </m:d>
                  </m:oMath>
                </m:oMathPara>
              </a14:m>
              <a:endParaRPr lang="fr-CA" sz="1100"/>
            </a:p>
          </xdr:txBody>
        </xdr:sp>
      </mc:Choice>
      <mc:Fallback xmlns="">
        <xdr:sp macro="" textlink="">
          <xdr:nvSpPr>
            <xdr:cNvPr id="23" name="ZoneTexte 22"/>
            <xdr:cNvSpPr txBox="1"/>
          </xdr:nvSpPr>
          <xdr:spPr>
            <a:xfrm>
              <a:off x="1838739" y="12954000"/>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fr-CA" sz="1100" b="0" i="0">
                  <a:latin typeface="Cambria Math" panose="02040503050406030204" pitchFamily="18" charset="0"/>
                </a:rPr>
                <a:t>4𝑐(𝑑−𝑎)=−(</a:t>
              </a:r>
              <a:r>
                <a:rPr lang="fr-CA" sz="1100" b="0" i="0">
                  <a:solidFill>
                    <a:schemeClr val="tx1"/>
                  </a:solidFill>
                  <a:effectLst/>
                  <a:latin typeface="+mn-lt"/>
                  <a:ea typeface="+mn-ea"/>
                  <a:cs typeface="+mn-cs"/>
                </a:rPr>
                <a:t>𝑏^2</a:t>
              </a:r>
              <a:r>
                <a:rPr lang="fr-CA" sz="1100" b="0" i="0">
                  <a:solidFill>
                    <a:schemeClr val="tx1"/>
                  </a:solidFill>
                  <a:effectLst/>
                  <a:latin typeface="Cambria Math" panose="02040503050406030204" pitchFamily="18" charset="0"/>
                  <a:ea typeface="+mn-ea"/>
                  <a:cs typeface="+mn-cs"/>
                </a:rPr>
                <a:t> )</a:t>
              </a:r>
              <a:endParaRPr lang="fr-CA" sz="1100"/>
            </a:p>
          </xdr:txBody>
        </xdr:sp>
      </mc:Fallback>
    </mc:AlternateContent>
    <xdr:clientData/>
  </xdr:oneCellAnchor>
  <xdr:oneCellAnchor>
    <xdr:from>
      <xdr:col>6</xdr:col>
      <xdr:colOff>0</xdr:colOff>
      <xdr:row>70</xdr:row>
      <xdr:rowOff>0</xdr:rowOff>
    </xdr:from>
    <xdr:ext cx="1187889" cy="201850"/>
    <mc:AlternateContent xmlns:mc="http://schemas.openxmlformats.org/markup-compatibility/2006" xmlns:a14="http://schemas.microsoft.com/office/drawing/2010/main">
      <mc:Choice Requires="a14">
        <xdr:sp macro="" textlink="">
          <xdr:nvSpPr>
            <xdr:cNvPr id="24" name="ZoneTexte 23"/>
            <xdr:cNvSpPr txBox="1"/>
          </xdr:nvSpPr>
          <xdr:spPr>
            <a:xfrm>
              <a:off x="1838739" y="13335000"/>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fr-CA" sz="1100" b="0" i="1">
                        <a:latin typeface="Cambria Math" panose="02040503050406030204" pitchFamily="18" charset="0"/>
                      </a:rPr>
                      <m:t>4</m:t>
                    </m:r>
                    <m:r>
                      <a:rPr lang="fr-CA" sz="1100" b="0" i="1">
                        <a:latin typeface="Cambria Math" panose="02040503050406030204" pitchFamily="18" charset="0"/>
                      </a:rPr>
                      <m:t>𝑐</m:t>
                    </m:r>
                    <m:d>
                      <m:dPr>
                        <m:ctrlPr>
                          <a:rPr lang="fr-CA" sz="1100" b="0" i="1">
                            <a:latin typeface="Cambria Math"/>
                          </a:rPr>
                        </m:ctrlPr>
                      </m:dPr>
                      <m:e>
                        <m:r>
                          <a:rPr lang="fr-CA" sz="1100" b="0" i="1">
                            <a:latin typeface="Cambria Math" panose="02040503050406030204" pitchFamily="18" charset="0"/>
                          </a:rPr>
                          <m:t>𝑑</m:t>
                        </m:r>
                        <m:r>
                          <a:rPr lang="fr-CA" sz="1100" b="0" i="1">
                            <a:latin typeface="Cambria Math" panose="02040503050406030204" pitchFamily="18" charset="0"/>
                          </a:rPr>
                          <m:t>−</m:t>
                        </m:r>
                        <m:r>
                          <a:rPr lang="fr-CA" sz="1100" b="0" i="1">
                            <a:latin typeface="Cambria Math" panose="02040503050406030204" pitchFamily="18" charset="0"/>
                          </a:rPr>
                          <m:t>𝑎</m:t>
                        </m:r>
                      </m:e>
                    </m:d>
                    <m:r>
                      <a:rPr lang="fr-CA" sz="1100" b="0" i="1">
                        <a:latin typeface="Cambria Math" panose="02040503050406030204" pitchFamily="18" charset="0"/>
                      </a:rPr>
                      <m:t>&gt;−</m:t>
                    </m:r>
                    <m:d>
                      <m:dPr>
                        <m:ctrlPr>
                          <a:rPr lang="fr-CA" sz="1100" b="0" i="1">
                            <a:latin typeface="Cambria Math"/>
                          </a:rPr>
                        </m:ctrlPr>
                      </m:dPr>
                      <m:e>
                        <m:sSup>
                          <m:sSupPr>
                            <m:ctrlPr>
                              <a:rPr lang="fr-CA" sz="1100" b="0" i="1">
                                <a:solidFill>
                                  <a:schemeClr val="tx1"/>
                                </a:solidFill>
                                <a:effectLst/>
                                <a:latin typeface="Cambria Math"/>
                                <a:ea typeface="+mn-ea"/>
                                <a:cs typeface="+mn-cs"/>
                              </a:rPr>
                            </m:ctrlPr>
                          </m:sSupPr>
                          <m:e>
                            <m:r>
                              <a:rPr lang="fr-CA" sz="1100" b="0" i="1">
                                <a:solidFill>
                                  <a:schemeClr val="tx1"/>
                                </a:solidFill>
                                <a:effectLst/>
                                <a:latin typeface="Cambria Math"/>
                                <a:ea typeface="+mn-ea"/>
                                <a:cs typeface="+mn-cs"/>
                              </a:rPr>
                              <m:t>𝑏</m:t>
                            </m:r>
                          </m:e>
                          <m:sup>
                            <m:r>
                              <a:rPr lang="fr-CA" sz="1100" b="0" i="1">
                                <a:solidFill>
                                  <a:schemeClr val="tx1"/>
                                </a:solidFill>
                                <a:effectLst/>
                                <a:latin typeface="Cambria Math"/>
                                <a:ea typeface="+mn-ea"/>
                                <a:cs typeface="+mn-cs"/>
                              </a:rPr>
                              <m:t>2</m:t>
                            </m:r>
                          </m:sup>
                        </m:sSup>
                      </m:e>
                    </m:d>
                  </m:oMath>
                </m:oMathPara>
              </a14:m>
              <a:endParaRPr lang="fr-CA" sz="1100"/>
            </a:p>
          </xdr:txBody>
        </xdr:sp>
      </mc:Choice>
      <mc:Fallback xmlns="">
        <xdr:sp macro="" textlink="">
          <xdr:nvSpPr>
            <xdr:cNvPr id="24" name="ZoneTexte 23"/>
            <xdr:cNvSpPr txBox="1"/>
          </xdr:nvSpPr>
          <xdr:spPr>
            <a:xfrm>
              <a:off x="1838739" y="13335000"/>
              <a:ext cx="1187889" cy="201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fr-CA" sz="1100" b="0" i="0">
                  <a:latin typeface="Cambria Math" panose="02040503050406030204" pitchFamily="18" charset="0"/>
                </a:rPr>
                <a:t>4𝑐(𝑑−𝑎)&gt;−(</a:t>
              </a:r>
              <a:r>
                <a:rPr lang="fr-CA" sz="1100" b="0" i="0">
                  <a:solidFill>
                    <a:schemeClr val="tx1"/>
                  </a:solidFill>
                  <a:effectLst/>
                  <a:latin typeface="+mn-lt"/>
                  <a:ea typeface="+mn-ea"/>
                  <a:cs typeface="+mn-cs"/>
                </a:rPr>
                <a:t>𝑏^2</a:t>
              </a:r>
              <a:r>
                <a:rPr lang="fr-CA" sz="1100" b="0" i="0">
                  <a:solidFill>
                    <a:schemeClr val="tx1"/>
                  </a:solidFill>
                  <a:effectLst/>
                  <a:latin typeface="Cambria Math" panose="02040503050406030204" pitchFamily="18" charset="0"/>
                  <a:ea typeface="+mn-ea"/>
                  <a:cs typeface="+mn-cs"/>
                </a:rPr>
                <a:t> )</a:t>
              </a:r>
              <a:endParaRPr lang="fr-CA"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27</xdr:col>
      <xdr:colOff>485774</xdr:colOff>
      <xdr:row>1</xdr:row>
      <xdr:rowOff>33336</xdr:rowOff>
    </xdr:from>
    <xdr:to>
      <xdr:col>38</xdr:col>
      <xdr:colOff>123825</xdr:colOff>
      <xdr:row>45</xdr:row>
      <xdr:rowOff>123825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6</xdr:col>
          <xdr:colOff>0</xdr:colOff>
          <xdr:row>22</xdr:row>
          <xdr:rowOff>19050</xdr:rowOff>
        </xdr:from>
        <xdr:to>
          <xdr:col>9</xdr:col>
          <xdr:colOff>0</xdr:colOff>
          <xdr:row>22</xdr:row>
          <xdr:rowOff>142875</xdr:rowOff>
        </xdr:to>
        <xdr:sp macro="" textlink="">
          <xdr:nvSpPr>
            <xdr:cNvPr id="5121" name="SB_Obj_V"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19050</xdr:rowOff>
        </xdr:from>
        <xdr:to>
          <xdr:col>9</xdr:col>
          <xdr:colOff>0</xdr:colOff>
          <xdr:row>21</xdr:row>
          <xdr:rowOff>142875</xdr:rowOff>
        </xdr:to>
        <xdr:sp macro="" textlink="">
          <xdr:nvSpPr>
            <xdr:cNvPr id="5122" name="SB_Obj_Theta"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19050</xdr:rowOff>
        </xdr:from>
        <xdr:to>
          <xdr:col>9</xdr:col>
          <xdr:colOff>0</xdr:colOff>
          <xdr:row>20</xdr:row>
          <xdr:rowOff>142875</xdr:rowOff>
        </xdr:to>
        <xdr:sp macro="" textlink="">
          <xdr:nvSpPr>
            <xdr:cNvPr id="5123" name="SB_Obj_PosY"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19050</xdr:rowOff>
        </xdr:from>
        <xdr:to>
          <xdr:col>9</xdr:col>
          <xdr:colOff>0</xdr:colOff>
          <xdr:row>19</xdr:row>
          <xdr:rowOff>142875</xdr:rowOff>
        </xdr:to>
        <xdr:sp macro="" textlink="">
          <xdr:nvSpPr>
            <xdr:cNvPr id="5124" name="SB_Obj_PosX"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19050</xdr:rowOff>
        </xdr:from>
        <xdr:to>
          <xdr:col>9</xdr:col>
          <xdr:colOff>0</xdr:colOff>
          <xdr:row>18</xdr:row>
          <xdr:rowOff>142875</xdr:rowOff>
        </xdr:to>
        <xdr:sp macro="" textlink="">
          <xdr:nvSpPr>
            <xdr:cNvPr id="5125" name="SB_Proj_V"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19050</xdr:rowOff>
        </xdr:from>
        <xdr:to>
          <xdr:col>9</xdr:col>
          <xdr:colOff>0</xdr:colOff>
          <xdr:row>17</xdr:row>
          <xdr:rowOff>142875</xdr:rowOff>
        </xdr:to>
        <xdr:sp macro="" textlink="">
          <xdr:nvSpPr>
            <xdr:cNvPr id="5126" name="SB_Proj_PosY"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28575</xdr:rowOff>
        </xdr:from>
        <xdr:to>
          <xdr:col>9</xdr:col>
          <xdr:colOff>0</xdr:colOff>
          <xdr:row>16</xdr:row>
          <xdr:rowOff>152400</xdr:rowOff>
        </xdr:to>
        <xdr:sp macro="" textlink="">
          <xdr:nvSpPr>
            <xdr:cNvPr id="5127" name="SB_Proj_PosX"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45</xdr:row>
          <xdr:rowOff>28575</xdr:rowOff>
        </xdr:from>
        <xdr:to>
          <xdr:col>9</xdr:col>
          <xdr:colOff>9525</xdr:colOff>
          <xdr:row>45</xdr:row>
          <xdr:rowOff>152400</xdr:rowOff>
        </xdr:to>
        <xdr:sp macro="" textlink="">
          <xdr:nvSpPr>
            <xdr:cNvPr id="5130" name="SB_Sim_Time"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Dessin_Microsoft_Visio11.vsdx"/></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6.emf"/><Relationship Id="rId18" Type="http://schemas.openxmlformats.org/officeDocument/2006/relationships/image" Target="../media/image8.emf"/><Relationship Id="rId3" Type="http://schemas.openxmlformats.org/officeDocument/2006/relationships/vmlDrawing" Target="../drawings/vmlDrawing2.vml"/><Relationship Id="rId7" Type="http://schemas.openxmlformats.org/officeDocument/2006/relationships/image" Target="../media/image3.emf"/><Relationship Id="rId12" Type="http://schemas.openxmlformats.org/officeDocument/2006/relationships/control" Target="../activeX/activeX5.xml"/><Relationship Id="rId17" Type="http://schemas.openxmlformats.org/officeDocument/2006/relationships/control" Target="../activeX/activeX8.xml"/><Relationship Id="rId2" Type="http://schemas.openxmlformats.org/officeDocument/2006/relationships/drawing" Target="../drawings/drawing3.xml"/><Relationship Id="rId16" Type="http://schemas.openxmlformats.org/officeDocument/2006/relationships/control" Target="../activeX/activeX7.xml"/><Relationship Id="rId1" Type="http://schemas.openxmlformats.org/officeDocument/2006/relationships/printerSettings" Target="../printerSettings/printerSettings3.bin"/><Relationship Id="rId6" Type="http://schemas.openxmlformats.org/officeDocument/2006/relationships/control" Target="../activeX/activeX2.xml"/><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4.emf"/><Relationship Id="rId14" Type="http://schemas.openxmlformats.org/officeDocument/2006/relationships/control" Target="../activeX/activeX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1"/>
  <dimension ref="B2:O32"/>
  <sheetViews>
    <sheetView workbookViewId="0"/>
  </sheetViews>
  <sheetFormatPr baseColWidth="10" defaultRowHeight="12.75" x14ac:dyDescent="0.2"/>
  <cols>
    <col min="1" max="1" width="2.42578125" style="2" customWidth="1"/>
    <col min="2" max="4" width="5" style="2" customWidth="1"/>
    <col min="5" max="5" width="46" style="2" customWidth="1"/>
    <col min="6" max="16384" width="11.42578125" style="2"/>
  </cols>
  <sheetData>
    <row r="2" spans="2:15" ht="21" x14ac:dyDescent="0.35">
      <c r="B2" s="18" t="s">
        <v>156</v>
      </c>
      <c r="C2" s="9"/>
      <c r="D2" s="9"/>
      <c r="E2" s="9"/>
      <c r="F2" s="9"/>
      <c r="G2" s="9"/>
      <c r="H2" s="9"/>
      <c r="I2" s="9"/>
      <c r="J2" s="9"/>
      <c r="K2" s="9"/>
      <c r="L2" s="9"/>
      <c r="M2" s="9"/>
      <c r="N2" s="9"/>
      <c r="O2" s="9"/>
    </row>
    <row r="4" spans="2:15" ht="15" x14ac:dyDescent="0.25">
      <c r="B4" s="8" t="s">
        <v>10</v>
      </c>
      <c r="C4" s="9"/>
      <c r="D4" s="9"/>
      <c r="E4" s="9"/>
      <c r="F4" s="9"/>
      <c r="G4" s="9"/>
    </row>
    <row r="5" spans="2:15" ht="3.75" customHeight="1" x14ac:dyDescent="0.2"/>
    <row r="6" spans="2:15" x14ac:dyDescent="0.2">
      <c r="B6" s="2" t="s">
        <v>157</v>
      </c>
    </row>
    <row r="7" spans="2:15" x14ac:dyDescent="0.2">
      <c r="B7" s="7" t="s">
        <v>34</v>
      </c>
      <c r="C7" s="90" t="s">
        <v>31</v>
      </c>
      <c r="D7" s="90"/>
      <c r="E7" s="90"/>
      <c r="F7" s="90"/>
      <c r="G7" s="90"/>
    </row>
    <row r="8" spans="2:15" ht="25.5" customHeight="1" x14ac:dyDescent="0.2">
      <c r="B8" s="7" t="s">
        <v>34</v>
      </c>
      <c r="C8" s="90" t="s">
        <v>32</v>
      </c>
      <c r="D8" s="90"/>
      <c r="E8" s="90"/>
      <c r="F8" s="90"/>
      <c r="G8" s="90"/>
    </row>
    <row r="9" spans="2:15" ht="25.5" customHeight="1" x14ac:dyDescent="0.2">
      <c r="B9" s="7" t="s">
        <v>34</v>
      </c>
      <c r="C9" s="90" t="s">
        <v>158</v>
      </c>
      <c r="D9" s="90"/>
      <c r="E9" s="90"/>
      <c r="F9" s="90"/>
      <c r="G9" s="90"/>
    </row>
    <row r="10" spans="2:15" ht="51.75" customHeight="1" x14ac:dyDescent="0.2">
      <c r="B10" s="7" t="s">
        <v>34</v>
      </c>
      <c r="C10" s="90" t="s">
        <v>159</v>
      </c>
      <c r="D10" s="90"/>
      <c r="E10" s="90"/>
      <c r="F10" s="90"/>
      <c r="G10" s="90"/>
    </row>
    <row r="11" spans="2:15" x14ac:dyDescent="0.2">
      <c r="B11" s="7" t="s">
        <v>34</v>
      </c>
      <c r="C11" s="90" t="s">
        <v>33</v>
      </c>
      <c r="D11" s="90"/>
      <c r="E11" s="90"/>
      <c r="F11" s="90"/>
      <c r="G11" s="90"/>
    </row>
    <row r="12" spans="2:15" x14ac:dyDescent="0.2">
      <c r="C12" s="3"/>
    </row>
    <row r="13" spans="2:15" ht="25.5" customHeight="1" x14ac:dyDescent="0.2">
      <c r="B13" s="89" t="s">
        <v>17</v>
      </c>
      <c r="C13" s="89"/>
      <c r="D13" s="89"/>
      <c r="E13" s="89"/>
      <c r="F13" s="89"/>
      <c r="G13" s="89"/>
    </row>
    <row r="14" spans="2:15" x14ac:dyDescent="0.2">
      <c r="D14" s="3"/>
    </row>
    <row r="15" spans="2:15" ht="15" x14ac:dyDescent="0.25">
      <c r="B15" s="8" t="s">
        <v>22</v>
      </c>
      <c r="C15" s="9"/>
      <c r="D15" s="9"/>
      <c r="E15" s="9"/>
      <c r="F15" s="9"/>
      <c r="G15" s="9"/>
    </row>
    <row r="16" spans="2:15" ht="3.75" customHeight="1" x14ac:dyDescent="0.25">
      <c r="B16" s="1"/>
    </row>
    <row r="17" spans="3:10" x14ac:dyDescent="0.2">
      <c r="C17" s="2" t="s">
        <v>11</v>
      </c>
    </row>
    <row r="18" spans="3:10" ht="14.25" x14ac:dyDescent="0.25">
      <c r="D18" s="4" t="s">
        <v>23</v>
      </c>
      <c r="E18" s="2" t="s">
        <v>12</v>
      </c>
      <c r="F18" s="10" t="s">
        <v>20</v>
      </c>
    </row>
    <row r="19" spans="3:10" ht="14.25" x14ac:dyDescent="0.25">
      <c r="D19" s="5" t="s">
        <v>24</v>
      </c>
      <c r="E19" s="2" t="s">
        <v>15</v>
      </c>
      <c r="F19" s="88" t="s">
        <v>21</v>
      </c>
    </row>
    <row r="20" spans="3:10" ht="14.25" x14ac:dyDescent="0.25">
      <c r="D20" s="4" t="s">
        <v>25</v>
      </c>
      <c r="E20" s="2" t="s">
        <v>13</v>
      </c>
      <c r="F20" s="10" t="s">
        <v>20</v>
      </c>
    </row>
    <row r="21" spans="3:10" x14ac:dyDescent="0.2">
      <c r="D21" s="4"/>
      <c r="F21" s="10"/>
    </row>
    <row r="22" spans="3:10" x14ac:dyDescent="0.2">
      <c r="C22" s="2" t="s">
        <v>16</v>
      </c>
      <c r="D22" s="4"/>
      <c r="F22" s="10"/>
    </row>
    <row r="23" spans="3:10" ht="14.25" x14ac:dyDescent="0.25">
      <c r="D23" s="4" t="s">
        <v>26</v>
      </c>
      <c r="E23" s="2" t="s">
        <v>12</v>
      </c>
      <c r="F23" s="10" t="s">
        <v>20</v>
      </c>
    </row>
    <row r="24" spans="3:10" ht="14.25" x14ac:dyDescent="0.25">
      <c r="D24" s="5" t="s">
        <v>27</v>
      </c>
      <c r="E24" s="2" t="s">
        <v>15</v>
      </c>
      <c r="F24" s="10" t="s">
        <v>20</v>
      </c>
    </row>
    <row r="25" spans="3:10" ht="14.25" x14ac:dyDescent="0.25">
      <c r="D25" s="4" t="s">
        <v>28</v>
      </c>
      <c r="E25" s="2" t="s">
        <v>13</v>
      </c>
      <c r="F25" s="10" t="s">
        <v>20</v>
      </c>
    </row>
    <row r="26" spans="3:10" x14ac:dyDescent="0.2">
      <c r="D26" s="4"/>
      <c r="F26" s="10"/>
    </row>
    <row r="27" spans="3:10" x14ac:dyDescent="0.2">
      <c r="C27" s="2" t="s">
        <v>30</v>
      </c>
      <c r="D27" s="4"/>
      <c r="F27" s="10"/>
    </row>
    <row r="28" spans="3:10" ht="14.25" x14ac:dyDescent="0.25">
      <c r="D28" s="4" t="s">
        <v>29</v>
      </c>
      <c r="E28" s="2" t="s">
        <v>18</v>
      </c>
      <c r="F28" s="88" t="s">
        <v>21</v>
      </c>
    </row>
    <row r="29" spans="3:10" x14ac:dyDescent="0.2">
      <c r="D29" s="4" t="s">
        <v>6</v>
      </c>
      <c r="E29" s="2" t="s">
        <v>19</v>
      </c>
      <c r="F29" s="88" t="s">
        <v>21</v>
      </c>
    </row>
    <row r="32" spans="3:10" x14ac:dyDescent="0.2">
      <c r="J32" s="2" t="s">
        <v>35</v>
      </c>
    </row>
  </sheetData>
  <mergeCells count="6">
    <mergeCell ref="B13:G13"/>
    <mergeCell ref="C7:G7"/>
    <mergeCell ref="C8:G8"/>
    <mergeCell ref="C9:G9"/>
    <mergeCell ref="C10:G10"/>
    <mergeCell ref="C11:G11"/>
  </mergeCell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2052" r:id="rId4">
          <objectPr defaultSize="0" autoPict="0" r:id="rId5">
            <anchor moveWithCells="1">
              <from>
                <xdr:col>8</xdr:col>
                <xdr:colOff>238125</xdr:colOff>
                <xdr:row>7</xdr:row>
                <xdr:rowOff>114300</xdr:rowOff>
              </from>
              <to>
                <xdr:col>14</xdr:col>
                <xdr:colOff>114300</xdr:colOff>
                <xdr:row>29</xdr:row>
                <xdr:rowOff>142875</xdr:rowOff>
              </to>
            </anchor>
          </objectPr>
        </oleObject>
      </mc:Choice>
      <mc:Fallback>
        <oleObject progId="Visio.Drawing.15" shapeId="2052"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2:T101"/>
  <sheetViews>
    <sheetView tabSelected="1" topLeftCell="A43" workbookViewId="0">
      <selection activeCell="G71" sqref="G71"/>
    </sheetView>
  </sheetViews>
  <sheetFormatPr baseColWidth="10" defaultRowHeight="15" x14ac:dyDescent="0.25"/>
  <cols>
    <col min="1" max="2" width="3.85546875" style="2" customWidth="1"/>
    <col min="3" max="9" width="5" style="2" customWidth="1"/>
    <col min="10" max="13" width="11.42578125" style="2"/>
    <col min="14" max="17" width="17.7109375" customWidth="1"/>
  </cols>
  <sheetData>
    <row r="2" spans="2:20" x14ac:dyDescent="0.25">
      <c r="B2" s="17" t="s">
        <v>117</v>
      </c>
      <c r="C2" s="17"/>
      <c r="D2" s="9"/>
      <c r="E2" s="9"/>
      <c r="F2" s="9"/>
      <c r="G2" s="9"/>
      <c r="H2" s="9"/>
      <c r="I2" s="9"/>
      <c r="J2" s="9"/>
      <c r="K2" s="9"/>
      <c r="L2" s="9"/>
      <c r="M2" s="9"/>
      <c r="N2" s="13"/>
      <c r="O2" s="13"/>
      <c r="P2" s="13"/>
      <c r="Q2" s="13"/>
      <c r="R2" s="13"/>
      <c r="S2" s="13"/>
      <c r="T2" s="13"/>
    </row>
    <row r="4" spans="2:20" x14ac:dyDescent="0.25">
      <c r="B4" s="2" t="s">
        <v>116</v>
      </c>
    </row>
    <row r="6" spans="2:20" x14ac:dyDescent="0.25">
      <c r="C6" s="17" t="s">
        <v>118</v>
      </c>
      <c r="D6" s="9"/>
      <c r="E6" s="9"/>
      <c r="F6" s="9"/>
      <c r="G6" s="9"/>
      <c r="H6" s="9"/>
      <c r="I6" s="9"/>
      <c r="J6" s="9"/>
      <c r="K6" s="9"/>
      <c r="L6" s="9"/>
      <c r="M6" s="9"/>
      <c r="N6" s="13"/>
    </row>
    <row r="7" spans="2:20" x14ac:dyDescent="0.25">
      <c r="D7" s="2" t="s">
        <v>130</v>
      </c>
    </row>
    <row r="8" spans="2:20" x14ac:dyDescent="0.25">
      <c r="D8" s="2" t="s">
        <v>131</v>
      </c>
    </row>
    <row r="13" spans="2:20" x14ac:dyDescent="0.25">
      <c r="C13" s="17" t="s">
        <v>132</v>
      </c>
      <c r="D13" s="9"/>
      <c r="E13" s="9"/>
      <c r="F13" s="9"/>
      <c r="G13" s="9"/>
      <c r="H13" s="9"/>
      <c r="I13" s="9"/>
      <c r="J13" s="9"/>
      <c r="K13" s="9"/>
      <c r="L13" s="9"/>
      <c r="M13" s="9"/>
      <c r="N13" s="13"/>
    </row>
    <row r="14" spans="2:20" x14ac:dyDescent="0.25">
      <c r="D14" s="2" t="s">
        <v>164</v>
      </c>
    </row>
    <row r="21" spans="4:13" x14ac:dyDescent="0.25">
      <c r="D21" s="2" t="s">
        <v>119</v>
      </c>
    </row>
    <row r="23" spans="4:13" x14ac:dyDescent="0.25">
      <c r="D23" s="12">
        <v>1</v>
      </c>
      <c r="E23" s="9" t="s">
        <v>133</v>
      </c>
      <c r="F23" s="9"/>
      <c r="G23" s="9"/>
      <c r="H23" s="9"/>
      <c r="I23" s="9"/>
      <c r="J23" s="9"/>
      <c r="K23" s="9"/>
      <c r="L23" s="9"/>
      <c r="M23" s="9"/>
    </row>
    <row r="24" spans="4:13" x14ac:dyDescent="0.25">
      <c r="D24" s="6"/>
    </row>
    <row r="25" spans="4:13" x14ac:dyDescent="0.25">
      <c r="D25" s="6"/>
    </row>
    <row r="26" spans="4:13" x14ac:dyDescent="0.25">
      <c r="D26" s="6"/>
      <c r="F26" s="2" t="s">
        <v>124</v>
      </c>
    </row>
    <row r="27" spans="4:13" x14ac:dyDescent="0.25">
      <c r="D27" s="6"/>
    </row>
    <row r="28" spans="4:13" x14ac:dyDescent="0.25">
      <c r="D28" s="6"/>
    </row>
    <row r="29" spans="4:13" x14ac:dyDescent="0.25">
      <c r="D29" s="12">
        <v>2</v>
      </c>
      <c r="E29" s="9" t="s">
        <v>140</v>
      </c>
      <c r="F29" s="9"/>
      <c r="G29" s="9"/>
      <c r="H29" s="9"/>
      <c r="I29" s="9"/>
      <c r="J29" s="9"/>
      <c r="K29" s="9"/>
      <c r="L29" s="9"/>
      <c r="M29" s="9"/>
    </row>
    <row r="30" spans="4:13" x14ac:dyDescent="0.25">
      <c r="D30" s="6"/>
    </row>
    <row r="31" spans="4:13" x14ac:dyDescent="0.25">
      <c r="D31" s="6"/>
    </row>
    <row r="32" spans="4:13" x14ac:dyDescent="0.25">
      <c r="D32" s="6"/>
      <c r="F32" s="2" t="s">
        <v>141</v>
      </c>
    </row>
    <row r="33" spans="4:17" x14ac:dyDescent="0.25">
      <c r="D33" s="6"/>
      <c r="F33" s="2" t="s">
        <v>125</v>
      </c>
    </row>
    <row r="34" spans="4:17" x14ac:dyDescent="0.25">
      <c r="D34" s="6"/>
    </row>
    <row r="35" spans="4:17" x14ac:dyDescent="0.25">
      <c r="D35" s="12">
        <v>3</v>
      </c>
      <c r="E35" s="9" t="s">
        <v>120</v>
      </c>
      <c r="F35" s="9"/>
      <c r="G35" s="9"/>
      <c r="H35" s="9"/>
      <c r="I35" s="9"/>
      <c r="J35" s="9"/>
      <c r="K35" s="9"/>
      <c r="L35" s="9"/>
      <c r="M35" s="9"/>
    </row>
    <row r="36" spans="4:17" x14ac:dyDescent="0.25">
      <c r="D36" s="6"/>
    </row>
    <row r="37" spans="4:17" x14ac:dyDescent="0.25">
      <c r="D37" s="6"/>
    </row>
    <row r="38" spans="4:17" x14ac:dyDescent="0.25">
      <c r="D38" s="6"/>
      <c r="F38" s="2" t="s">
        <v>125</v>
      </c>
    </row>
    <row r="39" spans="4:17" x14ac:dyDescent="0.25">
      <c r="D39" s="6"/>
    </row>
    <row r="40" spans="4:17" x14ac:dyDescent="0.25">
      <c r="D40" s="12">
        <v>4</v>
      </c>
      <c r="E40" s="9" t="s">
        <v>121</v>
      </c>
      <c r="F40" s="9"/>
      <c r="G40" s="9"/>
      <c r="H40" s="9"/>
      <c r="I40" s="9"/>
      <c r="J40" s="9"/>
      <c r="K40" s="9"/>
      <c r="L40" s="9"/>
      <c r="M40" s="9"/>
    </row>
    <row r="41" spans="4:17" x14ac:dyDescent="0.25">
      <c r="D41" s="6"/>
    </row>
    <row r="42" spans="4:17" x14ac:dyDescent="0.25">
      <c r="D42" s="6"/>
    </row>
    <row r="43" spans="4:17" x14ac:dyDescent="0.25">
      <c r="D43" s="6"/>
      <c r="F43" s="2" t="s">
        <v>134</v>
      </c>
    </row>
    <row r="44" spans="4:17" x14ac:dyDescent="0.25">
      <c r="D44" s="6"/>
      <c r="G44" s="2" t="s">
        <v>135</v>
      </c>
      <c r="I44" s="2" t="s">
        <v>122</v>
      </c>
    </row>
    <row r="45" spans="4:17" x14ac:dyDescent="0.25">
      <c r="D45" s="6"/>
      <c r="G45" s="2" t="s">
        <v>136</v>
      </c>
      <c r="I45" s="2" t="s">
        <v>123</v>
      </c>
    </row>
    <row r="46" spans="4:17" ht="15" customHeight="1" x14ac:dyDescent="0.25">
      <c r="D46" s="6"/>
      <c r="G46" s="2" t="s">
        <v>138</v>
      </c>
      <c r="I46" s="2" t="s">
        <v>123</v>
      </c>
      <c r="N46" s="101" t="s">
        <v>128</v>
      </c>
      <c r="O46" s="102"/>
      <c r="P46" s="102"/>
      <c r="Q46" s="103"/>
    </row>
    <row r="47" spans="4:17" x14ac:dyDescent="0.25">
      <c r="D47" s="6"/>
      <c r="N47" s="104"/>
      <c r="O47" s="105"/>
      <c r="P47" s="105"/>
      <c r="Q47" s="106"/>
    </row>
    <row r="48" spans="4:17" x14ac:dyDescent="0.25">
      <c r="D48" s="6"/>
      <c r="F48" s="2" t="s">
        <v>137</v>
      </c>
      <c r="N48" s="98" t="s">
        <v>127</v>
      </c>
      <c r="O48" s="99"/>
      <c r="P48" s="99"/>
      <c r="Q48" s="100"/>
    </row>
    <row r="49" spans="4:17" x14ac:dyDescent="0.25">
      <c r="D49" s="6"/>
    </row>
    <row r="50" spans="4:17" x14ac:dyDescent="0.25">
      <c r="D50" s="6"/>
    </row>
    <row r="51" spans="4:17" x14ac:dyDescent="0.25">
      <c r="D51" s="6"/>
    </row>
    <row r="52" spans="4:17" x14ac:dyDescent="0.25">
      <c r="D52" s="6"/>
      <c r="F52" s="2" t="s">
        <v>126</v>
      </c>
    </row>
    <row r="53" spans="4:17" x14ac:dyDescent="0.25">
      <c r="D53" s="6"/>
    </row>
    <row r="54" spans="4:17" x14ac:dyDescent="0.25">
      <c r="D54" s="12">
        <v>5</v>
      </c>
      <c r="E54" s="9" t="s">
        <v>143</v>
      </c>
      <c r="F54" s="9"/>
      <c r="G54" s="9"/>
      <c r="H54" s="9"/>
      <c r="I54" s="9"/>
      <c r="J54" s="9"/>
      <c r="K54" s="9"/>
      <c r="L54" s="9"/>
      <c r="M54" s="9"/>
    </row>
    <row r="55" spans="4:17" x14ac:dyDescent="0.25">
      <c r="D55" s="6"/>
    </row>
    <row r="56" spans="4:17" x14ac:dyDescent="0.25">
      <c r="D56" s="6"/>
    </row>
    <row r="57" spans="4:17" x14ac:dyDescent="0.25">
      <c r="D57" s="6"/>
      <c r="F57" s="2" t="s">
        <v>142</v>
      </c>
      <c r="N57" s="95" t="s">
        <v>139</v>
      </c>
      <c r="O57" s="96"/>
      <c r="P57" s="96"/>
      <c r="Q57" s="97"/>
    </row>
    <row r="58" spans="4:17" x14ac:dyDescent="0.25">
      <c r="D58" s="6"/>
      <c r="N58" s="14"/>
      <c r="O58" s="15"/>
      <c r="P58" s="15"/>
      <c r="Q58" s="16"/>
    </row>
    <row r="59" spans="4:17" x14ac:dyDescent="0.25">
      <c r="D59" s="6"/>
      <c r="N59" s="14"/>
      <c r="O59" s="15"/>
      <c r="P59" s="15"/>
      <c r="Q59" s="16"/>
    </row>
    <row r="60" spans="4:17" x14ac:dyDescent="0.25">
      <c r="D60" s="6"/>
      <c r="N60" s="98" t="s">
        <v>127</v>
      </c>
      <c r="O60" s="99"/>
      <c r="P60" s="99"/>
      <c r="Q60" s="100"/>
    </row>
    <row r="61" spans="4:17" x14ac:dyDescent="0.25">
      <c r="D61" s="6"/>
    </row>
    <row r="62" spans="4:17" x14ac:dyDescent="0.25">
      <c r="D62" s="12">
        <v>6</v>
      </c>
      <c r="E62" s="9" t="s">
        <v>129</v>
      </c>
      <c r="F62" s="9"/>
      <c r="G62" s="9"/>
      <c r="H62" s="9"/>
      <c r="I62" s="9"/>
      <c r="J62" s="9"/>
      <c r="K62" s="9"/>
      <c r="L62" s="9"/>
      <c r="M62" s="9"/>
    </row>
    <row r="65" spans="3:17" x14ac:dyDescent="0.25">
      <c r="F65" s="2" t="s">
        <v>144</v>
      </c>
    </row>
    <row r="67" spans="3:17" x14ac:dyDescent="0.25">
      <c r="K67" s="2" t="s">
        <v>145</v>
      </c>
    </row>
    <row r="69" spans="3:17" x14ac:dyDescent="0.25">
      <c r="K69" s="2" t="s">
        <v>146</v>
      </c>
    </row>
    <row r="70" spans="3:17" x14ac:dyDescent="0.25">
      <c r="N70" s="2"/>
    </row>
    <row r="71" spans="3:17" x14ac:dyDescent="0.25">
      <c r="K71" s="2" t="s">
        <v>147</v>
      </c>
      <c r="L71" s="11"/>
      <c r="M71" s="11"/>
      <c r="N71" s="2"/>
    </row>
    <row r="72" spans="3:17" x14ac:dyDescent="0.25">
      <c r="L72" s="11"/>
      <c r="M72" s="11"/>
    </row>
    <row r="73" spans="3:17" x14ac:dyDescent="0.25">
      <c r="L73" s="11"/>
      <c r="M73" s="11"/>
    </row>
    <row r="74" spans="3:17" ht="29.25" customHeight="1" x14ac:dyDescent="0.25">
      <c r="L74" s="11"/>
      <c r="M74" s="11"/>
      <c r="N74" s="107" t="s">
        <v>148</v>
      </c>
      <c r="O74" s="108"/>
      <c r="P74" s="108"/>
      <c r="Q74" s="109"/>
    </row>
    <row r="75" spans="3:17" x14ac:dyDescent="0.25">
      <c r="L75" s="11"/>
      <c r="M75" s="11"/>
    </row>
    <row r="76" spans="3:17" x14ac:dyDescent="0.25">
      <c r="L76" s="11"/>
      <c r="M76" s="11"/>
    </row>
    <row r="77" spans="3:17" x14ac:dyDescent="0.25">
      <c r="C77" s="17" t="s">
        <v>149</v>
      </c>
      <c r="D77" s="9"/>
      <c r="E77" s="9"/>
      <c r="F77" s="9"/>
      <c r="G77" s="9"/>
      <c r="H77" s="9"/>
      <c r="I77" s="9"/>
      <c r="J77" s="9"/>
      <c r="K77" s="9"/>
      <c r="L77" s="9"/>
      <c r="M77" s="9"/>
      <c r="N77" s="13"/>
    </row>
    <row r="78" spans="3:17" x14ac:dyDescent="0.25">
      <c r="L78" s="11"/>
      <c r="M78" s="11"/>
    </row>
    <row r="84" spans="3:17" ht="27" customHeight="1" x14ac:dyDescent="0.25">
      <c r="D84" s="94" t="s">
        <v>151</v>
      </c>
      <c r="E84" s="94"/>
      <c r="F84" s="94"/>
      <c r="G84" s="94"/>
      <c r="H84" s="94"/>
      <c r="I84" s="94"/>
      <c r="J84" s="94"/>
      <c r="K84" s="94"/>
      <c r="L84" s="94"/>
      <c r="M84" s="94"/>
      <c r="N84" s="94"/>
    </row>
    <row r="86" spans="3:17" x14ac:dyDescent="0.25">
      <c r="C86" s="17" t="s">
        <v>150</v>
      </c>
      <c r="D86" s="9"/>
      <c r="E86" s="9"/>
      <c r="F86" s="9"/>
      <c r="G86" s="9"/>
      <c r="H86" s="9"/>
      <c r="I86" s="9"/>
      <c r="J86" s="9"/>
      <c r="K86" s="9"/>
      <c r="L86" s="9"/>
      <c r="M86" s="9"/>
      <c r="N86" s="13"/>
    </row>
    <row r="88" spans="3:17" x14ac:dyDescent="0.25">
      <c r="N88" s="91" t="s">
        <v>165</v>
      </c>
      <c r="O88" s="92"/>
      <c r="P88" s="92"/>
      <c r="Q88" s="93"/>
    </row>
    <row r="91" spans="3:17" ht="27" customHeight="1" x14ac:dyDescent="0.25">
      <c r="D91" s="94" t="s">
        <v>152</v>
      </c>
      <c r="E91" s="94"/>
      <c r="F91" s="94"/>
      <c r="G91" s="94"/>
      <c r="H91" s="94"/>
      <c r="I91" s="94"/>
      <c r="J91" s="94"/>
      <c r="K91" s="94"/>
      <c r="L91" s="94"/>
      <c r="M91" s="94"/>
      <c r="N91" s="94"/>
    </row>
    <row r="93" spans="3:17" x14ac:dyDescent="0.25">
      <c r="C93" s="17" t="s">
        <v>153</v>
      </c>
      <c r="D93" s="9"/>
      <c r="E93" s="9"/>
      <c r="F93" s="9"/>
      <c r="G93" s="9"/>
      <c r="H93" s="9"/>
      <c r="I93" s="9"/>
      <c r="J93" s="9"/>
      <c r="K93" s="9"/>
      <c r="L93" s="9"/>
      <c r="M93" s="9"/>
      <c r="N93" s="13"/>
    </row>
    <row r="96" spans="3:17" x14ac:dyDescent="0.25">
      <c r="E96" s="2" t="s">
        <v>154</v>
      </c>
    </row>
    <row r="101" spans="4:14" ht="27" customHeight="1" x14ac:dyDescent="0.25">
      <c r="D101" s="94" t="s">
        <v>155</v>
      </c>
      <c r="E101" s="94"/>
      <c r="F101" s="94"/>
      <c r="G101" s="94"/>
      <c r="H101" s="94"/>
      <c r="I101" s="94"/>
      <c r="J101" s="94"/>
      <c r="K101" s="94"/>
      <c r="L101" s="94"/>
      <c r="M101" s="94"/>
      <c r="N101" s="94"/>
    </row>
  </sheetData>
  <mergeCells count="9">
    <mergeCell ref="N46:Q47"/>
    <mergeCell ref="N48:Q48"/>
    <mergeCell ref="N74:Q74"/>
    <mergeCell ref="N88:Q88"/>
    <mergeCell ref="D84:N84"/>
    <mergeCell ref="D91:N91"/>
    <mergeCell ref="D101:N101"/>
    <mergeCell ref="N57:Q57"/>
    <mergeCell ref="N60:Q60"/>
  </mergeCells>
  <pageMargins left="0.23622047244094491" right="0.23622047244094491" top="0.74803149606299213" bottom="0.74803149606299213" header="0.31496062992125984" footer="0.31496062992125984"/>
  <pageSetup scale="65" orientation="landscape"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
  <dimension ref="B2:Z118"/>
  <sheetViews>
    <sheetView topLeftCell="D1" workbookViewId="0">
      <selection activeCell="L34" sqref="L34"/>
    </sheetView>
  </sheetViews>
  <sheetFormatPr baseColWidth="10" defaultRowHeight="12.75" x14ac:dyDescent="0.2"/>
  <cols>
    <col min="1" max="1" width="3.140625" style="23" customWidth="1"/>
    <col min="2" max="2" width="2.85546875" style="23" customWidth="1"/>
    <col min="3" max="4" width="0.7109375" style="23" customWidth="1"/>
    <col min="5" max="5" width="12.42578125" style="26" customWidth="1"/>
    <col min="6" max="9" width="11.42578125" style="26"/>
    <col min="10" max="11" width="0.7109375" style="23" customWidth="1"/>
    <col min="12" max="13" width="11.42578125" style="23" hidden="1" customWidth="1"/>
    <col min="14" max="14" width="5.140625" style="23" hidden="1" customWidth="1"/>
    <col min="15" max="15" width="6.5703125" style="23" hidden="1" customWidth="1"/>
    <col min="16" max="16" width="6.85546875" style="23" hidden="1" customWidth="1"/>
    <col min="17" max="19" width="11.42578125" style="23" hidden="1" customWidth="1"/>
    <col min="20" max="20" width="13.28515625" style="23" hidden="1" customWidth="1"/>
    <col min="21" max="24" width="11.42578125" style="23" hidden="1" customWidth="1"/>
    <col min="25" max="26" width="11.28515625" style="23" hidden="1" customWidth="1"/>
    <col min="27" max="27" width="11.42578125" style="23" customWidth="1"/>
    <col min="28" max="16384" width="11.42578125" style="23"/>
  </cols>
  <sheetData>
    <row r="2" spans="2:16" ht="15.75" x14ac:dyDescent="0.25">
      <c r="B2" s="19" t="s">
        <v>36</v>
      </c>
      <c r="C2" s="19"/>
      <c r="D2" s="19"/>
      <c r="E2" s="20"/>
      <c r="F2" s="20"/>
      <c r="G2" s="20"/>
      <c r="H2" s="20"/>
      <c r="I2" s="20"/>
      <c r="J2" s="21"/>
      <c r="K2" s="22"/>
    </row>
    <row r="4" spans="2:16" x14ac:dyDescent="0.2">
      <c r="C4" s="24" t="s">
        <v>160</v>
      </c>
      <c r="D4" s="24"/>
      <c r="E4" s="25"/>
      <c r="F4" s="25"/>
      <c r="G4" s="25"/>
      <c r="H4" s="86" t="s">
        <v>161</v>
      </c>
      <c r="I4" s="25"/>
      <c r="J4" s="25"/>
      <c r="K4" s="25"/>
    </row>
    <row r="5" spans="2:16" ht="3.75" customHeight="1" x14ac:dyDescent="0.2"/>
    <row r="6" spans="2:16" ht="3.75" customHeight="1" x14ac:dyDescent="0.2">
      <c r="C6" s="27"/>
      <c r="D6" s="27"/>
      <c r="E6" s="28"/>
      <c r="F6" s="28"/>
      <c r="G6" s="28"/>
      <c r="H6" s="28"/>
      <c r="I6" s="28"/>
      <c r="J6" s="27"/>
      <c r="K6" s="27"/>
    </row>
    <row r="7" spans="2:16" ht="3.75" customHeight="1" x14ac:dyDescent="0.2">
      <c r="C7" s="27"/>
      <c r="K7" s="27"/>
    </row>
    <row r="8" spans="2:16" x14ac:dyDescent="0.2">
      <c r="C8" s="27"/>
      <c r="E8" s="29"/>
      <c r="F8" s="124" t="s">
        <v>37</v>
      </c>
      <c r="G8" s="125"/>
      <c r="H8" s="126" t="s">
        <v>14</v>
      </c>
      <c r="I8" s="128" t="s">
        <v>2</v>
      </c>
      <c r="K8" s="27"/>
      <c r="N8" s="23" t="s">
        <v>41</v>
      </c>
    </row>
    <row r="9" spans="2:16" x14ac:dyDescent="0.2">
      <c r="C9" s="27"/>
      <c r="E9" s="30"/>
      <c r="F9" s="31" t="s">
        <v>0</v>
      </c>
      <c r="G9" s="32" t="s">
        <v>1</v>
      </c>
      <c r="H9" s="127"/>
      <c r="I9" s="129"/>
      <c r="K9" s="27"/>
      <c r="O9" s="23" t="s">
        <v>42</v>
      </c>
      <c r="P9" s="33">
        <f>COS(RADIANS(t2_))</f>
        <v>-0.77051324277578925</v>
      </c>
    </row>
    <row r="10" spans="2:16" x14ac:dyDescent="0.2">
      <c r="C10" s="27"/>
      <c r="E10" s="34" t="s">
        <v>39</v>
      </c>
      <c r="F10" s="35">
        <f>IF(H4="Interactif",L17/10-100,F30)</f>
        <v>0.5</v>
      </c>
      <c r="G10" s="36">
        <f>IF(H4="Interactif",L18/10-100,G30)</f>
        <v>0</v>
      </c>
      <c r="H10" s="37" t="s">
        <v>92</v>
      </c>
      <c r="I10" s="38">
        <f>IF(H4="Interactif",L19/10,I30)</f>
        <v>3.4</v>
      </c>
      <c r="K10" s="27"/>
      <c r="O10" s="23" t="s">
        <v>43</v>
      </c>
      <c r="P10" s="33">
        <f>SIN(RADIANS(t2_))</f>
        <v>-0.63742398974868963</v>
      </c>
    </row>
    <row r="11" spans="2:16" x14ac:dyDescent="0.2">
      <c r="C11" s="27"/>
      <c r="E11" s="39" t="s">
        <v>40</v>
      </c>
      <c r="F11" s="40">
        <f>IF(H4="Interactif",L20/10-100,F31)</f>
        <v>85.6</v>
      </c>
      <c r="G11" s="41">
        <f>IF(H4="Interactif",L21/10-100,0)</f>
        <v>28.199999999999989</v>
      </c>
      <c r="H11" s="42">
        <f>IF(H4="Interactif",L22/10,H31)</f>
        <v>219.6</v>
      </c>
      <c r="I11" s="43">
        <f>IF(H4="Interactif",L23/10,I31)</f>
        <v>7.6</v>
      </c>
      <c r="K11" s="27"/>
    </row>
    <row r="12" spans="2:16" ht="3.75" customHeight="1" x14ac:dyDescent="0.2">
      <c r="C12" s="27"/>
      <c r="E12" s="44"/>
      <c r="F12" s="45"/>
      <c r="G12" s="45"/>
      <c r="H12" s="46"/>
      <c r="I12" s="45"/>
      <c r="K12" s="27"/>
    </row>
    <row r="13" spans="2:16" ht="3.75" customHeight="1" x14ac:dyDescent="0.2">
      <c r="C13" s="27"/>
      <c r="D13" s="27"/>
      <c r="E13" s="47"/>
      <c r="F13" s="48"/>
      <c r="G13" s="48"/>
      <c r="H13" s="49"/>
      <c r="I13" s="48"/>
      <c r="J13" s="27"/>
      <c r="K13" s="27"/>
    </row>
    <row r="15" spans="2:16" x14ac:dyDescent="0.2">
      <c r="C15" s="50" t="s">
        <v>162</v>
      </c>
      <c r="D15" s="21"/>
      <c r="E15" s="20"/>
      <c r="F15" s="20"/>
      <c r="G15" s="20"/>
      <c r="H15" s="20"/>
      <c r="I15" s="20"/>
      <c r="J15" s="21"/>
      <c r="K15" s="21"/>
    </row>
    <row r="16" spans="2:16" ht="3.75" customHeight="1" x14ac:dyDescent="0.2"/>
    <row r="17" spans="3:16" x14ac:dyDescent="0.2">
      <c r="E17" s="131" t="s">
        <v>11</v>
      </c>
      <c r="F17" s="51" t="s">
        <v>95</v>
      </c>
      <c r="G17" s="51"/>
      <c r="H17" s="51"/>
      <c r="I17" s="51"/>
      <c r="L17" s="87">
        <v>1005</v>
      </c>
    </row>
    <row r="18" spans="3:16" x14ac:dyDescent="0.2">
      <c r="E18" s="132"/>
      <c r="F18" s="52" t="s">
        <v>96</v>
      </c>
      <c r="G18" s="52"/>
      <c r="H18" s="52"/>
      <c r="I18" s="52"/>
      <c r="L18" s="87">
        <v>1000</v>
      </c>
      <c r="N18" s="23" t="s">
        <v>44</v>
      </c>
    </row>
    <row r="19" spans="3:16" x14ac:dyDescent="0.2">
      <c r="E19" s="112"/>
      <c r="F19" s="20" t="s">
        <v>97</v>
      </c>
      <c r="G19" s="20"/>
      <c r="H19" s="20"/>
      <c r="I19" s="20"/>
      <c r="L19" s="87">
        <v>34</v>
      </c>
      <c r="O19" s="23" t="s">
        <v>3</v>
      </c>
      <c r="P19" s="23">
        <f>v2_^2</f>
        <v>57.76</v>
      </c>
    </row>
    <row r="20" spans="3:16" x14ac:dyDescent="0.2">
      <c r="E20" s="131" t="s">
        <v>89</v>
      </c>
      <c r="F20" s="51" t="s">
        <v>95</v>
      </c>
      <c r="G20" s="51"/>
      <c r="H20" s="51"/>
      <c r="I20" s="51"/>
      <c r="L20" s="87">
        <v>1856</v>
      </c>
      <c r="O20" s="23" t="s">
        <v>4</v>
      </c>
      <c r="P20" s="23">
        <f>2*v2_*(u2x*(p2x-p1x)+u2y*(p2y-p1y))</f>
        <v>-1269.899708761217</v>
      </c>
    </row>
    <row r="21" spans="3:16" x14ac:dyDescent="0.2">
      <c r="E21" s="132"/>
      <c r="F21" s="52" t="s">
        <v>96</v>
      </c>
      <c r="G21" s="52"/>
      <c r="H21" s="52"/>
      <c r="I21" s="52"/>
      <c r="L21" s="87">
        <v>1282</v>
      </c>
      <c r="O21" s="23" t="s">
        <v>5</v>
      </c>
      <c r="P21" s="23">
        <f>p1x^2+p1y^2+p2x^2+p2y^2-2*(p1x*p2x+p1y*p2y)</f>
        <v>8037.2499999999982</v>
      </c>
    </row>
    <row r="22" spans="3:16" x14ac:dyDescent="0.2">
      <c r="E22" s="132"/>
      <c r="F22" s="52" t="s">
        <v>98</v>
      </c>
      <c r="G22" s="52"/>
      <c r="H22" s="52"/>
      <c r="I22" s="52"/>
      <c r="L22" s="87">
        <v>2196</v>
      </c>
      <c r="O22" s="53" t="s">
        <v>7</v>
      </c>
      <c r="P22" s="53">
        <f>v1_^2</f>
        <v>11.559999999999999</v>
      </c>
    </row>
    <row r="23" spans="3:16" x14ac:dyDescent="0.2">
      <c r="E23" s="112"/>
      <c r="F23" s="20" t="s">
        <v>97</v>
      </c>
      <c r="G23" s="20"/>
      <c r="H23" s="20"/>
      <c r="I23" s="20"/>
      <c r="L23" s="87">
        <v>76</v>
      </c>
    </row>
    <row r="25" spans="3:16" x14ac:dyDescent="0.2">
      <c r="C25" s="110" t="s">
        <v>163</v>
      </c>
      <c r="D25" s="110"/>
      <c r="E25" s="110"/>
      <c r="F25" s="110"/>
      <c r="G25" s="110"/>
      <c r="H25" s="110"/>
      <c r="I25" s="110"/>
      <c r="J25" s="110"/>
      <c r="K25" s="110"/>
    </row>
    <row r="26" spans="3:16" ht="3.75" customHeight="1" x14ac:dyDescent="0.2"/>
    <row r="27" spans="3:16" ht="3.75" customHeight="1" x14ac:dyDescent="0.2"/>
    <row r="28" spans="3:16" x14ac:dyDescent="0.2">
      <c r="F28" s="111" t="s">
        <v>37</v>
      </c>
      <c r="G28" s="112"/>
      <c r="H28" s="113" t="s">
        <v>14</v>
      </c>
      <c r="I28" s="115" t="s">
        <v>2</v>
      </c>
    </row>
    <row r="29" spans="3:16" x14ac:dyDescent="0.2">
      <c r="E29" s="54"/>
      <c r="F29" s="55" t="s">
        <v>0</v>
      </c>
      <c r="G29" s="56" t="s">
        <v>1</v>
      </c>
      <c r="H29" s="114"/>
      <c r="I29" s="116"/>
    </row>
    <row r="30" spans="3:16" x14ac:dyDescent="0.2">
      <c r="E30" s="57" t="s">
        <v>39</v>
      </c>
      <c r="F30" s="79"/>
      <c r="G30" s="80"/>
      <c r="H30" s="58"/>
      <c r="I30" s="85"/>
    </row>
    <row r="31" spans="3:16" x14ac:dyDescent="0.2">
      <c r="E31" s="59" t="s">
        <v>40</v>
      </c>
      <c r="F31" s="81"/>
      <c r="G31" s="82"/>
      <c r="H31" s="83"/>
      <c r="I31" s="84"/>
    </row>
    <row r="32" spans="3:16" ht="3.75" customHeight="1" x14ac:dyDescent="0.2"/>
    <row r="35" spans="2:16" ht="15.75" x14ac:dyDescent="0.25">
      <c r="B35" s="19" t="s">
        <v>38</v>
      </c>
      <c r="C35" s="19"/>
      <c r="D35" s="19"/>
      <c r="E35" s="20"/>
      <c r="F35" s="20"/>
      <c r="G35" s="20"/>
      <c r="H35" s="20"/>
      <c r="I35" s="20"/>
      <c r="J35" s="21"/>
      <c r="K35" s="22"/>
    </row>
    <row r="36" spans="2:16" ht="33.75" customHeight="1" x14ac:dyDescent="0.2">
      <c r="E36" s="130" t="str">
        <f>U89</f>
        <v>Le projectile est plus lent et il existe deux possibilités de collision.</v>
      </c>
      <c r="F36" s="130"/>
      <c r="G36" s="130"/>
      <c r="H36" s="130"/>
      <c r="I36" s="130"/>
    </row>
    <row r="38" spans="2:16" x14ac:dyDescent="0.2">
      <c r="E38" s="20"/>
      <c r="F38" s="118" t="s">
        <v>113</v>
      </c>
      <c r="G38" s="119"/>
      <c r="H38" s="118" t="s">
        <v>114</v>
      </c>
      <c r="I38" s="119"/>
      <c r="O38" s="23" t="s">
        <v>45</v>
      </c>
    </row>
    <row r="39" spans="2:16" ht="14.25" x14ac:dyDescent="0.25">
      <c r="E39" s="60" t="s">
        <v>93</v>
      </c>
      <c r="F39" s="120">
        <f>IF(n_=0,"",Q101)</f>
        <v>-35.834499728940173</v>
      </c>
      <c r="G39" s="121"/>
      <c r="H39" s="120">
        <f>IF(n_=2,Q102,"")</f>
        <v>-107.49770393070618</v>
      </c>
      <c r="I39" s="121"/>
      <c r="O39" s="23" t="b">
        <f>AND(p1x=p2x,p1y=p2y)</f>
        <v>0</v>
      </c>
      <c r="P39" s="61" t="s">
        <v>50</v>
      </c>
    </row>
    <row r="40" spans="2:16" x14ac:dyDescent="0.2">
      <c r="E40" s="62" t="s">
        <v>6</v>
      </c>
      <c r="F40" s="122">
        <f>IF(n_=0,"",S89)</f>
        <v>9.8811939439003336</v>
      </c>
      <c r="G40" s="123"/>
      <c r="H40" s="122">
        <f>IF(n_=2,T89,"")</f>
        <v>17.605812739242889</v>
      </c>
      <c r="I40" s="123"/>
    </row>
    <row r="41" spans="2:16" ht="14.25" x14ac:dyDescent="0.25">
      <c r="E41" s="63" t="s">
        <v>94</v>
      </c>
      <c r="F41" s="64">
        <f>IF(n_=0,"",Q105)</f>
        <v>27.736710009595367</v>
      </c>
      <c r="G41" s="65">
        <f>IF(n_=0,"",Q106)</f>
        <v>-19.668676510731718</v>
      </c>
      <c r="H41" s="64">
        <f>IF(n_&lt;=1,"",Q107)</f>
        <v>-17.497890177171783</v>
      </c>
      <c r="I41" s="65">
        <f>IF(n_&lt;=1,"",Q108)</f>
        <v>-57.089992232525482</v>
      </c>
      <c r="O41" s="23" t="s">
        <v>46</v>
      </c>
    </row>
    <row r="42" spans="2:16" x14ac:dyDescent="0.2">
      <c r="O42" s="23" t="b">
        <f>v1_&gt;0</f>
        <v>1</v>
      </c>
      <c r="P42" s="61" t="s">
        <v>48</v>
      </c>
    </row>
    <row r="44" spans="2:16" ht="15.75" x14ac:dyDescent="0.25">
      <c r="B44" s="19" t="s">
        <v>104</v>
      </c>
      <c r="C44" s="19"/>
      <c r="D44" s="19"/>
      <c r="E44" s="20"/>
      <c r="F44" s="20"/>
      <c r="G44" s="20"/>
      <c r="H44" s="20"/>
      <c r="I44" s="20"/>
      <c r="J44" s="21"/>
      <c r="K44" s="22"/>
      <c r="O44" s="23" t="s">
        <v>47</v>
      </c>
    </row>
    <row r="45" spans="2:16" x14ac:dyDescent="0.2">
      <c r="O45" s="23" t="b">
        <f>v2_ &gt;= 0</f>
        <v>1</v>
      </c>
      <c r="P45" s="61" t="s">
        <v>49</v>
      </c>
    </row>
    <row r="46" spans="2:16" x14ac:dyDescent="0.2">
      <c r="E46" s="66" t="s">
        <v>105</v>
      </c>
      <c r="F46" s="67">
        <f>L46/10</f>
        <v>0</v>
      </c>
      <c r="L46" s="87">
        <v>0</v>
      </c>
    </row>
    <row r="47" spans="2:16" x14ac:dyDescent="0.2">
      <c r="O47" s="23" t="s">
        <v>51</v>
      </c>
    </row>
    <row r="48" spans="2:16" x14ac:dyDescent="0.2">
      <c r="O48" s="23" t="b">
        <f>v1_=v2_</f>
        <v>0</v>
      </c>
      <c r="P48" s="61" t="s">
        <v>52</v>
      </c>
    </row>
    <row r="50" spans="15:17" x14ac:dyDescent="0.2">
      <c r="P50" s="23" t="s">
        <v>53</v>
      </c>
    </row>
    <row r="51" spans="15:17" x14ac:dyDescent="0.2">
      <c r="P51" s="23" t="b">
        <f>b_&lt;0</f>
        <v>1</v>
      </c>
      <c r="Q51" s="61" t="s">
        <v>54</v>
      </c>
    </row>
    <row r="53" spans="15:17" x14ac:dyDescent="0.2">
      <c r="P53" s="23" t="s">
        <v>6</v>
      </c>
      <c r="Q53" s="23">
        <f>-c_/b_</f>
        <v>6.3290431083257035</v>
      </c>
    </row>
    <row r="55" spans="15:17" x14ac:dyDescent="0.2">
      <c r="O55" s="23" t="s">
        <v>55</v>
      </c>
    </row>
    <row r="56" spans="15:17" x14ac:dyDescent="0.2">
      <c r="O56" s="23" t="b">
        <f>v1_&gt;v2_</f>
        <v>0</v>
      </c>
      <c r="P56" s="61" t="s">
        <v>56</v>
      </c>
    </row>
    <row r="58" spans="15:17" x14ac:dyDescent="0.2">
      <c r="P58" s="23" t="s">
        <v>6</v>
      </c>
      <c r="Q58" s="23">
        <f>(-b_-SQRT(4*c_*(d_-a_)+b_^2))/(2*(a_-d_))</f>
        <v>9.8811939439003336</v>
      </c>
    </row>
    <row r="60" spans="15:17" x14ac:dyDescent="0.2">
      <c r="O60" s="23" t="s">
        <v>57</v>
      </c>
    </row>
    <row r="61" spans="15:17" x14ac:dyDescent="0.2">
      <c r="O61" s="23" t="b">
        <f>v1_&lt;v2_</f>
        <v>1</v>
      </c>
      <c r="P61" s="61" t="s">
        <v>64</v>
      </c>
    </row>
    <row r="62" spans="15:17" x14ac:dyDescent="0.2">
      <c r="P62" s="23" t="s">
        <v>58</v>
      </c>
    </row>
    <row r="63" spans="15:17" x14ac:dyDescent="0.2">
      <c r="P63" s="23" t="b">
        <f>4*c_*(d_-a_) &lt; - (b_^2)</f>
        <v>0</v>
      </c>
      <c r="Q63" s="61" t="s">
        <v>59</v>
      </c>
    </row>
    <row r="65" spans="15:25" x14ac:dyDescent="0.2">
      <c r="P65" s="23" t="s">
        <v>60</v>
      </c>
    </row>
    <row r="66" spans="15:25" x14ac:dyDescent="0.2">
      <c r="P66" s="23" t="b">
        <f>4*c_*(d_-a_) + (b_^2) &lt; 0.00001</f>
        <v>0</v>
      </c>
      <c r="Q66" s="61" t="s">
        <v>61</v>
      </c>
    </row>
    <row r="68" spans="15:25" x14ac:dyDescent="0.2">
      <c r="P68" s="23" t="s">
        <v>6</v>
      </c>
      <c r="Q68" s="23">
        <f>-b_/(2*(a_-d_))</f>
        <v>13.743503341571611</v>
      </c>
    </row>
    <row r="70" spans="15:25" x14ac:dyDescent="0.2">
      <c r="P70" s="23" t="s">
        <v>62</v>
      </c>
    </row>
    <row r="71" spans="15:25" x14ac:dyDescent="0.2">
      <c r="P71" s="23" t="b">
        <f>4*c_*(d_-a_) &gt; - (b_^2)</f>
        <v>1</v>
      </c>
      <c r="Q71" s="61" t="s">
        <v>63</v>
      </c>
    </row>
    <row r="73" spans="15:25" x14ac:dyDescent="0.2">
      <c r="P73" s="23" t="s">
        <v>8</v>
      </c>
      <c r="Q73" s="23">
        <f>(-b_-SQRT(4*c_*(d_-a_)+b_^2))/(2*(a_-d_))</f>
        <v>9.8811939439003336</v>
      </c>
    </row>
    <row r="74" spans="15:25" x14ac:dyDescent="0.2">
      <c r="P74" s="23" t="s">
        <v>9</v>
      </c>
      <c r="Q74" s="23">
        <f>(-b_+SQRT(4*c_*(d_-a_)+b_^2))/(2*(a_-d_))</f>
        <v>17.605812739242889</v>
      </c>
    </row>
    <row r="77" spans="15:25" x14ac:dyDescent="0.2">
      <c r="O77" s="23" t="s">
        <v>65</v>
      </c>
    </row>
    <row r="79" spans="15:25" x14ac:dyDescent="0.2">
      <c r="O79" s="68"/>
      <c r="P79" s="29"/>
      <c r="Q79" s="69" t="s">
        <v>71</v>
      </c>
      <c r="R79" s="69" t="s">
        <v>72</v>
      </c>
      <c r="S79" s="69" t="s">
        <v>8</v>
      </c>
      <c r="T79" s="69" t="s">
        <v>9</v>
      </c>
      <c r="U79" s="70" t="s">
        <v>73</v>
      </c>
      <c r="V79" s="68"/>
      <c r="W79" s="68"/>
      <c r="X79" s="68"/>
      <c r="Y79" s="68"/>
    </row>
    <row r="80" spans="15:25" x14ac:dyDescent="0.2">
      <c r="O80" s="71"/>
      <c r="P80" s="51">
        <v>1</v>
      </c>
      <c r="Q80" s="51" t="b">
        <f>O39</f>
        <v>0</v>
      </c>
      <c r="R80" s="51">
        <v>1</v>
      </c>
      <c r="S80" s="51">
        <v>0</v>
      </c>
      <c r="T80" s="51">
        <v>0</v>
      </c>
      <c r="U80" s="71" t="s">
        <v>115</v>
      </c>
      <c r="V80" s="71"/>
      <c r="W80" s="71"/>
      <c r="X80" s="71"/>
      <c r="Y80" s="71"/>
    </row>
    <row r="81" spans="14:26" x14ac:dyDescent="0.2">
      <c r="O81" s="22"/>
      <c r="P81" s="52">
        <v>2</v>
      </c>
      <c r="Q81" s="52" t="b">
        <f>NOT(O42)</f>
        <v>0</v>
      </c>
      <c r="R81" s="52">
        <v>0</v>
      </c>
      <c r="S81" s="72">
        <v>0</v>
      </c>
      <c r="T81" s="52">
        <v>0</v>
      </c>
      <c r="U81" s="22" t="s">
        <v>74</v>
      </c>
      <c r="V81" s="22"/>
      <c r="W81" s="22"/>
      <c r="X81" s="22"/>
      <c r="Y81" s="22"/>
    </row>
    <row r="82" spans="14:26" x14ac:dyDescent="0.2">
      <c r="O82" s="22"/>
      <c r="P82" s="52">
        <v>3</v>
      </c>
      <c r="Q82" s="52" t="b">
        <f>NOT(O45)</f>
        <v>0</v>
      </c>
      <c r="R82" s="52">
        <v>0</v>
      </c>
      <c r="S82" s="52">
        <v>0</v>
      </c>
      <c r="T82" s="52">
        <v>0</v>
      </c>
      <c r="U82" s="22" t="s">
        <v>75</v>
      </c>
      <c r="V82" s="22"/>
      <c r="W82" s="22"/>
      <c r="X82" s="22"/>
      <c r="Y82" s="22"/>
    </row>
    <row r="83" spans="14:26" x14ac:dyDescent="0.2">
      <c r="O83" s="22"/>
      <c r="P83" s="52">
        <v>4</v>
      </c>
      <c r="Q83" s="52" t="b">
        <f>O48</f>
        <v>0</v>
      </c>
      <c r="R83" s="52">
        <v>1</v>
      </c>
      <c r="S83" s="52">
        <f>Q53</f>
        <v>6.3290431083257035</v>
      </c>
      <c r="T83" s="52">
        <v>0</v>
      </c>
      <c r="U83" s="22" t="s">
        <v>76</v>
      </c>
      <c r="V83" s="22"/>
      <c r="W83" s="22"/>
      <c r="X83" s="22"/>
      <c r="Y83" s="22"/>
    </row>
    <row r="84" spans="14:26" x14ac:dyDescent="0.2">
      <c r="O84" s="22"/>
      <c r="P84" s="52">
        <v>5</v>
      </c>
      <c r="Q84" s="52" t="b">
        <f>O56</f>
        <v>0</v>
      </c>
      <c r="R84" s="52">
        <v>1</v>
      </c>
      <c r="S84" s="52">
        <f>Q58</f>
        <v>9.8811939439003336</v>
      </c>
      <c r="T84" s="52">
        <v>0</v>
      </c>
      <c r="U84" s="22" t="s">
        <v>80</v>
      </c>
      <c r="V84" s="22"/>
      <c r="W84" s="22"/>
      <c r="X84" s="22"/>
      <c r="Y84" s="22"/>
    </row>
    <row r="85" spans="14:26" x14ac:dyDescent="0.2">
      <c r="O85" s="22"/>
      <c r="P85" s="52">
        <v>6</v>
      </c>
      <c r="Q85" s="52" t="b">
        <f>P63</f>
        <v>0</v>
      </c>
      <c r="R85" s="52">
        <v>0</v>
      </c>
      <c r="S85" s="52">
        <v>0</v>
      </c>
      <c r="T85" s="52">
        <v>0</v>
      </c>
      <c r="U85" s="22" t="s">
        <v>78</v>
      </c>
      <c r="V85" s="22"/>
      <c r="W85" s="22"/>
      <c r="X85" s="22"/>
      <c r="Y85" s="22"/>
    </row>
    <row r="86" spans="14:26" x14ac:dyDescent="0.2">
      <c r="O86" s="22"/>
      <c r="P86" s="52">
        <v>7</v>
      </c>
      <c r="Q86" s="52" t="b">
        <f>P66</f>
        <v>0</v>
      </c>
      <c r="R86" s="52">
        <v>1</v>
      </c>
      <c r="S86" s="52">
        <f>Q68</f>
        <v>13.743503341571611</v>
      </c>
      <c r="T86" s="52">
        <v>0</v>
      </c>
      <c r="U86" s="22" t="s">
        <v>79</v>
      </c>
      <c r="V86" s="22"/>
      <c r="W86" s="22"/>
      <c r="X86" s="22"/>
      <c r="Y86" s="22"/>
    </row>
    <row r="87" spans="14:26" x14ac:dyDescent="0.2">
      <c r="O87" s="21"/>
      <c r="P87" s="20">
        <v>8</v>
      </c>
      <c r="Q87" s="20" t="b">
        <f>P71</f>
        <v>1</v>
      </c>
      <c r="R87" s="20">
        <v>2</v>
      </c>
      <c r="S87" s="20">
        <f>Q73</f>
        <v>9.8811939439003336</v>
      </c>
      <c r="T87" s="20">
        <f>Q74</f>
        <v>17.605812739242889</v>
      </c>
      <c r="U87" s="21" t="s">
        <v>77</v>
      </c>
      <c r="V87" s="21"/>
      <c r="W87" s="21"/>
      <c r="X87" s="21"/>
      <c r="Y87" s="21"/>
    </row>
    <row r="88" spans="14:26" x14ac:dyDescent="0.2">
      <c r="P88" s="26"/>
      <c r="Q88" s="26"/>
      <c r="R88" s="26"/>
      <c r="S88" s="26"/>
      <c r="T88" s="26"/>
    </row>
    <row r="89" spans="14:26" x14ac:dyDescent="0.2">
      <c r="O89" s="73" t="s">
        <v>81</v>
      </c>
      <c r="P89" s="26">
        <f>MATCH(TRUE,Q80:Q87,0)</f>
        <v>8</v>
      </c>
      <c r="Q89" s="26" t="b">
        <f>INDEX(Q80:Q87,$P$89)</f>
        <v>1</v>
      </c>
      <c r="R89" s="26">
        <f>INDEX(R80:R87,$P$89)</f>
        <v>2</v>
      </c>
      <c r="S89" s="26">
        <f>INDEX(S80:S87,$P$89)</f>
        <v>9.8811939439003336</v>
      </c>
      <c r="T89" s="26">
        <f>INDEX(T80:T87,$P$89)</f>
        <v>17.605812739242889</v>
      </c>
      <c r="U89" s="23" t="str">
        <f>INDEX(U80:U87,$P$89)</f>
        <v>Le projectile est plus lent et il existe deux possibilités de collision.</v>
      </c>
    </row>
    <row r="90" spans="14:26" x14ac:dyDescent="0.2">
      <c r="P90" s="26"/>
      <c r="Q90" s="26"/>
      <c r="R90" s="26"/>
      <c r="S90" s="26"/>
      <c r="T90" s="26"/>
    </row>
    <row r="93" spans="14:26" ht="14.25" x14ac:dyDescent="0.25">
      <c r="N93" s="23" t="s">
        <v>67</v>
      </c>
      <c r="S93" s="74" t="s">
        <v>84</v>
      </c>
      <c r="T93" s="71"/>
      <c r="U93" s="71"/>
      <c r="V93" s="71"/>
      <c r="W93" s="71" t="s">
        <v>108</v>
      </c>
      <c r="X93" s="75">
        <v>8.9999999999999999E+99</v>
      </c>
      <c r="Y93" s="71"/>
    </row>
    <row r="94" spans="14:26" x14ac:dyDescent="0.2">
      <c r="O94" s="23" t="s">
        <v>8</v>
      </c>
      <c r="P94" s="23" t="s">
        <v>69</v>
      </c>
      <c r="Q94" s="23">
        <f>IF(Q80,0,(p2x-p1x+u2x*v2_*temps1)/(v1_*temps1))</f>
        <v>0.81071144915547022</v>
      </c>
      <c r="S94" s="76"/>
      <c r="T94" s="22"/>
      <c r="U94" s="22"/>
      <c r="V94" s="22"/>
      <c r="W94" s="22"/>
      <c r="X94" s="22"/>
      <c r="Y94" s="22"/>
    </row>
    <row r="95" spans="14:26" x14ac:dyDescent="0.2">
      <c r="P95" s="23" t="s">
        <v>70</v>
      </c>
      <c r="Q95" s="23">
        <f>IF(Q80,0,(p2y-p1y+u2y*v2_*temps1)/(v1_*temps1))</f>
        <v>-0.58544593790395028</v>
      </c>
      <c r="S95" s="76"/>
      <c r="T95" s="22" t="s">
        <v>85</v>
      </c>
      <c r="U95" s="117" t="s">
        <v>88</v>
      </c>
      <c r="V95" s="117"/>
      <c r="W95" s="117" t="s">
        <v>99</v>
      </c>
      <c r="X95" s="117"/>
      <c r="Y95" s="117" t="s">
        <v>100</v>
      </c>
      <c r="Z95" s="117"/>
    </row>
    <row r="96" spans="14:26" x14ac:dyDescent="0.2">
      <c r="O96" s="23" t="s">
        <v>9</v>
      </c>
      <c r="P96" s="23" t="s">
        <v>42</v>
      </c>
      <c r="Q96" s="23">
        <f>IF(Q80,0,(p2x-p1x+u2x*v2_*temps2)/(v1_*temps2))</f>
        <v>-0.30066758003927946</v>
      </c>
      <c r="S96" s="76"/>
      <c r="U96" s="52" t="s">
        <v>0</v>
      </c>
      <c r="V96" s="52" t="s">
        <v>1</v>
      </c>
      <c r="W96" s="52" t="s">
        <v>0</v>
      </c>
      <c r="X96" s="52" t="s">
        <v>1</v>
      </c>
      <c r="Y96" s="52" t="s">
        <v>0</v>
      </c>
      <c r="Z96" s="52" t="s">
        <v>1</v>
      </c>
    </row>
    <row r="97" spans="14:26" x14ac:dyDescent="0.2">
      <c r="P97" s="23" t="s">
        <v>43</v>
      </c>
      <c r="Q97" s="23">
        <f>IF(Q80,0,(p2y-p1y+u2y*v2_*temps2)/(v1_*temps2))</f>
        <v>-0.9537290004573219</v>
      </c>
      <c r="S97" s="76"/>
      <c r="U97" s="77">
        <f>p2x</f>
        <v>85.6</v>
      </c>
      <c r="V97" s="77">
        <f>p2y</f>
        <v>28.199999999999989</v>
      </c>
      <c r="W97" s="77">
        <f>IF(n_=0,out,p1x)</f>
        <v>0.5</v>
      </c>
      <c r="X97" s="77">
        <f>IF(n_=0,out,p1y)</f>
        <v>0</v>
      </c>
      <c r="Y97" s="77">
        <f>IF(n_=2,p1x,out)</f>
        <v>0.5</v>
      </c>
      <c r="Z97" s="78">
        <f>IF(n_=2,p1y,out)</f>
        <v>0</v>
      </c>
    </row>
    <row r="98" spans="14:26" x14ac:dyDescent="0.2">
      <c r="S98" s="76"/>
      <c r="T98" s="22"/>
      <c r="U98" s="77">
        <f>p2x+u2x*v2_</f>
        <v>79.744099354903994</v>
      </c>
      <c r="V98" s="77">
        <f>p2y+u2y*v2_</f>
        <v>23.355577677909949</v>
      </c>
      <c r="W98" s="77">
        <f>IF(n_=0,out,p1x+Q94*v1_)</f>
        <v>3.2564189271285988</v>
      </c>
      <c r="X98" s="77">
        <f>IF(n_=0,out,p1y+Q95*v1_)</f>
        <v>-1.9905161888734308</v>
      </c>
      <c r="Y98" s="77">
        <f>IF(n_=2,p1x+Q96*v1_,out)</f>
        <v>-0.52226977213355008</v>
      </c>
      <c r="Z98" s="78">
        <f>IF(n_=2,p1y+Q97*v1_,out)</f>
        <v>-3.2426786015548945</v>
      </c>
    </row>
    <row r="99" spans="14:26" x14ac:dyDescent="0.2">
      <c r="S99" s="76"/>
      <c r="T99" s="22"/>
      <c r="U99" s="52"/>
      <c r="V99" s="52"/>
      <c r="W99" s="52"/>
      <c r="X99" s="52"/>
      <c r="Y99" s="22"/>
    </row>
    <row r="100" spans="14:26" ht="14.25" x14ac:dyDescent="0.25">
      <c r="N100" s="23" t="s">
        <v>66</v>
      </c>
      <c r="S100" s="76"/>
      <c r="T100" s="22" t="s">
        <v>86</v>
      </c>
      <c r="U100" s="117" t="s">
        <v>87</v>
      </c>
      <c r="V100" s="117"/>
      <c r="W100" s="117" t="s">
        <v>101</v>
      </c>
      <c r="X100" s="117"/>
      <c r="Y100" s="117" t="s">
        <v>102</v>
      </c>
      <c r="Z100" s="117"/>
    </row>
    <row r="101" spans="14:26" x14ac:dyDescent="0.2">
      <c r="O101" s="23" t="s">
        <v>8</v>
      </c>
      <c r="P101" s="23">
        <f>IF(Q80,0,ATAN2(Q94,Q95))</f>
        <v>-0.62543000607502153</v>
      </c>
      <c r="Q101" s="23">
        <f>DEGREES(P101)</f>
        <v>-35.834499728940173</v>
      </c>
      <c r="S101" s="76"/>
      <c r="T101" s="22">
        <v>1000</v>
      </c>
      <c r="U101" s="52" t="s">
        <v>0</v>
      </c>
      <c r="V101" s="52" t="s">
        <v>1</v>
      </c>
      <c r="W101" s="52" t="s">
        <v>0</v>
      </c>
      <c r="X101" s="52" t="s">
        <v>1</v>
      </c>
      <c r="Y101" s="52" t="s">
        <v>0</v>
      </c>
      <c r="Z101" s="52" t="s">
        <v>1</v>
      </c>
    </row>
    <row r="102" spans="14:26" x14ac:dyDescent="0.2">
      <c r="O102" s="23" t="s">
        <v>9</v>
      </c>
      <c r="P102" s="23">
        <f>IF(Q80,0,ATAN2(Q96,Q97))</f>
        <v>-1.8761888719248732</v>
      </c>
      <c r="Q102" s="23">
        <f>DEGREES(P102)</f>
        <v>-107.49770393070618</v>
      </c>
      <c r="S102" s="76"/>
      <c r="T102" s="22"/>
      <c r="U102" s="77">
        <f>p2x</f>
        <v>85.6</v>
      </c>
      <c r="V102" s="77">
        <f>p2y</f>
        <v>28.199999999999989</v>
      </c>
      <c r="W102" s="77">
        <f>IF(n_=0,out,p1x)</f>
        <v>0.5</v>
      </c>
      <c r="X102" s="77">
        <f>IF(n_=0,out,p1y)</f>
        <v>0</v>
      </c>
      <c r="Y102" s="77">
        <f>IF(n_=2,p1x,out)</f>
        <v>0.5</v>
      </c>
      <c r="Z102" s="78">
        <f>IF(n_=2,p1y,out)</f>
        <v>0</v>
      </c>
    </row>
    <row r="103" spans="14:26" x14ac:dyDescent="0.2">
      <c r="S103" s="76"/>
      <c r="T103" s="22"/>
      <c r="U103" s="77">
        <f>p2x+u2x*T101</f>
        <v>-684.91324277578929</v>
      </c>
      <c r="V103" s="77">
        <f>p2y+u2y*T101</f>
        <v>-609.22398974868975</v>
      </c>
      <c r="W103" s="77">
        <f>IF(n_=0,out,p1x+Q94*T101)</f>
        <v>811.21144915547018</v>
      </c>
      <c r="X103" s="77">
        <f>IF(n_=0,out,p1y+Q95*T101)</f>
        <v>-585.44593790395027</v>
      </c>
      <c r="Y103" s="77">
        <f>IF(n_=2,p1x+Q96*T101,out)</f>
        <v>-300.16758003927947</v>
      </c>
      <c r="Z103" s="78">
        <f>IF(n_=2,p1y+Q97*T101,out)</f>
        <v>-953.72900045732194</v>
      </c>
    </row>
    <row r="104" spans="14:26" ht="14.25" x14ac:dyDescent="0.25">
      <c r="N104" s="23" t="s">
        <v>68</v>
      </c>
      <c r="S104" s="76"/>
      <c r="T104" s="22"/>
      <c r="U104" s="52"/>
      <c r="V104" s="52"/>
      <c r="W104" s="52"/>
      <c r="X104" s="52"/>
      <c r="Y104" s="22"/>
    </row>
    <row r="105" spans="14:26" x14ac:dyDescent="0.2">
      <c r="O105" s="23" t="s">
        <v>8</v>
      </c>
      <c r="P105" s="23" t="s">
        <v>82</v>
      </c>
      <c r="Q105" s="23">
        <f>p1x+Q94*v1_*temps1</f>
        <v>27.736710009595367</v>
      </c>
      <c r="S105" s="76"/>
      <c r="T105" s="22" t="s">
        <v>89</v>
      </c>
      <c r="U105" s="77">
        <f>p2x</f>
        <v>85.6</v>
      </c>
      <c r="V105" s="77">
        <f>p2y</f>
        <v>28.199999999999989</v>
      </c>
      <c r="W105" s="22"/>
      <c r="X105" s="22"/>
      <c r="Y105" s="22"/>
    </row>
    <row r="106" spans="14:26" x14ac:dyDescent="0.2">
      <c r="P106" s="23" t="s">
        <v>83</v>
      </c>
      <c r="Q106" s="23">
        <f>p1y+Q95*v1_*temps1</f>
        <v>-19.668676510731718</v>
      </c>
      <c r="S106" s="76"/>
      <c r="T106" s="22" t="s">
        <v>11</v>
      </c>
      <c r="U106" s="77">
        <f>p1x</f>
        <v>0.5</v>
      </c>
      <c r="V106" s="77">
        <f>p1y</f>
        <v>0</v>
      </c>
      <c r="W106" s="22"/>
      <c r="X106" s="22"/>
      <c r="Y106" s="22"/>
    </row>
    <row r="107" spans="14:26" x14ac:dyDescent="0.2">
      <c r="O107" s="23" t="s">
        <v>9</v>
      </c>
      <c r="P107" s="23" t="s">
        <v>82</v>
      </c>
      <c r="Q107" s="23">
        <f>p1x+Q96*v1_*temps2</f>
        <v>-17.497890177171783</v>
      </c>
      <c r="S107" s="76"/>
      <c r="T107" s="22"/>
      <c r="U107" s="22"/>
      <c r="V107" s="22"/>
      <c r="W107" s="22"/>
      <c r="X107" s="22"/>
      <c r="Y107" s="22"/>
    </row>
    <row r="108" spans="14:26" x14ac:dyDescent="0.2">
      <c r="P108" s="23" t="s">
        <v>83</v>
      </c>
      <c r="Q108" s="23">
        <f>p1y+Q97*v1_*temps2</f>
        <v>-57.089992232525482</v>
      </c>
      <c r="S108" s="76"/>
      <c r="T108" s="22" t="s">
        <v>90</v>
      </c>
      <c r="U108" s="22"/>
      <c r="V108" s="22"/>
      <c r="W108" s="117" t="s">
        <v>91</v>
      </c>
      <c r="X108" s="117"/>
      <c r="Y108" s="117" t="s">
        <v>103</v>
      </c>
      <c r="Z108" s="117"/>
    </row>
    <row r="109" spans="14:26" x14ac:dyDescent="0.2">
      <c r="S109" s="76"/>
      <c r="T109" s="22"/>
      <c r="U109" s="22"/>
      <c r="V109" s="22"/>
      <c r="W109" s="52" t="s">
        <v>0</v>
      </c>
      <c r="X109" s="52" t="s">
        <v>1</v>
      </c>
      <c r="Y109" s="52" t="s">
        <v>0</v>
      </c>
      <c r="Z109" s="26" t="s">
        <v>1</v>
      </c>
    </row>
    <row r="110" spans="14:26" x14ac:dyDescent="0.2">
      <c r="S110" s="76"/>
      <c r="T110" s="22"/>
      <c r="U110" s="22"/>
      <c r="V110" s="22"/>
      <c r="W110" s="77">
        <f>IF(n_&gt;0,Q105,out)</f>
        <v>27.736710009595367</v>
      </c>
      <c r="X110" s="77">
        <f>IF(n_&gt;0,Q106,out)</f>
        <v>-19.668676510731718</v>
      </c>
      <c r="Y110" s="77">
        <f>IF(n_&gt;1,Q107,out)</f>
        <v>-17.497890177171783</v>
      </c>
      <c r="Z110" s="78">
        <f>IF(n_&gt;1,Q108,out)</f>
        <v>-57.089992232525482</v>
      </c>
    </row>
    <row r="111" spans="14:26" x14ac:dyDescent="0.2">
      <c r="S111" s="76"/>
      <c r="T111" s="22"/>
      <c r="U111" s="22"/>
      <c r="V111" s="22"/>
      <c r="W111" s="22"/>
      <c r="X111" s="22"/>
      <c r="Y111" s="22"/>
    </row>
    <row r="112" spans="14:26" x14ac:dyDescent="0.2">
      <c r="N112" s="23" t="s">
        <v>104</v>
      </c>
      <c r="S112" s="76"/>
      <c r="T112" s="23" t="s">
        <v>104</v>
      </c>
      <c r="U112" s="117" t="s">
        <v>111</v>
      </c>
      <c r="V112" s="117"/>
      <c r="W112" s="117" t="s">
        <v>109</v>
      </c>
      <c r="X112" s="117"/>
      <c r="Y112" s="117" t="s">
        <v>110</v>
      </c>
      <c r="Z112" s="117"/>
    </row>
    <row r="113" spans="15:26" x14ac:dyDescent="0.2">
      <c r="O113" s="23" t="s">
        <v>8</v>
      </c>
      <c r="P113" s="23" t="s">
        <v>106</v>
      </c>
      <c r="Q113" s="23">
        <f>p1x+Q94*v1_*tsim</f>
        <v>0.5</v>
      </c>
      <c r="S113" s="76"/>
      <c r="T113" s="22"/>
      <c r="U113" s="52" t="s">
        <v>0</v>
      </c>
      <c r="V113" s="52" t="s">
        <v>1</v>
      </c>
      <c r="W113" s="52" t="s">
        <v>0</v>
      </c>
      <c r="X113" s="52" t="s">
        <v>1</v>
      </c>
      <c r="Y113" s="52" t="s">
        <v>0</v>
      </c>
      <c r="Z113" s="26" t="s">
        <v>1</v>
      </c>
    </row>
    <row r="114" spans="15:26" x14ac:dyDescent="0.2">
      <c r="P114" s="23" t="s">
        <v>107</v>
      </c>
      <c r="Q114" s="23">
        <f>p1y+Q95*v1_*tsim</f>
        <v>0</v>
      </c>
      <c r="S114" s="76"/>
      <c r="T114" s="22"/>
      <c r="U114" s="22">
        <f>Q117</f>
        <v>85.6</v>
      </c>
      <c r="V114" s="22">
        <f>Q118</f>
        <v>28.199999999999989</v>
      </c>
      <c r="W114" s="77">
        <f>IF(n_&gt;0,Q113,out)</f>
        <v>0.5</v>
      </c>
      <c r="X114" s="77">
        <f>IF(n_&gt;0,Q114,out)</f>
        <v>0</v>
      </c>
      <c r="Y114" s="77">
        <f>IF(n_&gt;1,Q115,out)</f>
        <v>0.5</v>
      </c>
      <c r="Z114" s="78">
        <f>IF(n_&gt;1,Q116,out)</f>
        <v>0</v>
      </c>
    </row>
    <row r="115" spans="15:26" x14ac:dyDescent="0.2">
      <c r="O115" s="23" t="s">
        <v>9</v>
      </c>
      <c r="P115" s="23" t="s">
        <v>106</v>
      </c>
      <c r="Q115" s="23">
        <f>p1x+Q96*v1_*tsim</f>
        <v>0.5</v>
      </c>
    </row>
    <row r="116" spans="15:26" x14ac:dyDescent="0.2">
      <c r="P116" s="23" t="s">
        <v>107</v>
      </c>
      <c r="Q116" s="23">
        <f>p1y+Q97*v1_*tsim</f>
        <v>0</v>
      </c>
    </row>
    <row r="117" spans="15:26" x14ac:dyDescent="0.2">
      <c r="O117" s="23" t="s">
        <v>112</v>
      </c>
      <c r="Q117" s="23">
        <f>p2x+u2x*v2_*tsim</f>
        <v>85.6</v>
      </c>
    </row>
    <row r="118" spans="15:26" x14ac:dyDescent="0.2">
      <c r="Q118" s="23">
        <f>p2y+u2y*v2_*tsim</f>
        <v>28.199999999999989</v>
      </c>
    </row>
  </sheetData>
  <sheetProtection algorithmName="SHA-512" hashValue="qFfzQesF9Jm5of9ufY1MYaRcD+c2t004Owx0s/rgRwPg+OPR4JvVoQYwfRHQDrChoHAwSEwQG3iajLv0Hmdihw==" saltValue="YPy9mD04LhZzXOxnBTJ/mQ==" spinCount="100000" sheet="1" objects="1" scenarios="1" selectLockedCells="1"/>
  <mergeCells count="27">
    <mergeCell ref="F8:G8"/>
    <mergeCell ref="H8:H9"/>
    <mergeCell ref="I8:I9"/>
    <mergeCell ref="E36:I36"/>
    <mergeCell ref="U95:V95"/>
    <mergeCell ref="E17:E19"/>
    <mergeCell ref="E20:E23"/>
    <mergeCell ref="Y112:Z112"/>
    <mergeCell ref="U112:V112"/>
    <mergeCell ref="F38:G38"/>
    <mergeCell ref="H38:I38"/>
    <mergeCell ref="W108:X108"/>
    <mergeCell ref="Y108:Z108"/>
    <mergeCell ref="F39:G39"/>
    <mergeCell ref="F40:G40"/>
    <mergeCell ref="H39:I39"/>
    <mergeCell ref="H40:I40"/>
    <mergeCell ref="W95:X95"/>
    <mergeCell ref="Y95:Z95"/>
    <mergeCell ref="U100:V100"/>
    <mergeCell ref="W100:X100"/>
    <mergeCell ref="Y100:Z100"/>
    <mergeCell ref="C25:K25"/>
    <mergeCell ref="F28:G28"/>
    <mergeCell ref="H28:H29"/>
    <mergeCell ref="I28:I29"/>
    <mergeCell ref="W112:X112"/>
  </mergeCells>
  <conditionalFormatting sqref="H38:I41">
    <cfRule type="expression" dxfId="5" priority="6">
      <formula>n_&lt;2</formula>
    </cfRule>
  </conditionalFormatting>
  <conditionalFormatting sqref="F38:G41">
    <cfRule type="expression" dxfId="4" priority="5">
      <formula>n_&lt;1</formula>
    </cfRule>
  </conditionalFormatting>
  <conditionalFormatting sqref="E36:I36">
    <cfRule type="expression" dxfId="3" priority="2">
      <formula>n_=2</formula>
    </cfRule>
    <cfRule type="expression" dxfId="2" priority="3">
      <formula>n_=1</formula>
    </cfRule>
    <cfRule type="expression" dxfId="1" priority="4">
      <formula>n_=0</formula>
    </cfRule>
  </conditionalFormatting>
  <conditionalFormatting sqref="C25:K32">
    <cfRule type="expression" dxfId="0" priority="1">
      <formula>$H$4="Interactif"</formula>
    </cfRule>
  </conditionalFormatting>
  <dataValidations count="1">
    <dataValidation type="list" allowBlank="1" showInputMessage="1" showErrorMessage="1" sqref="H4">
      <formula1>"Interactif,Manuel"</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5121" r:id="rId4" name="SB_Obj_V">
          <controlPr defaultSize="0" autoLine="0" linkedCell="L23" r:id="rId5">
            <anchor moveWithCells="1">
              <from>
                <xdr:col>6</xdr:col>
                <xdr:colOff>0</xdr:colOff>
                <xdr:row>22</xdr:row>
                <xdr:rowOff>19050</xdr:rowOff>
              </from>
              <to>
                <xdr:col>9</xdr:col>
                <xdr:colOff>0</xdr:colOff>
                <xdr:row>22</xdr:row>
                <xdr:rowOff>142875</xdr:rowOff>
              </to>
            </anchor>
          </controlPr>
        </control>
      </mc:Choice>
      <mc:Fallback>
        <control shapeId="5121" r:id="rId4" name="SB_Obj_V"/>
      </mc:Fallback>
    </mc:AlternateContent>
    <mc:AlternateContent xmlns:mc="http://schemas.openxmlformats.org/markup-compatibility/2006">
      <mc:Choice Requires="x14">
        <control shapeId="5122" r:id="rId6" name="SB_Obj_Theta">
          <controlPr defaultSize="0" autoLine="0" linkedCell="L22" r:id="rId7">
            <anchor moveWithCells="1">
              <from>
                <xdr:col>6</xdr:col>
                <xdr:colOff>0</xdr:colOff>
                <xdr:row>21</xdr:row>
                <xdr:rowOff>19050</xdr:rowOff>
              </from>
              <to>
                <xdr:col>9</xdr:col>
                <xdr:colOff>0</xdr:colOff>
                <xdr:row>21</xdr:row>
                <xdr:rowOff>142875</xdr:rowOff>
              </to>
            </anchor>
          </controlPr>
        </control>
      </mc:Choice>
      <mc:Fallback>
        <control shapeId="5122" r:id="rId6" name="SB_Obj_Theta"/>
      </mc:Fallback>
    </mc:AlternateContent>
    <mc:AlternateContent xmlns:mc="http://schemas.openxmlformats.org/markup-compatibility/2006">
      <mc:Choice Requires="x14">
        <control shapeId="5123" r:id="rId8" name="SB_Obj_PosY">
          <controlPr defaultSize="0" autoLine="0" linkedCell="L21" r:id="rId9">
            <anchor moveWithCells="1">
              <from>
                <xdr:col>6</xdr:col>
                <xdr:colOff>0</xdr:colOff>
                <xdr:row>20</xdr:row>
                <xdr:rowOff>19050</xdr:rowOff>
              </from>
              <to>
                <xdr:col>9</xdr:col>
                <xdr:colOff>0</xdr:colOff>
                <xdr:row>20</xdr:row>
                <xdr:rowOff>142875</xdr:rowOff>
              </to>
            </anchor>
          </controlPr>
        </control>
      </mc:Choice>
      <mc:Fallback>
        <control shapeId="5123" r:id="rId8" name="SB_Obj_PosY"/>
      </mc:Fallback>
    </mc:AlternateContent>
    <mc:AlternateContent xmlns:mc="http://schemas.openxmlformats.org/markup-compatibility/2006">
      <mc:Choice Requires="x14">
        <control shapeId="5124" r:id="rId10" name="SB_Obj_PosX">
          <controlPr defaultSize="0" autoLine="0" linkedCell="L20" r:id="rId11">
            <anchor moveWithCells="1">
              <from>
                <xdr:col>6</xdr:col>
                <xdr:colOff>0</xdr:colOff>
                <xdr:row>19</xdr:row>
                <xdr:rowOff>19050</xdr:rowOff>
              </from>
              <to>
                <xdr:col>9</xdr:col>
                <xdr:colOff>0</xdr:colOff>
                <xdr:row>19</xdr:row>
                <xdr:rowOff>142875</xdr:rowOff>
              </to>
            </anchor>
          </controlPr>
        </control>
      </mc:Choice>
      <mc:Fallback>
        <control shapeId="5124" r:id="rId10" name="SB_Obj_PosX"/>
      </mc:Fallback>
    </mc:AlternateContent>
    <mc:AlternateContent xmlns:mc="http://schemas.openxmlformats.org/markup-compatibility/2006">
      <mc:Choice Requires="x14">
        <control shapeId="5125" r:id="rId12" name="SB_Proj_V">
          <controlPr defaultSize="0" autoLine="0" linkedCell="L19" r:id="rId13">
            <anchor moveWithCells="1">
              <from>
                <xdr:col>6</xdr:col>
                <xdr:colOff>0</xdr:colOff>
                <xdr:row>18</xdr:row>
                <xdr:rowOff>19050</xdr:rowOff>
              </from>
              <to>
                <xdr:col>9</xdr:col>
                <xdr:colOff>0</xdr:colOff>
                <xdr:row>18</xdr:row>
                <xdr:rowOff>142875</xdr:rowOff>
              </to>
            </anchor>
          </controlPr>
        </control>
      </mc:Choice>
      <mc:Fallback>
        <control shapeId="5125" r:id="rId12" name="SB_Proj_V"/>
      </mc:Fallback>
    </mc:AlternateContent>
    <mc:AlternateContent xmlns:mc="http://schemas.openxmlformats.org/markup-compatibility/2006">
      <mc:Choice Requires="x14">
        <control shapeId="5126" r:id="rId14" name="SB_Proj_PosY">
          <controlPr defaultSize="0" autoLine="0" linkedCell="L18" r:id="rId15">
            <anchor moveWithCells="1">
              <from>
                <xdr:col>6</xdr:col>
                <xdr:colOff>0</xdr:colOff>
                <xdr:row>17</xdr:row>
                <xdr:rowOff>19050</xdr:rowOff>
              </from>
              <to>
                <xdr:col>9</xdr:col>
                <xdr:colOff>0</xdr:colOff>
                <xdr:row>17</xdr:row>
                <xdr:rowOff>142875</xdr:rowOff>
              </to>
            </anchor>
          </controlPr>
        </control>
      </mc:Choice>
      <mc:Fallback>
        <control shapeId="5126" r:id="rId14" name="SB_Proj_PosY"/>
      </mc:Fallback>
    </mc:AlternateContent>
    <mc:AlternateContent xmlns:mc="http://schemas.openxmlformats.org/markup-compatibility/2006">
      <mc:Choice Requires="x14">
        <control shapeId="5127" r:id="rId16" name="SB_Proj_PosX">
          <controlPr defaultSize="0" autoLine="0" linkedCell="L17" r:id="rId15">
            <anchor moveWithCells="1">
              <from>
                <xdr:col>6</xdr:col>
                <xdr:colOff>0</xdr:colOff>
                <xdr:row>16</xdr:row>
                <xdr:rowOff>28575</xdr:rowOff>
              </from>
              <to>
                <xdr:col>9</xdr:col>
                <xdr:colOff>0</xdr:colOff>
                <xdr:row>16</xdr:row>
                <xdr:rowOff>152400</xdr:rowOff>
              </to>
            </anchor>
          </controlPr>
        </control>
      </mc:Choice>
      <mc:Fallback>
        <control shapeId="5127" r:id="rId16" name="SB_Proj_PosX"/>
      </mc:Fallback>
    </mc:AlternateContent>
    <mc:AlternateContent xmlns:mc="http://schemas.openxmlformats.org/markup-compatibility/2006">
      <mc:Choice Requires="x14">
        <control shapeId="5130" r:id="rId17" name="SB_Sim_Time">
          <controlPr defaultSize="0" autoLine="0" linkedCell="L46" r:id="rId18">
            <anchor moveWithCells="1">
              <from>
                <xdr:col>6</xdr:col>
                <xdr:colOff>9525</xdr:colOff>
                <xdr:row>45</xdr:row>
                <xdr:rowOff>28575</xdr:rowOff>
              </from>
              <to>
                <xdr:col>9</xdr:col>
                <xdr:colOff>9525</xdr:colOff>
                <xdr:row>45</xdr:row>
                <xdr:rowOff>152400</xdr:rowOff>
              </to>
            </anchor>
          </controlPr>
        </control>
      </mc:Choice>
      <mc:Fallback>
        <control shapeId="5130" r:id="rId17" name="SB_Sim_Tim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19</vt:i4>
      </vt:variant>
    </vt:vector>
  </HeadingPairs>
  <TitlesOfParts>
    <vt:vector size="22" baseType="lpstr">
      <vt:lpstr>Problématique</vt:lpstr>
      <vt:lpstr>Solution proposée</vt:lpstr>
      <vt:lpstr>Exemple</vt:lpstr>
      <vt:lpstr>a_</vt:lpstr>
      <vt:lpstr>b_</vt:lpstr>
      <vt:lpstr>c_</vt:lpstr>
      <vt:lpstr>d_</vt:lpstr>
      <vt:lpstr>n_</vt:lpstr>
      <vt:lpstr>out</vt:lpstr>
      <vt:lpstr>p1x</vt:lpstr>
      <vt:lpstr>p1y</vt:lpstr>
      <vt:lpstr>p2x</vt:lpstr>
      <vt:lpstr>p2y</vt:lpstr>
      <vt:lpstr>t1_</vt:lpstr>
      <vt:lpstr>t2_</vt:lpstr>
      <vt:lpstr>temps1</vt:lpstr>
      <vt:lpstr>temps2</vt:lpstr>
      <vt:lpstr>tsim</vt:lpstr>
      <vt:lpstr>u2x</vt:lpstr>
      <vt:lpstr>u2y</vt:lpstr>
      <vt:lpstr>v1_</vt:lpstr>
      <vt:lpstr>v2_</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jcdemers</dc:creator>
  <cp:lastModifiedBy>rajojon</cp:lastModifiedBy>
  <cp:lastPrinted>2014-03-22T17:09:33Z</cp:lastPrinted>
  <dcterms:created xsi:type="dcterms:W3CDTF">2014-03-15T01:51:20Z</dcterms:created>
  <dcterms:modified xsi:type="dcterms:W3CDTF">2014-03-23T04:44:20Z</dcterms:modified>
</cp:coreProperties>
</file>