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3f3e950c471873/"/>
    </mc:Choice>
  </mc:AlternateContent>
  <xr:revisionPtr revIDLastSave="0" documentId="8_{5C97ACF4-283E-4537-A4ED-CD68CF8E97E0}" xr6:coauthVersionLast="47" xr6:coauthVersionMax="47" xr10:uidLastSave="{00000000-0000-0000-0000-000000000000}"/>
  <bookViews>
    <workbookView xWindow="-110" yWindow="-110" windowWidth="19420" windowHeight="11500" activeTab="28" xr2:uid="{27EE3E19-0F2D-4303-800B-D079102ADDF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28" sheetId="28" r:id="rId12"/>
    <sheet name="Sheet12" sheetId="12" r:id="rId13"/>
    <sheet name="Sheet29" sheetId="29" r:id="rId14"/>
    <sheet name="Sheet13" sheetId="13" r:id="rId15"/>
    <sheet name="Sheet14" sheetId="14" r:id="rId16"/>
    <sheet name="Sheet15" sheetId="15" r:id="rId17"/>
    <sheet name="Sheet16" sheetId="16" r:id="rId18"/>
    <sheet name="Sheet17" sheetId="17" r:id="rId19"/>
    <sheet name="Sheet18" sheetId="18" r:id="rId20"/>
    <sheet name="Sheet19" sheetId="19" r:id="rId21"/>
    <sheet name="Sheet20" sheetId="20" r:id="rId22"/>
    <sheet name="Sheet21" sheetId="21" r:id="rId23"/>
    <sheet name="Sheet22" sheetId="22" r:id="rId24"/>
    <sheet name="Sheet23" sheetId="23" r:id="rId25"/>
    <sheet name="Sheet24" sheetId="24" r:id="rId26"/>
    <sheet name="Sheet25" sheetId="25" r:id="rId27"/>
    <sheet name="Sheet26" sheetId="26" r:id="rId28"/>
    <sheet name="Sheet27" sheetId="27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9" l="1"/>
  <c r="I22" i="29"/>
  <c r="H22" i="29"/>
  <c r="G22" i="29"/>
  <c r="J21" i="29"/>
  <c r="I21" i="29"/>
  <c r="H21" i="29"/>
  <c r="G21" i="29"/>
  <c r="J20" i="29"/>
  <c r="I20" i="29"/>
  <c r="H20" i="29"/>
  <c r="G20" i="29"/>
  <c r="J19" i="29"/>
  <c r="I19" i="29"/>
  <c r="H19" i="29"/>
  <c r="G19" i="29"/>
  <c r="J18" i="29"/>
  <c r="I18" i="29"/>
  <c r="H18" i="29"/>
  <c r="G18" i="29"/>
  <c r="J17" i="29"/>
  <c r="I17" i="29"/>
  <c r="H17" i="29"/>
  <c r="G17" i="29"/>
  <c r="J16" i="29"/>
  <c r="I16" i="29"/>
  <c r="H16" i="29"/>
  <c r="G16" i="29"/>
  <c r="J15" i="29"/>
  <c r="I15" i="29"/>
  <c r="H15" i="29"/>
  <c r="G15" i="29"/>
  <c r="J14" i="29"/>
  <c r="I14" i="29"/>
  <c r="H14" i="29"/>
  <c r="G14" i="29"/>
  <c r="J13" i="29"/>
  <c r="I13" i="29"/>
  <c r="H13" i="29"/>
  <c r="G13" i="29"/>
  <c r="J12" i="29"/>
  <c r="I12" i="29"/>
  <c r="H12" i="29"/>
  <c r="G12" i="29"/>
  <c r="J11" i="29"/>
  <c r="I11" i="29"/>
  <c r="H11" i="29"/>
  <c r="G11" i="29"/>
  <c r="J10" i="29"/>
  <c r="I10" i="29"/>
  <c r="H10" i="29"/>
  <c r="G10" i="29"/>
  <c r="J9" i="29"/>
  <c r="I9" i="29"/>
  <c r="H9" i="29"/>
  <c r="G9" i="29"/>
  <c r="J8" i="29"/>
  <c r="I8" i="29"/>
  <c r="H8" i="29"/>
  <c r="G8" i="29"/>
  <c r="J7" i="29"/>
  <c r="I7" i="29"/>
  <c r="H7" i="29"/>
  <c r="G7" i="29"/>
  <c r="J6" i="29"/>
  <c r="I6" i="29"/>
  <c r="H6" i="29"/>
  <c r="G6" i="29"/>
  <c r="J5" i="29"/>
  <c r="I5" i="29"/>
  <c r="H5" i="29"/>
  <c r="G5" i="29"/>
  <c r="J4" i="29"/>
  <c r="I4" i="29"/>
  <c r="H4" i="29"/>
  <c r="G4" i="29"/>
  <c r="J3" i="29"/>
  <c r="I3" i="29"/>
  <c r="H3" i="29"/>
  <c r="G3" i="29"/>
  <c r="J22" i="28"/>
  <c r="I22" i="28"/>
  <c r="H22" i="28"/>
  <c r="G22" i="28"/>
  <c r="J21" i="28"/>
  <c r="I21" i="28"/>
  <c r="H21" i="28"/>
  <c r="G21" i="28"/>
  <c r="J20" i="28"/>
  <c r="I20" i="28"/>
  <c r="H20" i="28"/>
  <c r="G20" i="28"/>
  <c r="J19" i="28"/>
  <c r="I19" i="28"/>
  <c r="H19" i="28"/>
  <c r="G19" i="28"/>
  <c r="J18" i="28"/>
  <c r="I18" i="28"/>
  <c r="H18" i="28"/>
  <c r="G18" i="28"/>
  <c r="J17" i="28"/>
  <c r="I17" i="28"/>
  <c r="H17" i="28"/>
  <c r="G17" i="28"/>
  <c r="J16" i="28"/>
  <c r="I16" i="28"/>
  <c r="H16" i="28"/>
  <c r="G16" i="28"/>
  <c r="J15" i="28"/>
  <c r="I15" i="28"/>
  <c r="H15" i="28"/>
  <c r="G15" i="28"/>
  <c r="J14" i="28"/>
  <c r="I14" i="28"/>
  <c r="H14" i="28"/>
  <c r="G14" i="28"/>
  <c r="J13" i="28"/>
  <c r="I13" i="28"/>
  <c r="H13" i="28"/>
  <c r="G13" i="28"/>
  <c r="J12" i="28"/>
  <c r="I12" i="28"/>
  <c r="H12" i="28"/>
  <c r="G12" i="28"/>
  <c r="J11" i="28"/>
  <c r="I11" i="28"/>
  <c r="H11" i="28"/>
  <c r="G11" i="28"/>
  <c r="J10" i="28"/>
  <c r="I10" i="28"/>
  <c r="H10" i="28"/>
  <c r="G10" i="28"/>
  <c r="J9" i="28"/>
  <c r="I9" i="28"/>
  <c r="H9" i="28"/>
  <c r="G9" i="28"/>
  <c r="J8" i="28"/>
  <c r="I8" i="28"/>
  <c r="H8" i="28"/>
  <c r="G8" i="28"/>
  <c r="J7" i="28"/>
  <c r="I7" i="28"/>
  <c r="H7" i="28"/>
  <c r="G7" i="28"/>
  <c r="J6" i="28"/>
  <c r="I6" i="28"/>
  <c r="H6" i="28"/>
  <c r="G6" i="28"/>
  <c r="J5" i="28"/>
  <c r="I5" i="28"/>
  <c r="H5" i="28"/>
  <c r="G5" i="28"/>
  <c r="J4" i="28"/>
  <c r="I4" i="28"/>
  <c r="H4" i="28"/>
  <c r="G4" i="28"/>
  <c r="J3" i="28"/>
  <c r="I3" i="28"/>
  <c r="H3" i="28"/>
  <c r="G3" i="28"/>
  <c r="C33" i="27"/>
  <c r="C32" i="27"/>
  <c r="C31" i="27"/>
  <c r="C26" i="27"/>
  <c r="C25" i="27"/>
  <c r="C24" i="27"/>
  <c r="E19" i="27"/>
  <c r="E17" i="27"/>
  <c r="C41" i="26"/>
  <c r="C30" i="26"/>
  <c r="C19" i="26"/>
  <c r="B10" i="25"/>
  <c r="B9" i="25"/>
  <c r="B8" i="25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G20" i="23"/>
  <c r="H20" i="23" s="1"/>
  <c r="G19" i="23"/>
  <c r="H19" i="23" s="1"/>
  <c r="G18" i="23"/>
  <c r="H18" i="23" s="1"/>
  <c r="G17" i="23"/>
  <c r="H17" i="23" s="1"/>
  <c r="G16" i="23"/>
  <c r="H16" i="23" s="1"/>
  <c r="G15" i="23"/>
  <c r="H15" i="23" s="1"/>
  <c r="H14" i="23"/>
  <c r="G14" i="23"/>
  <c r="G13" i="23"/>
  <c r="H13" i="23" s="1"/>
  <c r="G12" i="23"/>
  <c r="H12" i="23" s="1"/>
  <c r="G11" i="23"/>
  <c r="H11" i="23" s="1"/>
  <c r="G10" i="23"/>
  <c r="H10" i="23" s="1"/>
  <c r="G9" i="23"/>
  <c r="H9" i="23" s="1"/>
  <c r="H8" i="23"/>
  <c r="G8" i="23"/>
  <c r="G7" i="23"/>
  <c r="H7" i="23" s="1"/>
  <c r="G6" i="23"/>
  <c r="H6" i="23" s="1"/>
  <c r="G5" i="23"/>
  <c r="H5" i="23" s="1"/>
  <c r="G4" i="23"/>
  <c r="H4" i="23" s="1"/>
  <c r="G3" i="23"/>
  <c r="H3" i="23" s="1"/>
  <c r="H2" i="23"/>
  <c r="G2" i="23"/>
  <c r="C40" i="22"/>
  <c r="C29" i="22"/>
  <c r="C18" i="22"/>
  <c r="H21" i="21"/>
  <c r="H20" i="21"/>
  <c r="H18" i="21"/>
  <c r="H16" i="21"/>
  <c r="H15" i="21"/>
  <c r="C20" i="20"/>
  <c r="C19" i="20"/>
  <c r="C16" i="20"/>
  <c r="C13" i="20"/>
  <c r="C10" i="20"/>
  <c r="C7" i="20"/>
  <c r="C4" i="20"/>
  <c r="B95" i="19"/>
  <c r="B18" i="18"/>
  <c r="C12" i="17"/>
  <c r="C11" i="17"/>
  <c r="C10" i="17"/>
  <c r="C9" i="17"/>
  <c r="D25" i="16"/>
  <c r="D24" i="16"/>
  <c r="D20" i="16"/>
  <c r="D19" i="16"/>
  <c r="D18" i="16"/>
  <c r="D14" i="16"/>
  <c r="D13" i="16"/>
  <c r="D12" i="16"/>
  <c r="D11" i="16"/>
  <c r="C12" i="15"/>
  <c r="G11" i="14"/>
  <c r="G10" i="14"/>
  <c r="G9" i="14"/>
  <c r="G8" i="14"/>
  <c r="C14" i="13"/>
  <c r="C13" i="13"/>
  <c r="C12" i="13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J22" i="11"/>
  <c r="I22" i="11"/>
  <c r="H22" i="11"/>
  <c r="G22" i="11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16" i="11"/>
  <c r="I16" i="11"/>
  <c r="H16" i="11"/>
  <c r="G16" i="11"/>
  <c r="J15" i="11"/>
  <c r="I15" i="11"/>
  <c r="H15" i="11"/>
  <c r="G15" i="11"/>
  <c r="J14" i="11"/>
  <c r="I14" i="11"/>
  <c r="H14" i="11"/>
  <c r="G14" i="11"/>
  <c r="J13" i="11"/>
  <c r="I13" i="11"/>
  <c r="H13" i="11"/>
  <c r="G13" i="11"/>
  <c r="J12" i="11"/>
  <c r="I12" i="11"/>
  <c r="H12" i="11"/>
  <c r="G12" i="11"/>
  <c r="J11" i="11"/>
  <c r="I11" i="11"/>
  <c r="H11" i="11"/>
  <c r="G11" i="11"/>
  <c r="J10" i="11"/>
  <c r="I10" i="11"/>
  <c r="H10" i="11"/>
  <c r="G10" i="11"/>
  <c r="J9" i="11"/>
  <c r="I9" i="11"/>
  <c r="H9" i="11"/>
  <c r="G9" i="11"/>
  <c r="J8" i="11"/>
  <c r="I8" i="11"/>
  <c r="H8" i="11"/>
  <c r="G8" i="11"/>
  <c r="J7" i="11"/>
  <c r="I7" i="11"/>
  <c r="H7" i="11"/>
  <c r="G7" i="11"/>
  <c r="J6" i="11"/>
  <c r="I6" i="11"/>
  <c r="H6" i="11"/>
  <c r="G6" i="11"/>
  <c r="J5" i="11"/>
  <c r="I5" i="11"/>
  <c r="H5" i="11"/>
  <c r="G5" i="11"/>
  <c r="J4" i="11"/>
  <c r="I4" i="11"/>
  <c r="H4" i="11"/>
  <c r="G4" i="11"/>
  <c r="J3" i="11"/>
  <c r="I3" i="11"/>
  <c r="H3" i="11"/>
  <c r="G3" i="11"/>
  <c r="D17" i="10"/>
  <c r="D16" i="10"/>
  <c r="D15" i="10"/>
  <c r="D14" i="10"/>
  <c r="D13" i="10"/>
  <c r="D12" i="10"/>
  <c r="D11" i="10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D10" i="8"/>
  <c r="D9" i="8"/>
  <c r="D8" i="8"/>
  <c r="D7" i="8"/>
  <c r="C10" i="7"/>
  <c r="C9" i="7"/>
  <c r="C8" i="7"/>
  <c r="C7" i="7"/>
  <c r="C33" i="6"/>
  <c r="C23" i="6"/>
  <c r="C12" i="6"/>
  <c r="B27" i="5"/>
  <c r="B24" i="5"/>
  <c r="B21" i="5"/>
  <c r="B18" i="5"/>
  <c r="B27" i="4"/>
  <c r="B21" i="4"/>
  <c r="B18" i="3"/>
  <c r="B15" i="3"/>
  <c r="B24" i="2"/>
  <c r="B23" i="2"/>
  <c r="B18" i="2"/>
  <c r="B17" i="2"/>
  <c r="B16" i="2"/>
  <c r="D22" i="1"/>
  <c r="D20" i="1"/>
  <c r="D18" i="1"/>
  <c r="D16" i="1"/>
</calcChain>
</file>

<file path=xl/sharedStrings.xml><?xml version="1.0" encoding="utf-8"?>
<sst xmlns="http://schemas.openxmlformats.org/spreadsheetml/2006/main" count="989" uniqueCount="620">
  <si>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</si>
  <si>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</si>
  <si>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</si>
  <si>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</si>
  <si>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</si>
  <si>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</si>
  <si>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</si>
  <si>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</si>
  <si>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</si>
  <si>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</si>
  <si>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</si>
  <si>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</si>
  <si>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</si>
  <si>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</si>
  <si>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</si>
  <si>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</si>
  <si>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</si>
  <si>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</si>
  <si>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</si>
  <si>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</si>
  <si>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</si>
  <si>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</si>
  <si>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</si>
  <si>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</si>
  <si>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</si>
  <si>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</si>
  <si>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</si>
  <si>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</si>
  <si>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</si>
  <si>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</si>
  <si>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</si>
  <si>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</si>
  <si>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</si>
  <si>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</si>
  <si>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</si>
  <si>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</si>
  <si>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</si>
  <si>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</si>
  <si>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</si>
  <si>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</si>
  <si>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</si>
  <si>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</si>
  <si>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</si>
  <si>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</si>
  <si>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</si>
  <si>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</si>
  <si>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</si>
  <si>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</si>
  <si>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</si>
  <si>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</si>
  <si>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</si>
  <si>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</si>
  <si>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</si>
  <si>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</si>
  <si>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</si>
  <si>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</si>
  <si>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</si>
  <si>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</si>
  <si>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</si>
  <si>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</si>
  <si>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</si>
  <si>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</si>
  <si>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</si>
  <si>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</si>
  <si>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</si>
  <si>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</si>
  <si>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</si>
  <si>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</si>
  <si>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</si>
  <si>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</si>
  <si>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</si>
  <si>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</si>
  <si>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</si>
  <si>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</si>
  <si>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</si>
  <si>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</si>
  <si>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</si>
  <si>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</si>
  <si>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</si>
  <si>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</si>
  <si>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</si>
  <si>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</si>
  <si>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</si>
  <si>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</si>
  <si>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</si>
  <si>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</si>
  <si>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</si>
  <si>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</si>
  <si>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</si>
  <si>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</si>
  <si>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</si>
  <si>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</si>
  <si>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</si>
  <si>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</si>
  <si>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</si>
  <si>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</si>
  <si>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</si>
  <si>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</si>
  <si>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</si>
  <si>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</si>
  <si>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</si>
  <si>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</si>
  <si>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</si>
  <si>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</si>
  <si>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</si>
  <si>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</si>
  <si>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</si>
  <si>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</si>
  <si>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</si>
  <si>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</si>
  <si>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</si>
  <si>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</si>
  <si>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</si>
  <si>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</si>
  <si>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</si>
  <si>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</si>
  <si>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</si>
  <si>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</si>
  <si>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</si>
  <si>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</si>
  <si>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</si>
  <si>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</si>
  <si>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</si>
  <si>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</si>
  <si>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</si>
  <si>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</si>
  <si>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</si>
  <si>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</si>
  <si>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</si>
  <si>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</si>
  <si>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</si>
  <si>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</si>
  <si>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</si>
  <si>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</si>
  <si>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</si>
  <si>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</si>
  <si>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</si>
  <si>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</si>
  <si>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</si>
  <si>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</si>
  <si>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</si>
  <si>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</si>
  <si>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</si>
  <si>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</si>
  <si>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</si>
  <si>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</si>
  <si>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</si>
  <si>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</si>
  <si>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</si>
  <si>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</si>
  <si>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</si>
  <si>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</si>
  <si>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</si>
  <si>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</si>
  <si>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</si>
  <si>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</si>
  <si>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</si>
  <si>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</si>
  <si>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</si>
  <si>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</si>
  <si>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</si>
  <si>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</si>
  <si>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</si>
  <si>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</si>
  <si>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</si>
  <si>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</si>
  <si>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Aaradhya,Gupta,50000,30</t>
  </si>
  <si>
    <t>Advik,Patil,60000,35</t>
  </si>
  <si>
    <t>SR.NO</t>
  </si>
  <si>
    <t>FIRST NAME</t>
  </si>
  <si>
    <t>LAST NAME</t>
  </si>
  <si>
    <t>SALARY</t>
  </si>
  <si>
    <t>AGE</t>
  </si>
  <si>
    <t>Anika,Sharma,75000,40</t>
  </si>
  <si>
    <t>Aryan,Desai,55000,28</t>
  </si>
  <si>
    <t>Dia,Patel,80000,45</t>
  </si>
  <si>
    <t>Ishan,Singh,65000,33</t>
  </si>
  <si>
    <t>Kavya,Chatterjee,70000,38</t>
  </si>
  <si>
    <t>Mihir,Mishra,60000,32</t>
  </si>
  <si>
    <t>Myra,Chopra,85000,42</t>
  </si>
  <si>
    <t>Navya,Rao,70000,36</t>
  </si>
  <si>
    <t>Parth,Shah,60000,31</t>
  </si>
  <si>
    <t>Prisha,Verma,55000,29</t>
  </si>
  <si>
    <t>Reyansh,Kumar,90000,48</t>
  </si>
  <si>
    <t>Saisha,Reddy,65000,34</t>
  </si>
  <si>
    <t>Shaurya,Gupta,75000,39</t>
  </si>
  <si>
    <t>Shreya,Sharma,70000,37</t>
  </si>
  <si>
    <t>Vihaan,Khan,80000,41</t>
  </si>
  <si>
    <t>Zara,Jha,60000,33</t>
  </si>
  <si>
    <t>Aahana,Banerjee,70000,38</t>
  </si>
  <si>
    <t>Advait,Chopra,65000,35</t>
  </si>
  <si>
    <t>Aarav,Patel,50000,30</t>
  </si>
  <si>
    <t>Aisha,Kumar,60000,35</t>
  </si>
  <si>
    <t>SR.ON</t>
  </si>
  <si>
    <t>FIRST NEMA</t>
  </si>
  <si>
    <t>LAST NAMA</t>
  </si>
  <si>
    <t>Amit,Sharma,75000,40</t>
  </si>
  <si>
    <t>Ananya,Choudhury,55000,28</t>
  </si>
  <si>
    <t>Arjun,Reddy,80000,45</t>
  </si>
  <si>
    <t>Avni,Gupta,65000,33</t>
  </si>
  <si>
    <t>Dev,Verma,70000,38</t>
  </si>
  <si>
    <t>Dia,Singh,60000,32</t>
  </si>
  <si>
    <t>Ishaan,Saxena,85000,42</t>
  </si>
  <si>
    <t>Jiya,Khan,70000,36</t>
  </si>
  <si>
    <t>Kabir,Mishra,60000,31</t>
  </si>
  <si>
    <t>Kriti,Joshi,55000,29</t>
  </si>
  <si>
    <t>Mohan,Kumar,90000,48</t>
  </si>
  <si>
    <t>Neha,Shah,65000,34</t>
  </si>
  <si>
    <t>Pranav,Jain,75000,39</t>
  </si>
  <si>
    <t>Riya,Das,70000,37</t>
  </si>
  <si>
    <t>Rohan,Pandey,80000,41</t>
  </si>
  <si>
    <t>Sneha,Chopra,60000,33</t>
  </si>
  <si>
    <t>Vikram,Singhania,70000,38</t>
  </si>
  <si>
    <t>Zoya,Mehta,65000,35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</si>
  <si>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</si>
  <si>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</si>
  <si>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</si>
  <si>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</si>
  <si>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</si>
  <si>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</si>
  <si>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</si>
  <si>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</si>
  <si>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</si>
  <si>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</si>
  <si>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</si>
  <si>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</si>
  <si>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</si>
  <si>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</si>
  <si>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</si>
  <si>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</si>
  <si>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</si>
  <si>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</si>
  <si>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</si>
  <si>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</si>
  <si>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</si>
  <si>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</si>
  <si>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</si>
  <si>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</si>
  <si>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</si>
  <si>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</si>
  <si>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</si>
  <si>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</si>
  <si>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</si>
  <si>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</si>
  <si>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</si>
  <si>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</si>
  <si>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</si>
  <si>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</si>
  <si>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</si>
  <si>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</si>
  <si>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</si>
  <si>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</si>
  <si>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</si>
  <si>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</si>
  <si>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</si>
  <si>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</si>
  <si>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</si>
  <si>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</si>
  <si>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</si>
  <si>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</si>
  <si>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</si>
  <si>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</si>
  <si>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</si>
  <si>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</si>
  <si>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</si>
  <si>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</si>
  <si>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</si>
  <si>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</si>
  <si>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</si>
  <si>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</si>
  <si>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</si>
  <si>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</si>
  <si>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</si>
  <si>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</si>
  <si>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</si>
  <si>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</si>
  <si>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</si>
  <si>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</si>
  <si>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</si>
  <si>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</si>
  <si>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</si>
  <si>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</si>
  <si>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</si>
  <si>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</si>
  <si>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</si>
  <si>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</si>
  <si>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</si>
  <si>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</si>
  <si>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</si>
  <si>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</si>
  <si>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</si>
  <si>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</si>
  <si>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</si>
  <si>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</si>
  <si>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</si>
  <si>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</si>
  <si>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</si>
  <si>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</si>
  <si>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</si>
  <si>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</si>
  <si>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</si>
  <si>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</si>
  <si>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</si>
  <si>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</si>
  <si>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</si>
  <si>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</si>
  <si>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</si>
  <si>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</si>
  <si>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</si>
  <si>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</si>
  <si>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</si>
  <si>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</si>
  <si>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</si>
  <si>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</si>
  <si>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</si>
  <si>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</si>
  <si>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</si>
  <si>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</si>
  <si>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</si>
  <si>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</si>
  <si>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</si>
  <si>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</si>
  <si>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</si>
  <si>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</si>
  <si>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</si>
  <si>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</si>
  <si>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</si>
  <si>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</si>
  <si>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</si>
  <si>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</si>
  <si>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</si>
  <si>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</si>
  <si>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</si>
  <si>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</si>
  <si>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</si>
  <si>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</si>
  <si>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</si>
  <si>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</si>
  <si>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</si>
  <si>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</si>
  <si>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</si>
  <si>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</si>
  <si>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</si>
  <si>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</si>
  <si>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</si>
  <si>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</si>
  <si>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</si>
  <si>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</si>
  <si>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</si>
  <si>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</si>
  <si>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</si>
  <si>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</si>
  <si>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</si>
  <si>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</si>
  <si>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</si>
  <si>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</si>
  <si>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</si>
  <si>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</si>
  <si>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</si>
  <si>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</si>
  <si>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</si>
  <si>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</si>
  <si>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</si>
  <si>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</si>
  <si>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</si>
  <si>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</si>
  <si>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</si>
  <si>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</si>
  <si>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</si>
  <si>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</si>
  <si>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</si>
  <si>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</si>
  <si>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</si>
  <si>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</si>
  <si>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</si>
  <si>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</si>
  <si>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</si>
  <si>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</si>
  <si>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</si>
  <si>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</si>
  <si>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</si>
  <si>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</si>
  <si>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</si>
  <si>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</si>
  <si>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</si>
  <si>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</si>
  <si>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</si>
  <si>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</si>
  <si>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</si>
  <si>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</si>
  <si>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</si>
  <si>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</si>
  <si>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</si>
  <si>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</si>
  <si>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</si>
  <si>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</si>
  <si>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</si>
  <si>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</si>
  <si>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</si>
  <si>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</si>
  <si>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</si>
  <si>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</si>
  <si>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</si>
  <si>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</si>
  <si>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</si>
  <si>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</si>
  <si>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</si>
  <si>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</si>
  <si>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</si>
  <si>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</si>
  <si>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</si>
  <si>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</si>
  <si>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</si>
  <si>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</si>
  <si>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</si>
  <si>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</si>
  <si>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</si>
  <si>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</si>
  <si>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</si>
  <si>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</si>
  <si>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</si>
  <si>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</si>
  <si>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</si>
  <si>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</si>
  <si>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</si>
  <si>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</si>
  <si>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</si>
  <si>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</si>
  <si>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</si>
  <si>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</si>
  <si>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</si>
  <si>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</si>
  <si>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</si>
  <si>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</si>
  <si>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</si>
  <si>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</si>
  <si>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</si>
  <si>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</si>
  <si>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</si>
  <si>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</si>
  <si>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</si>
  <si>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</si>
  <si>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</si>
  <si>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</si>
  <si>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</si>
  <si>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</si>
  <si>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</si>
  <si>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</si>
  <si>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</si>
  <si>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</si>
  <si>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</si>
  <si>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</si>
  <si>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</si>
  <si>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</si>
  <si>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</si>
  <si>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</si>
  <si>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</si>
  <si>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</si>
  <si>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</si>
  <si>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</si>
  <si>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</si>
  <si>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</si>
  <si>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</si>
  <si>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</si>
  <si>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</si>
  <si>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</si>
  <si>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</si>
  <si>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</si>
  <si>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</si>
  <si>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</si>
  <si>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</si>
  <si>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</si>
  <si>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</si>
  <si>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</si>
  <si>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</si>
  <si>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</si>
  <si>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</si>
  <si>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</si>
  <si>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</si>
  <si>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</si>
  <si>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</si>
  <si>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</si>
  <si>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</si>
  <si>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</si>
  <si>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</si>
  <si>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</si>
  <si>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</si>
  <si>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</si>
  <si>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</si>
  <si>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</si>
  <si>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</si>
  <si>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</si>
  <si>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</si>
  <si>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</si>
  <si>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</si>
  <si>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</si>
  <si>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</si>
  <si>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</si>
  <si>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</si>
  <si>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</si>
  <si>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</si>
  <si>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</si>
  <si>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</si>
  <si>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</si>
  <si>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</si>
  <si>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</si>
  <si>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</si>
  <si>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</si>
  <si>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</si>
  <si>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</si>
  <si>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</si>
  <si>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</si>
  <si>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</si>
  <si>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</si>
  <si>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</si>
  <si>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</si>
  <si>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</si>
  <si>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</si>
  <si>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</si>
  <si>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order id</t>
  </si>
  <si>
    <t>nema</t>
  </si>
  <si>
    <t>Product</t>
  </si>
  <si>
    <t>Quantity</t>
  </si>
  <si>
    <t>price</t>
  </si>
  <si>
    <t>total</t>
  </si>
  <si>
    <t>discount</t>
  </si>
  <si>
    <t>Column1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</si>
  <si>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</si>
  <si>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</si>
  <si>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</si>
  <si>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</si>
  <si>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</si>
  <si>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</si>
  <si>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</si>
  <si>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</si>
  <si>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</si>
  <si>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</si>
  <si>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</si>
  <si>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</si>
  <si>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</si>
  <si>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</si>
  <si>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</si>
  <si>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</si>
  <si>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</si>
  <si>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</si>
  <si>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</si>
  <si>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</si>
  <si>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</si>
  <si>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</si>
  <si>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</si>
  <si>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</si>
  <si>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</si>
  <si>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</si>
  <si>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</si>
  <si>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</si>
  <si>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</si>
  <si>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</si>
  <si>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</t>
  </si>
  <si>
    <t>Price</t>
  </si>
  <si>
    <t>Total</t>
  </si>
  <si>
    <t>Discount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</si>
  <si>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</si>
  <si>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</si>
  <si>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</si>
  <si>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</si>
  <si>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</si>
  <si>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</si>
  <si>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</si>
  <si>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</si>
  <si>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</si>
  <si>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</si>
  <si>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</si>
  <si>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</si>
  <si>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</si>
  <si>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</si>
  <si>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</si>
  <si>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</si>
  <si>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</si>
  <si>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</si>
  <si>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</si>
  <si>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</si>
  <si>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</si>
  <si>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</si>
  <si>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</si>
  <si>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</si>
  <si>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</si>
  <si>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</si>
  <si>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</si>
  <si>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</si>
  <si>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</si>
  <si>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</si>
  <si>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</si>
  <si>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</si>
  <si>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</si>
  <si>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</si>
  <si>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</si>
  <si>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</si>
  <si>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</si>
  <si>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</si>
  <si>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</si>
  <si>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</si>
  <si>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</si>
  <si>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</si>
  <si>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</si>
  <si>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</si>
  <si>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</si>
  <si>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</si>
  <si>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</si>
  <si>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</si>
  <si>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</si>
  <si>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</si>
  <si>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</si>
  <si>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</si>
  <si>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</si>
  <si>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</si>
  <si>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</si>
  <si>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</si>
  <si>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</si>
  <si>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LAST NANE</t>
  </si>
  <si>
    <t>LAST 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</si>
</sst>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B1mmm\-yy"/>
    <numFmt numFmtId="165" formatCode="_(* #,##0.00_);_(* \(#,##0.00\);_(* &quot;-&quot;??_);_(@_)"/>
    <numFmt numFmtId="166" formatCode="_([$$-409]* #,##0.00_);_([$$-409]* \(#,##0.00\);_([$$-409]* &quot;-&quot;??_);_(@_)"/>
    <numFmt numFmtId="167" formatCode="_ * #,##0_ ;_ * \-#,##0_ ;_ * &quot;-&quot;??_ ;_ @_ 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-[$$-409]* #,##0.0000_ ;_-[$$-409]* \-#,##0.0000\ ;_-[$$-409]* &quot;-&quot;??_ ;_-@_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E101A"/>
      <name val="Calibri"/>
      <family val="2"/>
    </font>
    <font>
      <u/>
      <sz val="18"/>
      <color theme="10"/>
      <name val="Calibri"/>
      <family val="2"/>
      <charset val="177"/>
      <scheme val="minor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92D05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3" fillId="0" borderId="0" xfId="0" applyFont="1"/>
    <xf numFmtId="0" fontId="3" fillId="5" borderId="2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164" fontId="3" fillId="0" borderId="0" xfId="0" applyNumberFormat="1" applyFont="1"/>
    <xf numFmtId="0" fontId="3" fillId="5" borderId="0" xfId="0" applyFont="1" applyFill="1" applyProtection="1">
      <protection locked="0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8" fillId="6" borderId="1" xfId="0" applyFont="1" applyFill="1" applyBorder="1"/>
    <xf numFmtId="0" fontId="7" fillId="6" borderId="1" xfId="0" applyFont="1" applyFill="1" applyBorder="1"/>
    <xf numFmtId="0" fontId="7" fillId="5" borderId="2" xfId="0" applyFont="1" applyFill="1" applyBorder="1" applyProtection="1">
      <protection locked="0"/>
    </xf>
    <xf numFmtId="0" fontId="9" fillId="0" borderId="0" xfId="0" applyFont="1"/>
    <xf numFmtId="0" fontId="10" fillId="0" borderId="0" xfId="0" applyFont="1"/>
    <xf numFmtId="0" fontId="1" fillId="0" borderId="0" xfId="0" applyFo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Protection="1">
      <protection locked="0"/>
    </xf>
    <xf numFmtId="0" fontId="7" fillId="8" borderId="3" xfId="0" applyFont="1" applyFill="1" applyBorder="1"/>
    <xf numFmtId="0" fontId="7" fillId="8" borderId="4" xfId="0" applyFont="1" applyFill="1" applyBorder="1"/>
    <xf numFmtId="0" fontId="7" fillId="8" borderId="5" xfId="0" applyFont="1" applyFill="1" applyBorder="1"/>
    <xf numFmtId="0" fontId="7" fillId="5" borderId="0" xfId="0" applyFont="1" applyFill="1" applyProtection="1">
      <protection locked="0"/>
    </xf>
    <xf numFmtId="0" fontId="13" fillId="0" borderId="0" xfId="0" applyFont="1"/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9" borderId="6" xfId="0" applyFont="1" applyFill="1" applyBorder="1"/>
    <xf numFmtId="0" fontId="10" fillId="0" borderId="0" xfId="0" applyFont="1" applyAlignment="1">
      <alignment horizontal="left" indent="1"/>
    </xf>
    <xf numFmtId="0" fontId="14" fillId="0" borderId="0" xfId="0" applyFont="1"/>
    <xf numFmtId="0" fontId="4" fillId="0" borderId="1" xfId="0" applyFont="1" applyBorder="1"/>
    <xf numFmtId="0" fontId="3" fillId="5" borderId="1" xfId="0" applyFont="1" applyFill="1" applyBorder="1" applyProtection="1">
      <protection locked="0"/>
    </xf>
    <xf numFmtId="0" fontId="15" fillId="0" borderId="0" xfId="0" applyFont="1"/>
    <xf numFmtId="0" fontId="16" fillId="0" borderId="0" xfId="0" applyFont="1"/>
    <xf numFmtId="166" fontId="3" fillId="0" borderId="1" xfId="0" applyNumberFormat="1" applyFont="1" applyBorder="1"/>
    <xf numFmtId="0" fontId="3" fillId="0" borderId="0" xfId="0" applyFont="1" applyAlignment="1">
      <alignment horizontal="left"/>
    </xf>
    <xf numFmtId="0" fontId="17" fillId="0" borderId="0" xfId="0" applyFont="1"/>
    <xf numFmtId="0" fontId="3" fillId="0" borderId="0" xfId="0" applyFont="1" applyAlignment="1">
      <alignment horizontal="right"/>
    </xf>
    <xf numFmtId="0" fontId="16" fillId="0" borderId="1" xfId="0" applyFont="1" applyBorder="1"/>
    <xf numFmtId="0" fontId="16" fillId="0" borderId="7" xfId="0" applyFont="1" applyBorder="1"/>
    <xf numFmtId="0" fontId="3" fillId="0" borderId="7" xfId="0" applyFont="1" applyBorder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67" fontId="1" fillId="0" borderId="1" xfId="1" applyNumberFormat="1" applyFont="1" applyBorder="1"/>
    <xf numFmtId="3" fontId="1" fillId="5" borderId="1" xfId="0" applyNumberFormat="1" applyFont="1" applyFill="1" applyBorder="1" applyProtection="1">
      <protection locked="0"/>
    </xf>
    <xf numFmtId="0" fontId="0" fillId="10" borderId="6" xfId="0" applyFill="1" applyBorder="1"/>
    <xf numFmtId="0" fontId="0" fillId="10" borderId="6" xfId="0" applyFill="1" applyBorder="1" applyAlignment="1">
      <alignment vertical="center"/>
    </xf>
    <xf numFmtId="0" fontId="0" fillId="11" borderId="6" xfId="0" applyFill="1" applyBorder="1"/>
    <xf numFmtId="0" fontId="0" fillId="11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8" xfId="0" applyFont="1" applyBorder="1"/>
    <xf numFmtId="0" fontId="6" fillId="0" borderId="8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quotePrefix="1" applyFont="1"/>
    <xf numFmtId="0" fontId="19" fillId="0" borderId="0" xfId="0" applyFont="1"/>
    <xf numFmtId="0" fontId="14" fillId="0" borderId="0" xfId="0" quotePrefix="1" applyFont="1"/>
    <xf numFmtId="9" fontId="3" fillId="5" borderId="0" xfId="0" applyNumberFormat="1" applyFont="1" applyFill="1" applyProtection="1">
      <protection locked="0"/>
    </xf>
    <xf numFmtId="9" fontId="3" fillId="0" borderId="0" xfId="0" applyNumberFormat="1" applyFont="1"/>
    <xf numFmtId="0" fontId="20" fillId="0" borderId="0" xfId="2" applyFont="1"/>
    <xf numFmtId="9" fontId="14" fillId="0" borderId="0" xfId="0" applyNumberFormat="1" applyFont="1"/>
    <xf numFmtId="0" fontId="3" fillId="0" borderId="8" xfId="0" applyFont="1" applyBorder="1"/>
    <xf numFmtId="0" fontId="2" fillId="0" borderId="6" xfId="0" applyFont="1" applyBorder="1"/>
    <xf numFmtId="0" fontId="0" fillId="0" borderId="6" xfId="0" applyBorder="1"/>
    <xf numFmtId="0" fontId="0" fillId="9" borderId="6" xfId="0" applyFill="1" applyBorder="1" applyProtection="1">
      <protection locked="0"/>
    </xf>
    <xf numFmtId="168" fontId="3" fillId="0" borderId="0" xfId="0" applyNumberFormat="1" applyFont="1" applyAlignment="1">
      <alignment horizontal="center"/>
    </xf>
    <xf numFmtId="168" fontId="3" fillId="5" borderId="2" xfId="0" applyNumberFormat="1" applyFont="1" applyFill="1" applyBorder="1" applyProtection="1">
      <protection locked="0"/>
    </xf>
    <xf numFmtId="14" fontId="4" fillId="12" borderId="1" xfId="0" applyNumberFormat="1" applyFont="1" applyFill="1" applyBorder="1"/>
    <xf numFmtId="169" fontId="4" fillId="12" borderId="1" xfId="0" applyNumberFormat="1" applyFont="1" applyFill="1" applyBorder="1"/>
    <xf numFmtId="14" fontId="3" fillId="0" borderId="1" xfId="0" applyNumberFormat="1" applyFont="1" applyBorder="1"/>
    <xf numFmtId="169" fontId="3" fillId="0" borderId="1" xfId="0" applyNumberFormat="1" applyFont="1" applyBorder="1"/>
    <xf numFmtId="14" fontId="3" fillId="0" borderId="0" xfId="0" applyNumberFormat="1" applyFont="1"/>
    <xf numFmtId="169" fontId="3" fillId="9" borderId="1" xfId="0" applyNumberFormat="1" applyFont="1" applyFill="1" applyBorder="1" applyProtection="1">
      <protection locked="0"/>
    </xf>
    <xf numFmtId="3" fontId="21" fillId="13" borderId="1" xfId="0" applyNumberFormat="1" applyFont="1" applyFill="1" applyBorder="1" applyAlignment="1">
      <alignment horizontal="center"/>
    </xf>
    <xf numFmtId="3" fontId="14" fillId="0" borderId="0" xfId="0" applyNumberFormat="1" applyFont="1"/>
    <xf numFmtId="3" fontId="21" fillId="0" borderId="0" xfId="0" applyNumberFormat="1" applyFont="1" applyAlignment="1">
      <alignment horizontal="right"/>
    </xf>
    <xf numFmtId="3" fontId="3" fillId="5" borderId="1" xfId="0" applyNumberFormat="1" applyFont="1" applyFill="1" applyBorder="1" applyProtection="1">
      <protection locked="0"/>
    </xf>
    <xf numFmtId="0" fontId="22" fillId="0" borderId="0" xfId="0" applyFont="1"/>
    <xf numFmtId="3" fontId="3" fillId="5" borderId="6" xfId="0" applyNumberFormat="1" applyFont="1" applyFill="1" applyBorder="1" applyProtection="1">
      <protection locked="0"/>
    </xf>
    <xf numFmtId="3" fontId="3" fillId="9" borderId="6" xfId="0" applyNumberFormat="1" applyFont="1" applyFill="1" applyBorder="1" applyProtection="1">
      <protection locked="0"/>
    </xf>
    <xf numFmtId="0" fontId="21" fillId="13" borderId="1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3" fontId="21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7" fontId="0" fillId="0" borderId="6" xfId="3" applyNumberFormat="1" applyFont="1" applyBorder="1"/>
    <xf numFmtId="0" fontId="2" fillId="0" borderId="0" xfId="0" applyFont="1"/>
    <xf numFmtId="0" fontId="0" fillId="9" borderId="11" xfId="0" applyFill="1" applyBorder="1" applyProtection="1">
      <protection locked="0"/>
    </xf>
    <xf numFmtId="0" fontId="26" fillId="0" borderId="0" xfId="0" applyFont="1"/>
    <xf numFmtId="0" fontId="27" fillId="0" borderId="0" xfId="0" applyFont="1"/>
    <xf numFmtId="0" fontId="27" fillId="0" borderId="6" xfId="0" applyFont="1" applyBorder="1"/>
    <xf numFmtId="0" fontId="26" fillId="0" borderId="6" xfId="0" applyFont="1" applyBorder="1"/>
    <xf numFmtId="0" fontId="28" fillId="0" borderId="0" xfId="0" applyFont="1" applyAlignment="1">
      <alignment vertical="center"/>
    </xf>
    <xf numFmtId="0" fontId="18" fillId="0" borderId="0" xfId="2" quotePrefix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32" fillId="9" borderId="6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16" borderId="6" xfId="0" applyFont="1" applyFill="1" applyBorder="1"/>
    <xf numFmtId="0" fontId="33" fillId="0" borderId="0" xfId="0" applyFont="1" applyAlignment="1">
      <alignment wrapText="1"/>
    </xf>
    <xf numFmtId="14" fontId="34" fillId="0" borderId="0" xfId="0" applyNumberFormat="1" applyFont="1" applyAlignment="1">
      <alignment wrapText="1"/>
    </xf>
    <xf numFmtId="170" fontId="34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9" borderId="0" xfId="0" applyFill="1" applyProtection="1">
      <protection locked="0"/>
    </xf>
    <xf numFmtId="0" fontId="32" fillId="0" borderId="0" xfId="0" applyFont="1"/>
    <xf numFmtId="0" fontId="31" fillId="0" borderId="6" xfId="0" applyFont="1" applyBorder="1"/>
    <xf numFmtId="0" fontId="32" fillId="0" borderId="6" xfId="0" applyFont="1" applyBorder="1"/>
    <xf numFmtId="0" fontId="30" fillId="0" borderId="0" xfId="0" applyFont="1" applyAlignment="1">
      <alignment vertical="center"/>
    </xf>
    <xf numFmtId="0" fontId="35" fillId="0" borderId="0" xfId="0" applyFont="1"/>
    <xf numFmtId="0" fontId="36" fillId="0" borderId="0" xfId="0" applyFont="1"/>
    <xf numFmtId="0" fontId="35" fillId="17" borderId="1" xfId="0" applyFont="1" applyFill="1" applyBorder="1"/>
    <xf numFmtId="0" fontId="35" fillId="17" borderId="10" xfId="0" applyFont="1" applyFill="1" applyBorder="1"/>
    <xf numFmtId="0" fontId="36" fillId="0" borderId="15" xfId="0" applyFont="1" applyBorder="1" applyAlignment="1">
      <alignment horizontal="left"/>
    </xf>
    <xf numFmtId="0" fontId="36" fillId="0" borderId="16" xfId="0" applyFont="1" applyBorder="1"/>
    <xf numFmtId="0" fontId="36" fillId="0" borderId="16" xfId="0" applyFont="1" applyBorder="1" applyAlignment="1">
      <alignment horizontal="right"/>
    </xf>
    <xf numFmtId="0" fontId="35" fillId="0" borderId="0" xfId="0" applyFont="1" applyAlignment="1">
      <alignment horizontal="right"/>
    </xf>
    <xf numFmtId="0" fontId="36" fillId="5" borderId="0" xfId="0" applyFont="1" applyFill="1" applyProtection="1">
      <protection locked="0"/>
    </xf>
    <xf numFmtId="0" fontId="35" fillId="0" borderId="1" xfId="0" applyFont="1" applyBorder="1"/>
    <xf numFmtId="0" fontId="35" fillId="0" borderId="10" xfId="0" applyFont="1" applyBorder="1"/>
    <xf numFmtId="0" fontId="36" fillId="5" borderId="16" xfId="0" applyFont="1" applyFill="1" applyBorder="1" applyProtection="1">
      <protection locked="0"/>
    </xf>
    <xf numFmtId="0" fontId="36" fillId="0" borderId="15" xfId="0" applyFont="1" applyBorder="1"/>
    <xf numFmtId="0" fontId="3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14" borderId="7" xfId="0" applyFont="1" applyFill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6" fillId="15" borderId="0" xfId="0" applyFont="1" applyFill="1" applyAlignment="1">
      <alignment horizontal="left" vertical="center" wrapText="1"/>
    </xf>
    <xf numFmtId="0" fontId="32" fillId="15" borderId="0" xfId="0" applyFont="1" applyFill="1" applyAlignment="1">
      <alignment horizontal="left" vertical="center" wrapText="1"/>
    </xf>
    <xf numFmtId="0" fontId="35" fillId="0" borderId="0" xfId="0" applyFont="1"/>
    <xf numFmtId="0" fontId="36" fillId="0" borderId="0" xfId="0" applyFont="1"/>
  </cellXfs>
  <cellStyles count="4">
    <cellStyle name="Comma" xfId="1" builtinId="3"/>
    <cellStyle name="Comma 2" xfId="3" xr:uid="{3478FD14-F375-4A5E-A529-C3961AA06C7C}"/>
    <cellStyle name="Hyperlink" xfId="2" builtinId="8"/>
    <cellStyle name="Normal" xfId="0" builtinId="0"/>
  </cellStyles>
  <dxfs count="12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974ED-8CFF-476D-AFFE-6A5444B303E3}" name="Table1" displayName="Table1" ref="A1:H20" totalsRowShown="0" headerRowDxfId="11" headerRowBorderDxfId="10" tableBorderDxfId="9" totalsRowBorderDxfId="8">
  <autoFilter ref="A1:H20" xr:uid="{929974ED-8CFF-476D-AFFE-6A5444B303E3}"/>
  <tableColumns count="8">
    <tableColumn id="1" xr3:uid="{D7BB1042-EEC0-4D57-896A-A82E0EA12558}" name="order id" dataDxfId="7"/>
    <tableColumn id="2" xr3:uid="{C39DA91D-30D3-4147-A91A-220FCF279204}" name="nema" dataDxfId="6"/>
    <tableColumn id="3" xr3:uid="{AA637239-8CC2-49DE-88ED-786C1D9BAB1E}" name="Product" dataDxfId="5"/>
    <tableColumn id="4" xr3:uid="{AAA63355-08D6-43B2-AC89-F7462F5D8AA2}" name="Quantity" dataDxfId="4"/>
    <tableColumn id="5" xr3:uid="{B2FADE7D-7D2E-4554-A1D4-23151B6FC351}" name="price" dataDxfId="3"/>
    <tableColumn id="6" xr3:uid="{C38C0ABF-BF90-45DD-A613-682617C3F1AD}" name="total" dataDxfId="2"/>
    <tableColumn id="7" xr3:uid="{90AA067D-8AE1-4ECF-9B1C-2E7C697C5F18}" name="discount" dataDxfId="1">
      <calculatedColumnFormula>IF(F2&gt;9000000,"25%","10%")</calculatedColumnFormula>
    </tableColumn>
    <tableColumn id="8" xr3:uid="{9F10C0C4-92B0-4ED1-80E8-EDF2DB3740F1}" name="Column1" dataDxfId="0">
      <calculatedColumnFormula>IF(G2&gt;9000000,"25%","10%")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CC69-3B26-4A56-BF8C-633C61116045}">
  <dimension ref="A3:D22"/>
  <sheetViews>
    <sheetView workbookViewId="0">
      <selection activeCell="B3" sqref="B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1" t="s">
        <v>0</v>
      </c>
      <c r="C3" s="1" t="s">
        <v>1</v>
      </c>
      <c r="D3" s="1" t="s">
        <v>2</v>
      </c>
    </row>
    <row r="4" spans="1:4" x14ac:dyDescent="0.35">
      <c r="B4" s="2" t="s">
        <v>3</v>
      </c>
      <c r="C4" s="2" t="s">
        <v>4</v>
      </c>
      <c r="D4" s="2">
        <v>43</v>
      </c>
    </row>
    <row r="5" spans="1:4" x14ac:dyDescent="0.35">
      <c r="B5" s="2" t="s">
        <v>3</v>
      </c>
      <c r="C5" s="2" t="s">
        <v>5</v>
      </c>
      <c r="D5" s="2">
        <v>59</v>
      </c>
    </row>
    <row r="6" spans="1:4" x14ac:dyDescent="0.35">
      <c r="B6" s="2" t="s">
        <v>3</v>
      </c>
      <c r="C6" s="2" t="s">
        <v>6</v>
      </c>
      <c r="D6" s="2">
        <v>72</v>
      </c>
    </row>
    <row r="7" spans="1:4" x14ac:dyDescent="0.35">
      <c r="B7" s="3" t="s">
        <v>7</v>
      </c>
      <c r="C7" s="3" t="s">
        <v>8</v>
      </c>
      <c r="D7" s="3">
        <v>119</v>
      </c>
    </row>
    <row r="8" spans="1:4" x14ac:dyDescent="0.35">
      <c r="B8" s="3" t="s">
        <v>7</v>
      </c>
      <c r="C8" s="3" t="s">
        <v>9</v>
      </c>
      <c r="D8" s="3">
        <v>175</v>
      </c>
    </row>
    <row r="9" spans="1:4" x14ac:dyDescent="0.35">
      <c r="B9" s="3" t="s">
        <v>7</v>
      </c>
      <c r="C9" s="3" t="s">
        <v>10</v>
      </c>
      <c r="D9" s="3">
        <v>192</v>
      </c>
    </row>
    <row r="10" spans="1:4" x14ac:dyDescent="0.35">
      <c r="B10" s="4" t="s">
        <v>11</v>
      </c>
      <c r="C10" s="4" t="s">
        <v>12</v>
      </c>
      <c r="D10" s="4">
        <v>240</v>
      </c>
    </row>
    <row r="11" spans="1:4" x14ac:dyDescent="0.35">
      <c r="B11" s="4" t="s">
        <v>11</v>
      </c>
      <c r="C11" s="4" t="s">
        <v>13</v>
      </c>
      <c r="D11" s="4">
        <v>405</v>
      </c>
    </row>
    <row r="12" spans="1:4" x14ac:dyDescent="0.35">
      <c r="B12" s="4" t="s">
        <v>11</v>
      </c>
      <c r="C12" s="4" t="s">
        <v>14</v>
      </c>
      <c r="D12" s="4">
        <v>522</v>
      </c>
    </row>
    <row r="14" spans="1:4" x14ac:dyDescent="0.35">
      <c r="B14" s="5" t="s">
        <v>15</v>
      </c>
    </row>
    <row r="15" spans="1:4" ht="15" thickBot="1" x14ac:dyDescent="0.4"/>
    <row r="16" spans="1:4" ht="15" thickBot="1" x14ac:dyDescent="0.4">
      <c r="A16" s="6">
        <v>1</v>
      </c>
      <c r="B16" s="6" t="s">
        <v>16</v>
      </c>
      <c r="D16" s="7">
        <f>AVERAGE(D4,D4:D6)</f>
        <v>54.25</v>
      </c>
    </row>
    <row r="17" spans="1:4" ht="15" thickBot="1" x14ac:dyDescent="0.4"/>
    <row r="18" spans="1:4" ht="15" thickBot="1" x14ac:dyDescent="0.4">
      <c r="A18" s="6">
        <v>2</v>
      </c>
      <c r="B18" s="6" t="s">
        <v>17</v>
      </c>
      <c r="D18" s="7">
        <f>AVERAGE(D7,D7:D9)</f>
        <v>151.25</v>
      </c>
    </row>
    <row r="19" spans="1:4" ht="15" thickBot="1" x14ac:dyDescent="0.4"/>
    <row r="20" spans="1:4" ht="15" thickBot="1" x14ac:dyDescent="0.4">
      <c r="A20" s="6">
        <v>3</v>
      </c>
      <c r="B20" s="6" t="s">
        <v>18</v>
      </c>
      <c r="D20" s="7">
        <f>AVERAGE(D10,D10:D12)</f>
        <v>351.75</v>
      </c>
    </row>
    <row r="21" spans="1:4" ht="15" thickBot="1" x14ac:dyDescent="0.4"/>
    <row r="22" spans="1:4" ht="15" thickBot="1" x14ac:dyDescent="0.4">
      <c r="A22" s="6">
        <v>4</v>
      </c>
      <c r="B22" s="6" t="s">
        <v>19</v>
      </c>
      <c r="D22" s="8">
        <f>AVERAGE(D4,D4:D12)</f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C531-D095-46CE-B41C-E4197E227D94}">
  <dimension ref="A1:D17"/>
  <sheetViews>
    <sheetView workbookViewId="0">
      <selection sqref="A1:XFD1048576"/>
    </sheetView>
  </sheetViews>
  <sheetFormatPr defaultColWidth="9.1796875" defaultRowHeight="14.5" x14ac:dyDescent="0.35"/>
  <cols>
    <col min="1" max="1" width="13.54296875" style="20" customWidth="1"/>
    <col min="2" max="2" width="27.453125" style="20" customWidth="1"/>
    <col min="3" max="3" width="17.7265625" style="20" customWidth="1"/>
    <col min="4" max="4" width="14" style="20" customWidth="1"/>
    <col min="5" max="16384" width="9.1796875" style="20"/>
  </cols>
  <sheetData>
    <row r="1" spans="1:4" x14ac:dyDescent="0.35">
      <c r="A1" s="20" t="s">
        <v>152</v>
      </c>
    </row>
    <row r="3" spans="1:4" x14ac:dyDescent="0.35">
      <c r="B3" s="20" t="s">
        <v>59</v>
      </c>
    </row>
    <row r="4" spans="1:4" x14ac:dyDescent="0.35">
      <c r="A4" s="48" t="s">
        <v>153</v>
      </c>
      <c r="B4" s="49">
        <v>1</v>
      </c>
    </row>
    <row r="5" spans="1:4" x14ac:dyDescent="0.35">
      <c r="A5" s="48" t="s">
        <v>154</v>
      </c>
      <c r="B5" s="49">
        <v>0.5</v>
      </c>
    </row>
    <row r="7" spans="1:4" x14ac:dyDescent="0.35">
      <c r="A7" s="20" t="s">
        <v>155</v>
      </c>
    </row>
    <row r="8" spans="1:4" x14ac:dyDescent="0.35">
      <c r="A8" s="20" t="s">
        <v>156</v>
      </c>
    </row>
    <row r="10" spans="1:4" x14ac:dyDescent="0.35">
      <c r="A10" s="50" t="s">
        <v>1</v>
      </c>
      <c r="B10" s="50" t="s">
        <v>157</v>
      </c>
      <c r="C10" s="50" t="s">
        <v>158</v>
      </c>
      <c r="D10" s="50" t="s">
        <v>159</v>
      </c>
    </row>
    <row r="11" spans="1:4" x14ac:dyDescent="0.35">
      <c r="A11" s="48" t="s">
        <v>160</v>
      </c>
      <c r="B11" s="48" t="s">
        <v>153</v>
      </c>
      <c r="C11" s="51">
        <v>46866</v>
      </c>
      <c r="D11" s="52">
        <f>IF(B11="A+", C11, IF(B11="A-", C11*50%, 0))</f>
        <v>46866</v>
      </c>
    </row>
    <row r="12" spans="1:4" x14ac:dyDescent="0.35">
      <c r="A12" s="48" t="s">
        <v>161</v>
      </c>
      <c r="B12" s="48" t="s">
        <v>154</v>
      </c>
      <c r="C12" s="51">
        <v>33495</v>
      </c>
      <c r="D12" s="52">
        <f t="shared" ref="D12:D17" si="0">IF(B12="A+", C12, IF(B12="A-", C12*50%, 0))</f>
        <v>16747.5</v>
      </c>
    </row>
    <row r="13" spans="1:4" x14ac:dyDescent="0.35">
      <c r="A13" s="48" t="s">
        <v>162</v>
      </c>
      <c r="B13" s="48" t="s">
        <v>154</v>
      </c>
      <c r="C13" s="51">
        <v>35087</v>
      </c>
      <c r="D13" s="52">
        <f t="shared" si="0"/>
        <v>17543.5</v>
      </c>
    </row>
    <row r="14" spans="1:4" x14ac:dyDescent="0.35">
      <c r="A14" s="48" t="s">
        <v>163</v>
      </c>
      <c r="B14" s="48" t="s">
        <v>153</v>
      </c>
      <c r="C14" s="51">
        <v>42603</v>
      </c>
      <c r="D14" s="52">
        <f t="shared" si="0"/>
        <v>42603</v>
      </c>
    </row>
    <row r="15" spans="1:4" x14ac:dyDescent="0.35">
      <c r="A15" s="48" t="s">
        <v>148</v>
      </c>
      <c r="B15" s="48" t="s">
        <v>154</v>
      </c>
      <c r="C15" s="51">
        <v>36971</v>
      </c>
      <c r="D15" s="52">
        <f t="shared" si="0"/>
        <v>18485.5</v>
      </c>
    </row>
    <row r="16" spans="1:4" x14ac:dyDescent="0.35">
      <c r="A16" s="48" t="s">
        <v>164</v>
      </c>
      <c r="B16" s="48" t="s">
        <v>153</v>
      </c>
      <c r="C16" s="51">
        <v>41286</v>
      </c>
      <c r="D16" s="52">
        <f t="shared" si="0"/>
        <v>41286</v>
      </c>
    </row>
    <row r="17" spans="1:4" x14ac:dyDescent="0.35">
      <c r="A17" s="48" t="s">
        <v>165</v>
      </c>
      <c r="B17" s="48" t="s">
        <v>154</v>
      </c>
      <c r="C17" s="51">
        <v>37732</v>
      </c>
      <c r="D17" s="52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4C523-4280-4544-9CD1-D99024D85A72}">
  <dimension ref="A1:J22"/>
  <sheetViews>
    <sheetView workbookViewId="0">
      <selection sqref="A1:XFD1048576"/>
    </sheetView>
  </sheetViews>
  <sheetFormatPr defaultRowHeight="14.5" x14ac:dyDescent="0.35"/>
  <cols>
    <col min="7" max="7" width="10.90625" bestFit="1" customWidth="1"/>
    <col min="8" max="8" width="10.36328125" bestFit="1" customWidth="1"/>
  </cols>
  <sheetData>
    <row r="1" spans="1:10" x14ac:dyDescent="0.35">
      <c r="A1" t="s">
        <v>166</v>
      </c>
    </row>
    <row r="2" spans="1:10" x14ac:dyDescent="0.35">
      <c r="A2" t="s">
        <v>167</v>
      </c>
      <c r="F2" s="53" t="s">
        <v>168</v>
      </c>
      <c r="G2" s="53" t="s">
        <v>169</v>
      </c>
      <c r="H2" s="53" t="s">
        <v>170</v>
      </c>
      <c r="I2" s="53" t="s">
        <v>171</v>
      </c>
      <c r="J2" s="53" t="s">
        <v>172</v>
      </c>
    </row>
    <row r="3" spans="1:10" x14ac:dyDescent="0.35">
      <c r="A3" t="s">
        <v>173</v>
      </c>
      <c r="F3" s="53">
        <v>1</v>
      </c>
      <c r="G3" s="54" t="str">
        <f>LEFT(A1,FIND(",",A1)-1)</f>
        <v>Aaradhya</v>
      </c>
      <c r="H3" s="54" t="str">
        <f>MID(A1,FIND(",",A1)+1,FIND(",",A1,FIND(",",A1)+1)-FIND(",",A1)-1)</f>
        <v>Gupta</v>
      </c>
      <c r="I3" s="54" t="str">
        <f>MID(A1,FIND(",",A1,FIND(",",A1)+1)+1,FIND(",",A1,FIND(",",A1,FIND(",",A1)+1)+1)-FIND(",",A1,FIND(",",A1)+1)-1)</f>
        <v>50000</v>
      </c>
      <c r="J3" s="54" t="str">
        <f>RIGHT(A1,LEN(A1)-FIND(",",A1,FIND(",",A1,FIND(",",A1)+1)+1))</f>
        <v>30</v>
      </c>
    </row>
    <row r="4" spans="1:10" x14ac:dyDescent="0.35">
      <c r="A4" t="s">
        <v>174</v>
      </c>
      <c r="F4" s="53">
        <v>2</v>
      </c>
      <c r="G4" s="54" t="str">
        <f t="shared" ref="G4:G22" si="0">LEFT(A2,FIND(",",A2)-1)</f>
        <v>Advik</v>
      </c>
      <c r="H4" s="54" t="str">
        <f t="shared" ref="H4:H22" si="1">MID(A2,FIND(",",A2)+1,FIND(",",A2,FIND(",",A2)+1)-FIND(",",A2)-1)</f>
        <v>Patil</v>
      </c>
      <c r="I4" s="54" t="str">
        <f t="shared" ref="I4:I22" si="2">MID(A2,FIND(",",A2,FIND(",",A2)+1)+1,FIND(",",A2,FIND(",",A2,FIND(",",A2)+1)+1)-FIND(",",A2,FIND(",",A2)+1)-1)</f>
        <v>60000</v>
      </c>
      <c r="J4" s="54" t="str">
        <f t="shared" ref="J4:J22" si="3">RIGHT(A2,LEN(A2)-FIND(",",A2,FIND(",",A2,FIND(",",A2)+1)+1))</f>
        <v>35</v>
      </c>
    </row>
    <row r="5" spans="1:10" x14ac:dyDescent="0.35">
      <c r="A5" t="s">
        <v>175</v>
      </c>
      <c r="F5" s="53">
        <v>3</v>
      </c>
      <c r="G5" s="54" t="str">
        <f t="shared" si="0"/>
        <v>Anika</v>
      </c>
      <c r="H5" s="54" t="str">
        <f t="shared" si="1"/>
        <v>Sharma</v>
      </c>
      <c r="I5" s="54" t="str">
        <f t="shared" si="2"/>
        <v>75000</v>
      </c>
      <c r="J5" s="54" t="str">
        <f t="shared" si="3"/>
        <v>40</v>
      </c>
    </row>
    <row r="6" spans="1:10" x14ac:dyDescent="0.35">
      <c r="A6" t="s">
        <v>176</v>
      </c>
      <c r="F6" s="53">
        <v>4</v>
      </c>
      <c r="G6" s="54" t="str">
        <f t="shared" si="0"/>
        <v>Aryan</v>
      </c>
      <c r="H6" s="54" t="str">
        <f t="shared" si="1"/>
        <v>Desai</v>
      </c>
      <c r="I6" s="54" t="str">
        <f t="shared" si="2"/>
        <v>55000</v>
      </c>
      <c r="J6" s="54" t="str">
        <f t="shared" si="3"/>
        <v>28</v>
      </c>
    </row>
    <row r="7" spans="1:10" x14ac:dyDescent="0.35">
      <c r="A7" t="s">
        <v>177</v>
      </c>
      <c r="F7" s="53">
        <v>5</v>
      </c>
      <c r="G7" s="54" t="str">
        <f t="shared" si="0"/>
        <v>Dia</v>
      </c>
      <c r="H7" s="54" t="str">
        <f t="shared" si="1"/>
        <v>Patel</v>
      </c>
      <c r="I7" s="54" t="str">
        <f t="shared" si="2"/>
        <v>80000</v>
      </c>
      <c r="J7" s="54" t="str">
        <f t="shared" si="3"/>
        <v>45</v>
      </c>
    </row>
    <row r="8" spans="1:10" x14ac:dyDescent="0.35">
      <c r="A8" t="s">
        <v>178</v>
      </c>
      <c r="F8" s="53">
        <v>6</v>
      </c>
      <c r="G8" s="54" t="str">
        <f t="shared" si="0"/>
        <v>Ishan</v>
      </c>
      <c r="H8" s="54" t="str">
        <f t="shared" si="1"/>
        <v>Singh</v>
      </c>
      <c r="I8" s="54" t="str">
        <f t="shared" si="2"/>
        <v>65000</v>
      </c>
      <c r="J8" s="54" t="str">
        <f t="shared" si="3"/>
        <v>33</v>
      </c>
    </row>
    <row r="9" spans="1:10" x14ac:dyDescent="0.35">
      <c r="A9" t="s">
        <v>179</v>
      </c>
      <c r="F9" s="53">
        <v>7</v>
      </c>
      <c r="G9" s="54" t="str">
        <f t="shared" si="0"/>
        <v>Kavya</v>
      </c>
      <c r="H9" s="54" t="str">
        <f t="shared" si="1"/>
        <v>Chatterjee</v>
      </c>
      <c r="I9" s="54" t="str">
        <f t="shared" si="2"/>
        <v>70000</v>
      </c>
      <c r="J9" s="54" t="str">
        <f t="shared" si="3"/>
        <v>38</v>
      </c>
    </row>
    <row r="10" spans="1:10" x14ac:dyDescent="0.35">
      <c r="A10" t="s">
        <v>180</v>
      </c>
      <c r="F10" s="53">
        <v>8</v>
      </c>
      <c r="G10" s="54" t="str">
        <f t="shared" si="0"/>
        <v>Mihir</v>
      </c>
      <c r="H10" s="54" t="str">
        <f t="shared" si="1"/>
        <v>Mishra</v>
      </c>
      <c r="I10" s="54" t="str">
        <f t="shared" si="2"/>
        <v>60000</v>
      </c>
      <c r="J10" s="54" t="str">
        <f t="shared" si="3"/>
        <v>32</v>
      </c>
    </row>
    <row r="11" spans="1:10" x14ac:dyDescent="0.35">
      <c r="A11" t="s">
        <v>181</v>
      </c>
      <c r="F11" s="53">
        <v>9</v>
      </c>
      <c r="G11" s="54" t="str">
        <f t="shared" si="0"/>
        <v>Myra</v>
      </c>
      <c r="H11" s="54" t="str">
        <f t="shared" si="1"/>
        <v>Chopra</v>
      </c>
      <c r="I11" s="54" t="str">
        <f t="shared" si="2"/>
        <v>85000</v>
      </c>
      <c r="J11" s="54" t="str">
        <f t="shared" si="3"/>
        <v>42</v>
      </c>
    </row>
    <row r="12" spans="1:10" x14ac:dyDescent="0.35">
      <c r="A12" t="s">
        <v>182</v>
      </c>
      <c r="F12" s="53">
        <v>10</v>
      </c>
      <c r="G12" s="54" t="str">
        <f t="shared" si="0"/>
        <v>Navya</v>
      </c>
      <c r="H12" s="54" t="str">
        <f t="shared" si="1"/>
        <v>Rao</v>
      </c>
      <c r="I12" s="54" t="str">
        <f t="shared" si="2"/>
        <v>70000</v>
      </c>
      <c r="J12" s="54" t="str">
        <f t="shared" si="3"/>
        <v>36</v>
      </c>
    </row>
    <row r="13" spans="1:10" x14ac:dyDescent="0.35">
      <c r="A13" t="s">
        <v>183</v>
      </c>
      <c r="F13" s="53">
        <v>11</v>
      </c>
      <c r="G13" s="54" t="str">
        <f t="shared" si="0"/>
        <v>Parth</v>
      </c>
      <c r="H13" s="54" t="str">
        <f t="shared" si="1"/>
        <v>Shah</v>
      </c>
      <c r="I13" s="54" t="str">
        <f t="shared" si="2"/>
        <v>60000</v>
      </c>
      <c r="J13" s="54" t="str">
        <f t="shared" si="3"/>
        <v>31</v>
      </c>
    </row>
    <row r="14" spans="1:10" x14ac:dyDescent="0.35">
      <c r="A14" t="s">
        <v>184</v>
      </c>
      <c r="F14" s="53">
        <v>12</v>
      </c>
      <c r="G14" s="54" t="str">
        <f t="shared" si="0"/>
        <v>Prisha</v>
      </c>
      <c r="H14" s="54" t="str">
        <f t="shared" si="1"/>
        <v>Verma</v>
      </c>
      <c r="I14" s="54" t="str">
        <f t="shared" si="2"/>
        <v>55000</v>
      </c>
      <c r="J14" s="54" t="str">
        <f t="shared" si="3"/>
        <v>29</v>
      </c>
    </row>
    <row r="15" spans="1:10" x14ac:dyDescent="0.35">
      <c r="A15" t="s">
        <v>185</v>
      </c>
      <c r="F15" s="53">
        <v>13</v>
      </c>
      <c r="G15" s="54" t="str">
        <f t="shared" si="0"/>
        <v>Reyansh</v>
      </c>
      <c r="H15" s="54" t="str">
        <f t="shared" si="1"/>
        <v>Kumar</v>
      </c>
      <c r="I15" s="54" t="str">
        <f t="shared" si="2"/>
        <v>90000</v>
      </c>
      <c r="J15" s="54" t="str">
        <f t="shared" si="3"/>
        <v>48</v>
      </c>
    </row>
    <row r="16" spans="1:10" x14ac:dyDescent="0.35">
      <c r="A16" t="s">
        <v>186</v>
      </c>
      <c r="F16" s="53">
        <v>14</v>
      </c>
      <c r="G16" s="54" t="str">
        <f t="shared" si="0"/>
        <v>Saisha</v>
      </c>
      <c r="H16" s="54" t="str">
        <f t="shared" si="1"/>
        <v>Reddy</v>
      </c>
      <c r="I16" s="54" t="str">
        <f t="shared" si="2"/>
        <v>65000</v>
      </c>
      <c r="J16" s="54" t="str">
        <f t="shared" si="3"/>
        <v>34</v>
      </c>
    </row>
    <row r="17" spans="1:10" x14ac:dyDescent="0.35">
      <c r="A17" t="s">
        <v>187</v>
      </c>
      <c r="F17" s="53">
        <v>15</v>
      </c>
      <c r="G17" s="54" t="str">
        <f t="shared" si="0"/>
        <v>Shaurya</v>
      </c>
      <c r="H17" s="54" t="str">
        <f t="shared" si="1"/>
        <v>Gupta</v>
      </c>
      <c r="I17" s="54" t="str">
        <f t="shared" si="2"/>
        <v>75000</v>
      </c>
      <c r="J17" s="54" t="str">
        <f t="shared" si="3"/>
        <v>39</v>
      </c>
    </row>
    <row r="18" spans="1:10" x14ac:dyDescent="0.35">
      <c r="A18" t="s">
        <v>188</v>
      </c>
      <c r="F18" s="53">
        <v>16</v>
      </c>
      <c r="G18" s="54" t="str">
        <f t="shared" si="0"/>
        <v>Shreya</v>
      </c>
      <c r="H18" s="54" t="str">
        <f t="shared" si="1"/>
        <v>Sharma</v>
      </c>
      <c r="I18" s="54" t="str">
        <f t="shared" si="2"/>
        <v>70000</v>
      </c>
      <c r="J18" s="54" t="str">
        <f t="shared" si="3"/>
        <v>37</v>
      </c>
    </row>
    <row r="19" spans="1:10" x14ac:dyDescent="0.35">
      <c r="A19" t="s">
        <v>189</v>
      </c>
      <c r="F19" s="53">
        <v>17</v>
      </c>
      <c r="G19" s="54" t="str">
        <f t="shared" si="0"/>
        <v>Vihaan</v>
      </c>
      <c r="H19" s="54" t="str">
        <f t="shared" si="1"/>
        <v>Khan</v>
      </c>
      <c r="I19" s="54" t="str">
        <f t="shared" si="2"/>
        <v>80000</v>
      </c>
      <c r="J19" s="54" t="str">
        <f t="shared" si="3"/>
        <v>41</v>
      </c>
    </row>
    <row r="20" spans="1:10" x14ac:dyDescent="0.35">
      <c r="A20" t="s">
        <v>190</v>
      </c>
      <c r="F20" s="53">
        <v>18</v>
      </c>
      <c r="G20" s="54" t="str">
        <f t="shared" si="0"/>
        <v>Zara</v>
      </c>
      <c r="H20" s="54" t="str">
        <f t="shared" si="1"/>
        <v>Jha</v>
      </c>
      <c r="I20" s="54" t="str">
        <f t="shared" si="2"/>
        <v>60000</v>
      </c>
      <c r="J20" s="54" t="str">
        <f t="shared" si="3"/>
        <v>33</v>
      </c>
    </row>
    <row r="21" spans="1:10" x14ac:dyDescent="0.35">
      <c r="F21" s="53">
        <v>19</v>
      </c>
      <c r="G21" s="54" t="str">
        <f t="shared" si="0"/>
        <v>Aahana</v>
      </c>
      <c r="H21" s="54" t="str">
        <f t="shared" si="1"/>
        <v>Banerjee</v>
      </c>
      <c r="I21" s="54" t="str">
        <f t="shared" si="2"/>
        <v>70000</v>
      </c>
      <c r="J21" s="54" t="str">
        <f t="shared" si="3"/>
        <v>38</v>
      </c>
    </row>
    <row r="22" spans="1:10" x14ac:dyDescent="0.35">
      <c r="F22" s="53">
        <v>20</v>
      </c>
      <c r="G22" s="54" t="str">
        <f t="shared" si="0"/>
        <v>Advait</v>
      </c>
      <c r="H22" s="54" t="str">
        <f t="shared" si="1"/>
        <v>Chopra</v>
      </c>
      <c r="I22" s="54" t="str">
        <f t="shared" si="2"/>
        <v>65000</v>
      </c>
      <c r="J22" s="54" t="str">
        <f t="shared" si="3"/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C8A-451C-4006-B2D9-86B3391AD80A}">
  <dimension ref="A1:J22"/>
  <sheetViews>
    <sheetView workbookViewId="0">
      <selection sqref="A1:XFD1048576"/>
    </sheetView>
  </sheetViews>
  <sheetFormatPr defaultRowHeight="14.5" x14ac:dyDescent="0.35"/>
  <cols>
    <col min="7" max="7" width="10.90625" bestFit="1" customWidth="1"/>
    <col min="8" max="8" width="9.90625" bestFit="1" customWidth="1"/>
  </cols>
  <sheetData>
    <row r="1" spans="1:10" x14ac:dyDescent="0.35">
      <c r="A1" t="s">
        <v>191</v>
      </c>
    </row>
    <row r="2" spans="1:10" x14ac:dyDescent="0.35">
      <c r="A2" t="s">
        <v>192</v>
      </c>
      <c r="F2" s="53" t="s">
        <v>193</v>
      </c>
      <c r="G2" s="53" t="s">
        <v>169</v>
      </c>
      <c r="H2" s="53" t="s">
        <v>618</v>
      </c>
      <c r="I2" s="53" t="s">
        <v>171</v>
      </c>
      <c r="J2" s="53" t="s">
        <v>172</v>
      </c>
    </row>
    <row r="3" spans="1:10" x14ac:dyDescent="0.35">
      <c r="A3" t="s">
        <v>196</v>
      </c>
      <c r="F3" s="53">
        <v>1</v>
      </c>
      <c r="G3" s="54" t="str">
        <f>LEFT(A1,FIND(",",A1)-1)</f>
        <v>Aarav</v>
      </c>
      <c r="H3" s="54" t="str">
        <f>MID(A1,FIND(",",A1)+1,FIND(",",A1,FIND(",",A1)+1)-FIND(",",A1)-1)</f>
        <v>Patel</v>
      </c>
      <c r="I3" s="54" t="str">
        <f>MID(A1,FIND(",",A1,FIND(",",A1)+1)+1,FIND(",",A1,FIND(",",A1,FIND(",",A1)+1)+1)-FIND(",",A1,FIND(",",A1)+1)-1)</f>
        <v>50000</v>
      </c>
      <c r="J3" s="54" t="str">
        <f>RIGHT(A1,LEN(A1)-FIND(",",A1,FIND(",",A1,FIND(",",A1)+1)+1))</f>
        <v>30</v>
      </c>
    </row>
    <row r="4" spans="1:10" x14ac:dyDescent="0.35">
      <c r="A4" t="s">
        <v>197</v>
      </c>
      <c r="F4" s="53">
        <v>2</v>
      </c>
      <c r="G4" s="54" t="str">
        <f t="shared" ref="G4:G22" si="0">LEFT(A2,FIND(",",A2)-1)</f>
        <v>Aisha</v>
      </c>
      <c r="H4" s="54" t="str">
        <f t="shared" ref="H4:H22" si="1">MID(A2,FIND(",",A2)+1,FIND(",",A2,FIND(",",A2)+1)-FIND(",",A2)-1)</f>
        <v>Kumar</v>
      </c>
      <c r="I4" s="54" t="str">
        <f t="shared" ref="I4:I22" si="2">MID(A2,FIND(",",A2,FIND(",",A2)+1)+1,FIND(",",A2,FIND(",",A2,FIND(",",A2)+1)+1)-FIND(",",A2,FIND(",",A2)+1)-1)</f>
        <v>60000</v>
      </c>
      <c r="J4" s="54" t="str">
        <f t="shared" ref="J4:J22" si="3">RIGHT(A2,LEN(A2)-FIND(",",A2,FIND(",",A2,FIND(",",A2)+1)+1))</f>
        <v>35</v>
      </c>
    </row>
    <row r="5" spans="1:10" x14ac:dyDescent="0.35">
      <c r="A5" t="s">
        <v>198</v>
      </c>
      <c r="F5" s="53">
        <v>3</v>
      </c>
      <c r="G5" s="54" t="str">
        <f t="shared" si="0"/>
        <v>Amit</v>
      </c>
      <c r="H5" s="54" t="str">
        <f t="shared" si="1"/>
        <v>Sharma</v>
      </c>
      <c r="I5" s="54" t="str">
        <f t="shared" si="2"/>
        <v>75000</v>
      </c>
      <c r="J5" s="54" t="str">
        <f t="shared" si="3"/>
        <v>40</v>
      </c>
    </row>
    <row r="6" spans="1:10" x14ac:dyDescent="0.35">
      <c r="A6" t="s">
        <v>199</v>
      </c>
      <c r="F6" s="53">
        <v>4</v>
      </c>
      <c r="G6" s="54" t="str">
        <f t="shared" si="0"/>
        <v>Ananya</v>
      </c>
      <c r="H6" s="54" t="str">
        <f t="shared" si="1"/>
        <v>Choudhury</v>
      </c>
      <c r="I6" s="54" t="str">
        <f t="shared" si="2"/>
        <v>55000</v>
      </c>
      <c r="J6" s="54" t="str">
        <f t="shared" si="3"/>
        <v>28</v>
      </c>
    </row>
    <row r="7" spans="1:10" x14ac:dyDescent="0.35">
      <c r="A7" t="s">
        <v>200</v>
      </c>
      <c r="F7" s="53">
        <v>5</v>
      </c>
      <c r="G7" s="54" t="str">
        <f t="shared" si="0"/>
        <v>Arjun</v>
      </c>
      <c r="H7" s="54" t="str">
        <f t="shared" si="1"/>
        <v>Reddy</v>
      </c>
      <c r="I7" s="54" t="str">
        <f t="shared" si="2"/>
        <v>80000</v>
      </c>
      <c r="J7" s="54" t="str">
        <f t="shared" si="3"/>
        <v>45</v>
      </c>
    </row>
    <row r="8" spans="1:10" x14ac:dyDescent="0.35">
      <c r="A8" t="s">
        <v>201</v>
      </c>
      <c r="F8" s="53">
        <v>6</v>
      </c>
      <c r="G8" s="54" t="str">
        <f t="shared" si="0"/>
        <v>Avni</v>
      </c>
      <c r="H8" s="54" t="str">
        <f t="shared" si="1"/>
        <v>Gupta</v>
      </c>
      <c r="I8" s="54" t="str">
        <f t="shared" si="2"/>
        <v>65000</v>
      </c>
      <c r="J8" s="54" t="str">
        <f t="shared" si="3"/>
        <v>33</v>
      </c>
    </row>
    <row r="9" spans="1:10" x14ac:dyDescent="0.35">
      <c r="A9" t="s">
        <v>202</v>
      </c>
      <c r="F9" s="53">
        <v>7</v>
      </c>
      <c r="G9" s="54" t="str">
        <f t="shared" si="0"/>
        <v>Dev</v>
      </c>
      <c r="H9" s="54" t="str">
        <f t="shared" si="1"/>
        <v>Verma</v>
      </c>
      <c r="I9" s="54" t="str">
        <f t="shared" si="2"/>
        <v>70000</v>
      </c>
      <c r="J9" s="54" t="str">
        <f t="shared" si="3"/>
        <v>38</v>
      </c>
    </row>
    <row r="10" spans="1:10" x14ac:dyDescent="0.35">
      <c r="A10" t="s">
        <v>203</v>
      </c>
      <c r="F10" s="53">
        <v>8</v>
      </c>
      <c r="G10" s="54" t="str">
        <f t="shared" si="0"/>
        <v>Dia</v>
      </c>
      <c r="H10" s="54" t="str">
        <f t="shared" si="1"/>
        <v>Singh</v>
      </c>
      <c r="I10" s="54" t="str">
        <f t="shared" si="2"/>
        <v>60000</v>
      </c>
      <c r="J10" s="54" t="str">
        <f t="shared" si="3"/>
        <v>32</v>
      </c>
    </row>
    <row r="11" spans="1:10" x14ac:dyDescent="0.35">
      <c r="A11" t="s">
        <v>204</v>
      </c>
      <c r="F11" s="53">
        <v>9</v>
      </c>
      <c r="G11" s="54" t="str">
        <f t="shared" si="0"/>
        <v>Ishaan</v>
      </c>
      <c r="H11" s="54" t="str">
        <f t="shared" si="1"/>
        <v>Saxena</v>
      </c>
      <c r="I11" s="54" t="str">
        <f t="shared" si="2"/>
        <v>85000</v>
      </c>
      <c r="J11" s="54" t="str">
        <f t="shared" si="3"/>
        <v>42</v>
      </c>
    </row>
    <row r="12" spans="1:10" x14ac:dyDescent="0.35">
      <c r="A12" t="s">
        <v>205</v>
      </c>
      <c r="F12" s="53">
        <v>10</v>
      </c>
      <c r="G12" s="54" t="str">
        <f t="shared" si="0"/>
        <v>Jiya</v>
      </c>
      <c r="H12" s="54" t="str">
        <f t="shared" si="1"/>
        <v>Khan</v>
      </c>
      <c r="I12" s="54" t="str">
        <f t="shared" si="2"/>
        <v>70000</v>
      </c>
      <c r="J12" s="54" t="str">
        <f t="shared" si="3"/>
        <v>36</v>
      </c>
    </row>
    <row r="13" spans="1:10" x14ac:dyDescent="0.35">
      <c r="A13" t="s">
        <v>206</v>
      </c>
      <c r="F13" s="53">
        <v>11</v>
      </c>
      <c r="G13" s="54" t="str">
        <f t="shared" si="0"/>
        <v>Kabir</v>
      </c>
      <c r="H13" s="54" t="str">
        <f t="shared" si="1"/>
        <v>Mishra</v>
      </c>
      <c r="I13" s="54" t="str">
        <f t="shared" si="2"/>
        <v>60000</v>
      </c>
      <c r="J13" s="54" t="str">
        <f t="shared" si="3"/>
        <v>31</v>
      </c>
    </row>
    <row r="14" spans="1:10" x14ac:dyDescent="0.35">
      <c r="A14" t="s">
        <v>207</v>
      </c>
      <c r="F14" s="53">
        <v>12</v>
      </c>
      <c r="G14" s="54" t="str">
        <f t="shared" si="0"/>
        <v>Kriti</v>
      </c>
      <c r="H14" s="54" t="str">
        <f t="shared" si="1"/>
        <v>Joshi</v>
      </c>
      <c r="I14" s="54" t="str">
        <f t="shared" si="2"/>
        <v>55000</v>
      </c>
      <c r="J14" s="54" t="str">
        <f t="shared" si="3"/>
        <v>29</v>
      </c>
    </row>
    <row r="15" spans="1:10" x14ac:dyDescent="0.35">
      <c r="A15" t="s">
        <v>208</v>
      </c>
      <c r="F15" s="53">
        <v>13</v>
      </c>
      <c r="G15" s="54" t="str">
        <f t="shared" si="0"/>
        <v>Mohan</v>
      </c>
      <c r="H15" s="54" t="str">
        <f t="shared" si="1"/>
        <v>Kumar</v>
      </c>
      <c r="I15" s="54" t="str">
        <f t="shared" si="2"/>
        <v>90000</v>
      </c>
      <c r="J15" s="54" t="str">
        <f t="shared" si="3"/>
        <v>48</v>
      </c>
    </row>
    <row r="16" spans="1:10" x14ac:dyDescent="0.35">
      <c r="A16" t="s">
        <v>209</v>
      </c>
      <c r="F16" s="53">
        <v>14</v>
      </c>
      <c r="G16" s="54" t="str">
        <f t="shared" si="0"/>
        <v>Neha</v>
      </c>
      <c r="H16" s="54" t="str">
        <f t="shared" si="1"/>
        <v>Shah</v>
      </c>
      <c r="I16" s="54" t="str">
        <f t="shared" si="2"/>
        <v>65000</v>
      </c>
      <c r="J16" s="54" t="str">
        <f t="shared" si="3"/>
        <v>34</v>
      </c>
    </row>
    <row r="17" spans="1:10" x14ac:dyDescent="0.35">
      <c r="A17" t="s">
        <v>210</v>
      </c>
      <c r="F17" s="53">
        <v>15</v>
      </c>
      <c r="G17" s="54" t="str">
        <f t="shared" si="0"/>
        <v>Pranav</v>
      </c>
      <c r="H17" s="54" t="str">
        <f t="shared" si="1"/>
        <v>Jain</v>
      </c>
      <c r="I17" s="54" t="str">
        <f t="shared" si="2"/>
        <v>75000</v>
      </c>
      <c r="J17" s="54" t="str">
        <f t="shared" si="3"/>
        <v>39</v>
      </c>
    </row>
    <row r="18" spans="1:10" x14ac:dyDescent="0.35">
      <c r="A18" t="s">
        <v>211</v>
      </c>
      <c r="F18" s="53">
        <v>16</v>
      </c>
      <c r="G18" s="54" t="str">
        <f t="shared" si="0"/>
        <v>Riya</v>
      </c>
      <c r="H18" s="54" t="str">
        <f t="shared" si="1"/>
        <v>Das</v>
      </c>
      <c r="I18" s="54" t="str">
        <f t="shared" si="2"/>
        <v>70000</v>
      </c>
      <c r="J18" s="54" t="str">
        <f t="shared" si="3"/>
        <v>37</v>
      </c>
    </row>
    <row r="19" spans="1:10" x14ac:dyDescent="0.35">
      <c r="A19" t="s">
        <v>212</v>
      </c>
      <c r="F19" s="53">
        <v>17</v>
      </c>
      <c r="G19" s="54" t="str">
        <f t="shared" si="0"/>
        <v>Rohan</v>
      </c>
      <c r="H19" s="54" t="str">
        <f t="shared" si="1"/>
        <v>Pandey</v>
      </c>
      <c r="I19" s="54" t="str">
        <f t="shared" si="2"/>
        <v>80000</v>
      </c>
      <c r="J19" s="54" t="str">
        <f t="shared" si="3"/>
        <v>41</v>
      </c>
    </row>
    <row r="20" spans="1:10" x14ac:dyDescent="0.35">
      <c r="A20" t="s">
        <v>213</v>
      </c>
      <c r="F20" s="53">
        <v>18</v>
      </c>
      <c r="G20" s="54" t="str">
        <f t="shared" si="0"/>
        <v>Sneha</v>
      </c>
      <c r="H20" s="54" t="str">
        <f t="shared" si="1"/>
        <v>Chopra</v>
      </c>
      <c r="I20" s="54" t="str">
        <f t="shared" si="2"/>
        <v>60000</v>
      </c>
      <c r="J20" s="54" t="str">
        <f t="shared" si="3"/>
        <v>33</v>
      </c>
    </row>
    <row r="21" spans="1:10" x14ac:dyDescent="0.35">
      <c r="F21" s="53">
        <v>19</v>
      </c>
      <c r="G21" s="54" t="str">
        <f t="shared" si="0"/>
        <v>Vikram</v>
      </c>
      <c r="H21" s="54" t="str">
        <f t="shared" si="1"/>
        <v>Singhania</v>
      </c>
      <c r="I21" s="54" t="str">
        <f t="shared" si="2"/>
        <v>70000</v>
      </c>
      <c r="J21" s="54" t="str">
        <f t="shared" si="3"/>
        <v>38</v>
      </c>
    </row>
    <row r="22" spans="1:10" x14ac:dyDescent="0.35">
      <c r="F22" s="53">
        <v>20</v>
      </c>
      <c r="G22" s="54" t="str">
        <f t="shared" si="0"/>
        <v>Zoya</v>
      </c>
      <c r="H22" s="54" t="str">
        <f t="shared" si="1"/>
        <v>Mehta</v>
      </c>
      <c r="I22" s="54" t="str">
        <f t="shared" si="2"/>
        <v>65000</v>
      </c>
      <c r="J22" s="54" t="str">
        <f t="shared" si="3"/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C2C9-C83E-4BC3-9BD4-EC0E1AC550ED}">
  <dimension ref="A1:J22"/>
  <sheetViews>
    <sheetView workbookViewId="0">
      <selection activeCell="H26" sqref="H26"/>
    </sheetView>
  </sheetViews>
  <sheetFormatPr defaultRowHeight="14.5" x14ac:dyDescent="0.35"/>
  <cols>
    <col min="7" max="7" width="10.90625" bestFit="1" customWidth="1"/>
    <col min="8" max="8" width="10.54296875" bestFit="1" customWidth="1"/>
  </cols>
  <sheetData>
    <row r="1" spans="1:10" x14ac:dyDescent="0.35">
      <c r="A1" t="s">
        <v>191</v>
      </c>
    </row>
    <row r="2" spans="1:10" x14ac:dyDescent="0.35">
      <c r="A2" t="s">
        <v>192</v>
      </c>
      <c r="F2" s="55" t="s">
        <v>193</v>
      </c>
      <c r="G2" s="55" t="s">
        <v>194</v>
      </c>
      <c r="H2" s="55" t="s">
        <v>195</v>
      </c>
      <c r="I2" s="55" t="s">
        <v>171</v>
      </c>
      <c r="J2" s="55" t="s">
        <v>172</v>
      </c>
    </row>
    <row r="3" spans="1:10" x14ac:dyDescent="0.35">
      <c r="A3" t="s">
        <v>196</v>
      </c>
      <c r="F3" s="55">
        <v>1</v>
      </c>
      <c r="G3" s="55" t="str">
        <f>LEFT(A1,FIND(",",A1)-1)</f>
        <v>Aarav</v>
      </c>
      <c r="H3" s="55" t="str">
        <f>MID(A1,FIND(",",A1)+1,FIND(",",A1,FIND(",",A1)+1)-FIND(",",A1)-1)</f>
        <v>Patel</v>
      </c>
      <c r="I3" s="55" t="str">
        <f>MID(A1,FIND(",",A1,FIND(",",A1)+1)+1,FIND(",",A1,FIND(",",A1,FIND(",",A1)+1)+1)-FIND(",",A1,FIND(",",A1)+1)-1)</f>
        <v>50000</v>
      </c>
      <c r="J3" s="56" t="str">
        <f>RIGHT(A1,LEN(A1)-FIND(",",A1,FIND(",",A1,FIND(",",A1)+1)+1))</f>
        <v>30</v>
      </c>
    </row>
    <row r="4" spans="1:10" x14ac:dyDescent="0.35">
      <c r="A4" t="s">
        <v>197</v>
      </c>
      <c r="F4" s="55">
        <v>2</v>
      </c>
      <c r="G4" s="55" t="str">
        <f t="shared" ref="G4:G22" si="0">LEFT(A2,FIND(",",A2)-1)</f>
        <v>Aisha</v>
      </c>
      <c r="H4" s="55" t="str">
        <f t="shared" ref="H4:H22" si="1">MID(A2,FIND(",",A2)+1,FIND(",",A2,FIND(",",A2)+1)-FIND(",",A2)-1)</f>
        <v>Kumar</v>
      </c>
      <c r="I4" s="55" t="str">
        <f t="shared" ref="I4:I22" si="2">MID(A2,FIND(",",A2,FIND(",",A2)+1)+1,FIND(",",A2,FIND(",",A2,FIND(",",A2)+1)+1)-FIND(",",A2,FIND(",",A2)+1)-1)</f>
        <v>60000</v>
      </c>
      <c r="J4" s="56" t="str">
        <f t="shared" ref="J4:J22" si="3">RIGHT(A2,LEN(A2)-FIND(",",A2,FIND(",",A2,FIND(",",A2)+1)+1))</f>
        <v>35</v>
      </c>
    </row>
    <row r="5" spans="1:10" x14ac:dyDescent="0.35">
      <c r="A5" t="s">
        <v>198</v>
      </c>
      <c r="F5" s="55">
        <v>3</v>
      </c>
      <c r="G5" s="55" t="str">
        <f t="shared" si="0"/>
        <v>Amit</v>
      </c>
      <c r="H5" s="55" t="str">
        <f t="shared" si="1"/>
        <v>Sharma</v>
      </c>
      <c r="I5" s="55" t="str">
        <f t="shared" si="2"/>
        <v>75000</v>
      </c>
      <c r="J5" s="56" t="str">
        <f t="shared" si="3"/>
        <v>40</v>
      </c>
    </row>
    <row r="6" spans="1:10" x14ac:dyDescent="0.35">
      <c r="A6" t="s">
        <v>199</v>
      </c>
      <c r="F6" s="55">
        <v>4</v>
      </c>
      <c r="G6" s="55" t="str">
        <f t="shared" si="0"/>
        <v>Ananya</v>
      </c>
      <c r="H6" s="55" t="str">
        <f t="shared" si="1"/>
        <v>Choudhury</v>
      </c>
      <c r="I6" s="55" t="str">
        <f t="shared" si="2"/>
        <v>55000</v>
      </c>
      <c r="J6" s="56" t="str">
        <f t="shared" si="3"/>
        <v>28</v>
      </c>
    </row>
    <row r="7" spans="1:10" x14ac:dyDescent="0.35">
      <c r="A7" t="s">
        <v>200</v>
      </c>
      <c r="F7" s="55">
        <v>5</v>
      </c>
      <c r="G7" s="55" t="str">
        <f t="shared" si="0"/>
        <v>Arjun</v>
      </c>
      <c r="H7" s="55" t="str">
        <f t="shared" si="1"/>
        <v>Reddy</v>
      </c>
      <c r="I7" s="55" t="str">
        <f t="shared" si="2"/>
        <v>80000</v>
      </c>
      <c r="J7" s="56" t="str">
        <f t="shared" si="3"/>
        <v>45</v>
      </c>
    </row>
    <row r="8" spans="1:10" x14ac:dyDescent="0.35">
      <c r="A8" t="s">
        <v>201</v>
      </c>
      <c r="F8" s="55">
        <v>6</v>
      </c>
      <c r="G8" s="55" t="str">
        <f t="shared" si="0"/>
        <v>Avni</v>
      </c>
      <c r="H8" s="55" t="str">
        <f t="shared" si="1"/>
        <v>Gupta</v>
      </c>
      <c r="I8" s="55" t="str">
        <f t="shared" si="2"/>
        <v>65000</v>
      </c>
      <c r="J8" s="56" t="str">
        <f t="shared" si="3"/>
        <v>33</v>
      </c>
    </row>
    <row r="9" spans="1:10" x14ac:dyDescent="0.35">
      <c r="A9" t="s">
        <v>202</v>
      </c>
      <c r="F9" s="55">
        <v>7</v>
      </c>
      <c r="G9" s="55" t="str">
        <f t="shared" si="0"/>
        <v>Dev</v>
      </c>
      <c r="H9" s="55" t="str">
        <f t="shared" si="1"/>
        <v>Verma</v>
      </c>
      <c r="I9" s="55" t="str">
        <f t="shared" si="2"/>
        <v>70000</v>
      </c>
      <c r="J9" s="56" t="str">
        <f t="shared" si="3"/>
        <v>38</v>
      </c>
    </row>
    <row r="10" spans="1:10" x14ac:dyDescent="0.35">
      <c r="A10" t="s">
        <v>203</v>
      </c>
      <c r="F10" s="55">
        <v>8</v>
      </c>
      <c r="G10" s="55" t="str">
        <f t="shared" si="0"/>
        <v>Dia</v>
      </c>
      <c r="H10" s="55" t="str">
        <f t="shared" si="1"/>
        <v>Singh</v>
      </c>
      <c r="I10" s="55" t="str">
        <f t="shared" si="2"/>
        <v>60000</v>
      </c>
      <c r="J10" s="56" t="str">
        <f t="shared" si="3"/>
        <v>32</v>
      </c>
    </row>
    <row r="11" spans="1:10" x14ac:dyDescent="0.35">
      <c r="A11" t="s">
        <v>204</v>
      </c>
      <c r="F11" s="55">
        <v>9</v>
      </c>
      <c r="G11" s="55" t="str">
        <f t="shared" si="0"/>
        <v>Ishaan</v>
      </c>
      <c r="H11" s="55" t="str">
        <f t="shared" si="1"/>
        <v>Saxena</v>
      </c>
      <c r="I11" s="55" t="str">
        <f t="shared" si="2"/>
        <v>85000</v>
      </c>
      <c r="J11" s="56" t="str">
        <f t="shared" si="3"/>
        <v>42</v>
      </c>
    </row>
    <row r="12" spans="1:10" x14ac:dyDescent="0.35">
      <c r="A12" t="s">
        <v>205</v>
      </c>
      <c r="F12" s="55">
        <v>10</v>
      </c>
      <c r="G12" s="55" t="str">
        <f t="shared" si="0"/>
        <v>Jiya</v>
      </c>
      <c r="H12" s="55" t="str">
        <f t="shared" si="1"/>
        <v>Khan</v>
      </c>
      <c r="I12" s="55" t="str">
        <f t="shared" si="2"/>
        <v>70000</v>
      </c>
      <c r="J12" s="56" t="str">
        <f t="shared" si="3"/>
        <v>36</v>
      </c>
    </row>
    <row r="13" spans="1:10" x14ac:dyDescent="0.35">
      <c r="A13" t="s">
        <v>206</v>
      </c>
      <c r="F13" s="55">
        <v>11</v>
      </c>
      <c r="G13" s="55" t="str">
        <f t="shared" si="0"/>
        <v>Kabir</v>
      </c>
      <c r="H13" s="55" t="str">
        <f t="shared" si="1"/>
        <v>Mishra</v>
      </c>
      <c r="I13" s="55" t="str">
        <f t="shared" si="2"/>
        <v>60000</v>
      </c>
      <c r="J13" s="56" t="str">
        <f t="shared" si="3"/>
        <v>31</v>
      </c>
    </row>
    <row r="14" spans="1:10" x14ac:dyDescent="0.35">
      <c r="A14" t="s">
        <v>207</v>
      </c>
      <c r="F14" s="55">
        <v>12</v>
      </c>
      <c r="G14" s="55" t="str">
        <f t="shared" si="0"/>
        <v>Kriti</v>
      </c>
      <c r="H14" s="55" t="str">
        <f t="shared" si="1"/>
        <v>Joshi</v>
      </c>
      <c r="I14" s="55" t="str">
        <f t="shared" si="2"/>
        <v>55000</v>
      </c>
      <c r="J14" s="56" t="str">
        <f t="shared" si="3"/>
        <v>29</v>
      </c>
    </row>
    <row r="15" spans="1:10" x14ac:dyDescent="0.35">
      <c r="A15" t="s">
        <v>208</v>
      </c>
      <c r="F15" s="55">
        <v>13</v>
      </c>
      <c r="G15" s="55" t="str">
        <f t="shared" si="0"/>
        <v>Mohan</v>
      </c>
      <c r="H15" s="55" t="str">
        <f t="shared" si="1"/>
        <v>Kumar</v>
      </c>
      <c r="I15" s="55" t="str">
        <f t="shared" si="2"/>
        <v>90000</v>
      </c>
      <c r="J15" s="56" t="str">
        <f t="shared" si="3"/>
        <v>48</v>
      </c>
    </row>
    <row r="16" spans="1:10" x14ac:dyDescent="0.35">
      <c r="A16" t="s">
        <v>209</v>
      </c>
      <c r="F16" s="55">
        <v>14</v>
      </c>
      <c r="G16" s="55" t="str">
        <f t="shared" si="0"/>
        <v>Neha</v>
      </c>
      <c r="H16" s="55" t="str">
        <f t="shared" si="1"/>
        <v>Shah</v>
      </c>
      <c r="I16" s="55" t="str">
        <f t="shared" si="2"/>
        <v>65000</v>
      </c>
      <c r="J16" s="56" t="str">
        <f t="shared" si="3"/>
        <v>34</v>
      </c>
    </row>
    <row r="17" spans="1:10" x14ac:dyDescent="0.35">
      <c r="A17" t="s">
        <v>210</v>
      </c>
      <c r="F17" s="55">
        <v>15</v>
      </c>
      <c r="G17" s="55" t="str">
        <f t="shared" si="0"/>
        <v>Pranav</v>
      </c>
      <c r="H17" s="55" t="str">
        <f t="shared" si="1"/>
        <v>Jain</v>
      </c>
      <c r="I17" s="55" t="str">
        <f t="shared" si="2"/>
        <v>75000</v>
      </c>
      <c r="J17" s="56" t="str">
        <f t="shared" si="3"/>
        <v>39</v>
      </c>
    </row>
    <row r="18" spans="1:10" x14ac:dyDescent="0.35">
      <c r="A18" t="s">
        <v>211</v>
      </c>
      <c r="F18" s="55">
        <v>16</v>
      </c>
      <c r="G18" s="55" t="str">
        <f t="shared" si="0"/>
        <v>Riya</v>
      </c>
      <c r="H18" s="55" t="str">
        <f t="shared" si="1"/>
        <v>Das</v>
      </c>
      <c r="I18" s="55" t="str">
        <f t="shared" si="2"/>
        <v>70000</v>
      </c>
      <c r="J18" s="56" t="str">
        <f t="shared" si="3"/>
        <v>37</v>
      </c>
    </row>
    <row r="19" spans="1:10" x14ac:dyDescent="0.35">
      <c r="A19" t="s">
        <v>212</v>
      </c>
      <c r="F19" s="55">
        <v>17</v>
      </c>
      <c r="G19" s="55" t="str">
        <f t="shared" si="0"/>
        <v>Rohan</v>
      </c>
      <c r="H19" s="55" t="str">
        <f t="shared" si="1"/>
        <v>Pandey</v>
      </c>
      <c r="I19" s="55" t="str">
        <f t="shared" si="2"/>
        <v>80000</v>
      </c>
      <c r="J19" s="56" t="str">
        <f t="shared" si="3"/>
        <v>41</v>
      </c>
    </row>
    <row r="20" spans="1:10" x14ac:dyDescent="0.35">
      <c r="A20" t="s">
        <v>213</v>
      </c>
      <c r="F20" s="55">
        <v>18</v>
      </c>
      <c r="G20" s="55" t="str">
        <f t="shared" si="0"/>
        <v>Sneha</v>
      </c>
      <c r="H20" s="55" t="str">
        <f t="shared" si="1"/>
        <v>Chopra</v>
      </c>
      <c r="I20" s="55" t="str">
        <f t="shared" si="2"/>
        <v>60000</v>
      </c>
      <c r="J20" s="56" t="str">
        <f t="shared" si="3"/>
        <v>33</v>
      </c>
    </row>
    <row r="21" spans="1:10" x14ac:dyDescent="0.35">
      <c r="F21" s="55">
        <v>19</v>
      </c>
      <c r="G21" s="55" t="str">
        <f t="shared" si="0"/>
        <v>Vikram</v>
      </c>
      <c r="H21" s="55" t="str">
        <f t="shared" si="1"/>
        <v>Singhania</v>
      </c>
      <c r="I21" s="55" t="str">
        <f t="shared" si="2"/>
        <v>70000</v>
      </c>
      <c r="J21" s="56" t="str">
        <f t="shared" si="3"/>
        <v>38</v>
      </c>
    </row>
    <row r="22" spans="1:10" x14ac:dyDescent="0.35">
      <c r="F22" s="55">
        <v>20</v>
      </c>
      <c r="G22" s="55" t="str">
        <f t="shared" si="0"/>
        <v>Zoya</v>
      </c>
      <c r="H22" s="55" t="str">
        <f t="shared" si="1"/>
        <v>Mehta</v>
      </c>
      <c r="I22" s="55" t="str">
        <f t="shared" si="2"/>
        <v>65000</v>
      </c>
      <c r="J22" s="56" t="str">
        <f t="shared" si="3"/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0DD3-54FA-4474-9E97-58160B51F6EB}">
  <dimension ref="A1:J22"/>
  <sheetViews>
    <sheetView workbookViewId="0">
      <selection sqref="A1:XFD1048576"/>
    </sheetView>
  </sheetViews>
  <sheetFormatPr defaultRowHeight="14.5" x14ac:dyDescent="0.35"/>
  <cols>
    <col min="7" max="7" width="10.90625" bestFit="1" customWidth="1"/>
    <col min="8" max="8" width="10.36328125" bestFit="1" customWidth="1"/>
  </cols>
  <sheetData>
    <row r="1" spans="1:10" x14ac:dyDescent="0.35">
      <c r="A1" t="s">
        <v>166</v>
      </c>
    </row>
    <row r="2" spans="1:10" x14ac:dyDescent="0.35">
      <c r="A2" t="s">
        <v>167</v>
      </c>
      <c r="F2" s="55" t="s">
        <v>193</v>
      </c>
      <c r="G2" s="55" t="s">
        <v>169</v>
      </c>
      <c r="H2" s="55" t="s">
        <v>619</v>
      </c>
      <c r="I2" s="55" t="s">
        <v>171</v>
      </c>
      <c r="J2" s="55" t="s">
        <v>172</v>
      </c>
    </row>
    <row r="3" spans="1:10" x14ac:dyDescent="0.35">
      <c r="A3" t="s">
        <v>173</v>
      </c>
      <c r="F3" s="55">
        <v>1</v>
      </c>
      <c r="G3" s="56" t="str">
        <f>LEFT(A1,FIND(",",A1)-1)</f>
        <v>Aaradhya</v>
      </c>
      <c r="H3" s="56" t="str">
        <f>MID(A1,FIND(",",A1)+1,FIND(",",A1,FIND(",",A1)+1)-FIND(",",A1)-1)</f>
        <v>Gupta</v>
      </c>
      <c r="I3" s="55" t="str">
        <f>MID(A1,FIND(",",A1,FIND(",",A1)+1)+1,FIND(",",A1,FIND(",",A1,FIND(",",A1)+1)+1)-FIND(",",A1,FIND(",",A1)+1)-1)</f>
        <v>50000</v>
      </c>
      <c r="J3" s="56" t="str">
        <f>RIGHT(A1,LEN(A1)-FIND(",",A1,FIND(",",A1,FIND(",",A1)+1)+1))</f>
        <v>30</v>
      </c>
    </row>
    <row r="4" spans="1:10" x14ac:dyDescent="0.35">
      <c r="A4" t="s">
        <v>174</v>
      </c>
      <c r="F4" s="55">
        <v>2</v>
      </c>
      <c r="G4" s="56" t="str">
        <f t="shared" ref="G4:G22" si="0">LEFT(A2,FIND(",",A2)-1)</f>
        <v>Advik</v>
      </c>
      <c r="H4" s="56" t="str">
        <f t="shared" ref="H4:H22" si="1">MID(A2,FIND(",",A2)+1,FIND(",",A2,FIND(",",A2)+1)-FIND(",",A2)-1)</f>
        <v>Patil</v>
      </c>
      <c r="I4" s="55" t="str">
        <f t="shared" ref="I4:I22" si="2">MID(A2,FIND(",",A2,FIND(",",A2)+1)+1,FIND(",",A2,FIND(",",A2,FIND(",",A2)+1)+1)-FIND(",",A2,FIND(",",A2)+1)-1)</f>
        <v>60000</v>
      </c>
      <c r="J4" s="56" t="str">
        <f t="shared" ref="J4:J22" si="3">RIGHT(A2,LEN(A2)-FIND(",",A2,FIND(",",A2,FIND(",",A2)+1)+1))</f>
        <v>35</v>
      </c>
    </row>
    <row r="5" spans="1:10" x14ac:dyDescent="0.35">
      <c r="A5" t="s">
        <v>175</v>
      </c>
      <c r="F5" s="55">
        <v>3</v>
      </c>
      <c r="G5" s="56" t="str">
        <f t="shared" si="0"/>
        <v>Anika</v>
      </c>
      <c r="H5" s="56" t="str">
        <f t="shared" si="1"/>
        <v>Sharma</v>
      </c>
      <c r="I5" s="55" t="str">
        <f t="shared" si="2"/>
        <v>75000</v>
      </c>
      <c r="J5" s="56" t="str">
        <f t="shared" si="3"/>
        <v>40</v>
      </c>
    </row>
    <row r="6" spans="1:10" x14ac:dyDescent="0.35">
      <c r="A6" t="s">
        <v>176</v>
      </c>
      <c r="F6" s="55">
        <v>4</v>
      </c>
      <c r="G6" s="56" t="str">
        <f t="shared" si="0"/>
        <v>Aryan</v>
      </c>
      <c r="H6" s="56" t="str">
        <f t="shared" si="1"/>
        <v>Desai</v>
      </c>
      <c r="I6" s="55" t="str">
        <f t="shared" si="2"/>
        <v>55000</v>
      </c>
      <c r="J6" s="56" t="str">
        <f t="shared" si="3"/>
        <v>28</v>
      </c>
    </row>
    <row r="7" spans="1:10" x14ac:dyDescent="0.35">
      <c r="A7" t="s">
        <v>177</v>
      </c>
      <c r="F7" s="55">
        <v>5</v>
      </c>
      <c r="G7" s="56" t="str">
        <f t="shared" si="0"/>
        <v>Dia</v>
      </c>
      <c r="H7" s="56" t="str">
        <f t="shared" si="1"/>
        <v>Patel</v>
      </c>
      <c r="I7" s="55" t="str">
        <f t="shared" si="2"/>
        <v>80000</v>
      </c>
      <c r="J7" s="56" t="str">
        <f t="shared" si="3"/>
        <v>45</v>
      </c>
    </row>
    <row r="8" spans="1:10" x14ac:dyDescent="0.35">
      <c r="A8" t="s">
        <v>178</v>
      </c>
      <c r="F8" s="55">
        <v>6</v>
      </c>
      <c r="G8" s="56" t="str">
        <f t="shared" si="0"/>
        <v>Ishan</v>
      </c>
      <c r="H8" s="56" t="str">
        <f t="shared" si="1"/>
        <v>Singh</v>
      </c>
      <c r="I8" s="55" t="str">
        <f t="shared" si="2"/>
        <v>65000</v>
      </c>
      <c r="J8" s="56" t="str">
        <f t="shared" si="3"/>
        <v>33</v>
      </c>
    </row>
    <row r="9" spans="1:10" x14ac:dyDescent="0.35">
      <c r="A9" t="s">
        <v>179</v>
      </c>
      <c r="F9" s="55">
        <v>7</v>
      </c>
      <c r="G9" s="56" t="str">
        <f t="shared" si="0"/>
        <v>Kavya</v>
      </c>
      <c r="H9" s="56" t="str">
        <f t="shared" si="1"/>
        <v>Chatterjee</v>
      </c>
      <c r="I9" s="55" t="str">
        <f t="shared" si="2"/>
        <v>70000</v>
      </c>
      <c r="J9" s="56" t="str">
        <f t="shared" si="3"/>
        <v>38</v>
      </c>
    </row>
    <row r="10" spans="1:10" x14ac:dyDescent="0.35">
      <c r="A10" t="s">
        <v>180</v>
      </c>
      <c r="F10" s="55">
        <v>8</v>
      </c>
      <c r="G10" s="56" t="str">
        <f t="shared" si="0"/>
        <v>Mihir</v>
      </c>
      <c r="H10" s="56" t="str">
        <f t="shared" si="1"/>
        <v>Mishra</v>
      </c>
      <c r="I10" s="55" t="str">
        <f t="shared" si="2"/>
        <v>60000</v>
      </c>
      <c r="J10" s="56" t="str">
        <f t="shared" si="3"/>
        <v>32</v>
      </c>
    </row>
    <row r="11" spans="1:10" x14ac:dyDescent="0.35">
      <c r="A11" t="s">
        <v>181</v>
      </c>
      <c r="F11" s="55">
        <v>9</v>
      </c>
      <c r="G11" s="56" t="str">
        <f t="shared" si="0"/>
        <v>Myra</v>
      </c>
      <c r="H11" s="56" t="str">
        <f t="shared" si="1"/>
        <v>Chopra</v>
      </c>
      <c r="I11" s="55" t="str">
        <f t="shared" si="2"/>
        <v>85000</v>
      </c>
      <c r="J11" s="56" t="str">
        <f t="shared" si="3"/>
        <v>42</v>
      </c>
    </row>
    <row r="12" spans="1:10" x14ac:dyDescent="0.35">
      <c r="A12" t="s">
        <v>182</v>
      </c>
      <c r="F12" s="55">
        <v>10</v>
      </c>
      <c r="G12" s="56" t="str">
        <f t="shared" si="0"/>
        <v>Navya</v>
      </c>
      <c r="H12" s="56" t="str">
        <f t="shared" si="1"/>
        <v>Rao</v>
      </c>
      <c r="I12" s="55" t="str">
        <f t="shared" si="2"/>
        <v>70000</v>
      </c>
      <c r="J12" s="56" t="str">
        <f t="shared" si="3"/>
        <v>36</v>
      </c>
    </row>
    <row r="13" spans="1:10" x14ac:dyDescent="0.35">
      <c r="A13" t="s">
        <v>183</v>
      </c>
      <c r="F13" s="55">
        <v>11</v>
      </c>
      <c r="G13" s="56" t="str">
        <f t="shared" si="0"/>
        <v>Parth</v>
      </c>
      <c r="H13" s="56" t="str">
        <f t="shared" si="1"/>
        <v>Shah</v>
      </c>
      <c r="I13" s="55" t="str">
        <f t="shared" si="2"/>
        <v>60000</v>
      </c>
      <c r="J13" s="56" t="str">
        <f t="shared" si="3"/>
        <v>31</v>
      </c>
    </row>
    <row r="14" spans="1:10" x14ac:dyDescent="0.35">
      <c r="A14" t="s">
        <v>184</v>
      </c>
      <c r="F14" s="55">
        <v>12</v>
      </c>
      <c r="G14" s="56" t="str">
        <f t="shared" si="0"/>
        <v>Prisha</v>
      </c>
      <c r="H14" s="56" t="str">
        <f t="shared" si="1"/>
        <v>Verma</v>
      </c>
      <c r="I14" s="55" t="str">
        <f t="shared" si="2"/>
        <v>55000</v>
      </c>
      <c r="J14" s="56" t="str">
        <f t="shared" si="3"/>
        <v>29</v>
      </c>
    </row>
    <row r="15" spans="1:10" x14ac:dyDescent="0.35">
      <c r="A15" t="s">
        <v>185</v>
      </c>
      <c r="F15" s="55">
        <v>13</v>
      </c>
      <c r="G15" s="56" t="str">
        <f t="shared" si="0"/>
        <v>Reyansh</v>
      </c>
      <c r="H15" s="56" t="str">
        <f t="shared" si="1"/>
        <v>Kumar</v>
      </c>
      <c r="I15" s="55" t="str">
        <f t="shared" si="2"/>
        <v>90000</v>
      </c>
      <c r="J15" s="56" t="str">
        <f t="shared" si="3"/>
        <v>48</v>
      </c>
    </row>
    <row r="16" spans="1:10" x14ac:dyDescent="0.35">
      <c r="A16" t="s">
        <v>186</v>
      </c>
      <c r="F16" s="55">
        <v>14</v>
      </c>
      <c r="G16" s="56" t="str">
        <f t="shared" si="0"/>
        <v>Saisha</v>
      </c>
      <c r="H16" s="56" t="str">
        <f t="shared" si="1"/>
        <v>Reddy</v>
      </c>
      <c r="I16" s="55" t="str">
        <f t="shared" si="2"/>
        <v>65000</v>
      </c>
      <c r="J16" s="56" t="str">
        <f t="shared" si="3"/>
        <v>34</v>
      </c>
    </row>
    <row r="17" spans="1:10" x14ac:dyDescent="0.35">
      <c r="A17" t="s">
        <v>187</v>
      </c>
      <c r="F17" s="55">
        <v>15</v>
      </c>
      <c r="G17" s="56" t="str">
        <f t="shared" si="0"/>
        <v>Shaurya</v>
      </c>
      <c r="H17" s="56" t="str">
        <f t="shared" si="1"/>
        <v>Gupta</v>
      </c>
      <c r="I17" s="55" t="str">
        <f t="shared" si="2"/>
        <v>75000</v>
      </c>
      <c r="J17" s="56" t="str">
        <f t="shared" si="3"/>
        <v>39</v>
      </c>
    </row>
    <row r="18" spans="1:10" x14ac:dyDescent="0.35">
      <c r="A18" t="s">
        <v>188</v>
      </c>
      <c r="F18" s="55">
        <v>16</v>
      </c>
      <c r="G18" s="56" t="str">
        <f t="shared" si="0"/>
        <v>Shreya</v>
      </c>
      <c r="H18" s="56" t="str">
        <f t="shared" si="1"/>
        <v>Sharma</v>
      </c>
      <c r="I18" s="55" t="str">
        <f t="shared" si="2"/>
        <v>70000</v>
      </c>
      <c r="J18" s="56" t="str">
        <f t="shared" si="3"/>
        <v>37</v>
      </c>
    </row>
    <row r="19" spans="1:10" x14ac:dyDescent="0.35">
      <c r="A19" t="s">
        <v>189</v>
      </c>
      <c r="F19" s="55">
        <v>17</v>
      </c>
      <c r="G19" s="56" t="str">
        <f t="shared" si="0"/>
        <v>Vihaan</v>
      </c>
      <c r="H19" s="56" t="str">
        <f t="shared" si="1"/>
        <v>Khan</v>
      </c>
      <c r="I19" s="55" t="str">
        <f t="shared" si="2"/>
        <v>80000</v>
      </c>
      <c r="J19" s="56" t="str">
        <f t="shared" si="3"/>
        <v>41</v>
      </c>
    </row>
    <row r="20" spans="1:10" x14ac:dyDescent="0.35">
      <c r="A20" t="s">
        <v>190</v>
      </c>
      <c r="F20" s="55">
        <v>18</v>
      </c>
      <c r="G20" s="56" t="str">
        <f t="shared" si="0"/>
        <v>Zara</v>
      </c>
      <c r="H20" s="56" t="str">
        <f t="shared" si="1"/>
        <v>Jha</v>
      </c>
      <c r="I20" s="55" t="str">
        <f t="shared" si="2"/>
        <v>60000</v>
      </c>
      <c r="J20" s="56" t="str">
        <f t="shared" si="3"/>
        <v>33</v>
      </c>
    </row>
    <row r="21" spans="1:10" x14ac:dyDescent="0.35">
      <c r="F21" s="55">
        <v>19</v>
      </c>
      <c r="G21" s="56" t="str">
        <f t="shared" si="0"/>
        <v>Aahana</v>
      </c>
      <c r="H21" s="56" t="str">
        <f t="shared" si="1"/>
        <v>Banerjee</v>
      </c>
      <c r="I21" s="55" t="str">
        <f t="shared" si="2"/>
        <v>70000</v>
      </c>
      <c r="J21" s="56" t="str">
        <f t="shared" si="3"/>
        <v>38</v>
      </c>
    </row>
    <row r="22" spans="1:10" x14ac:dyDescent="0.35">
      <c r="F22" s="55">
        <v>20</v>
      </c>
      <c r="G22" s="56" t="str">
        <f t="shared" si="0"/>
        <v>Advait</v>
      </c>
      <c r="H22" s="56" t="str">
        <f t="shared" si="1"/>
        <v>Chopra</v>
      </c>
      <c r="I22" s="55" t="str">
        <f t="shared" si="2"/>
        <v>65000</v>
      </c>
      <c r="J22" s="56" t="str">
        <f t="shared" si="3"/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3AE0-45DA-4BB4-B9F7-DAD12AD9620F}">
  <dimension ref="A1:D29"/>
  <sheetViews>
    <sheetView workbookViewId="0">
      <selection sqref="A1:XFD1048576"/>
    </sheetView>
  </sheetViews>
  <sheetFormatPr defaultRowHeight="14.5" x14ac:dyDescent="0.35"/>
  <cols>
    <col min="1" max="1" width="8.1796875" style="57" customWidth="1"/>
    <col min="2" max="2" width="69.1796875" customWidth="1"/>
  </cols>
  <sheetData>
    <row r="1" spans="1:4" x14ac:dyDescent="0.35">
      <c r="B1" s="6" t="s">
        <v>214</v>
      </c>
    </row>
    <row r="2" spans="1:4" x14ac:dyDescent="0.35">
      <c r="A2" s="58"/>
      <c r="B2" s="59" t="s">
        <v>215</v>
      </c>
      <c r="C2" s="60"/>
    </row>
    <row r="3" spans="1:4" x14ac:dyDescent="0.35">
      <c r="A3" s="61">
        <v>1</v>
      </c>
      <c r="B3" s="6" t="s">
        <v>216</v>
      </c>
    </row>
    <row r="4" spans="1:4" x14ac:dyDescent="0.35">
      <c r="A4" s="62"/>
      <c r="B4" s="37" t="s">
        <v>1</v>
      </c>
      <c r="C4" s="37" t="s">
        <v>2</v>
      </c>
    </row>
    <row r="5" spans="1:4" x14ac:dyDescent="0.35">
      <c r="A5" s="61"/>
      <c r="B5" s="1" t="s">
        <v>217</v>
      </c>
      <c r="C5" s="1">
        <v>200</v>
      </c>
    </row>
    <row r="6" spans="1:4" x14ac:dyDescent="0.35">
      <c r="A6" s="61"/>
      <c r="B6" s="1" t="s">
        <v>218</v>
      </c>
      <c r="C6" s="1">
        <v>120</v>
      </c>
    </row>
    <row r="7" spans="1:4" x14ac:dyDescent="0.35">
      <c r="A7" s="61"/>
      <c r="B7" s="1" t="s">
        <v>219</v>
      </c>
      <c r="C7" s="1">
        <v>156</v>
      </c>
    </row>
    <row r="8" spans="1:4" x14ac:dyDescent="0.35">
      <c r="A8" s="61"/>
      <c r="B8" s="1" t="s">
        <v>220</v>
      </c>
      <c r="C8" s="1">
        <v>190</v>
      </c>
    </row>
    <row r="9" spans="1:4" x14ac:dyDescent="0.35">
      <c r="A9" s="61"/>
      <c r="B9" s="1" t="s">
        <v>221</v>
      </c>
      <c r="C9" s="1">
        <v>320</v>
      </c>
    </row>
    <row r="10" spans="1:4" x14ac:dyDescent="0.35">
      <c r="A10" s="61"/>
      <c r="B10" s="1" t="s">
        <v>222</v>
      </c>
      <c r="C10" s="1">
        <v>89</v>
      </c>
    </row>
    <row r="11" spans="1:4" ht="15" thickBot="1" x14ac:dyDescent="0.4"/>
    <row r="12" spans="1:4" ht="15" thickBot="1" x14ac:dyDescent="0.4">
      <c r="A12" s="61">
        <v>1.1000000000000001</v>
      </c>
      <c r="B12" s="6" t="s">
        <v>223</v>
      </c>
      <c r="C12" s="7">
        <f>MAX(C5,C5:C10)</f>
        <v>320</v>
      </c>
      <c r="D12" s="6"/>
    </row>
    <row r="13" spans="1:4" ht="15" thickBot="1" x14ac:dyDescent="0.4">
      <c r="A13" s="61">
        <v>1.2</v>
      </c>
      <c r="B13" s="6" t="s">
        <v>224</v>
      </c>
      <c r="C13" s="7">
        <f>MIN(C5:C10)</f>
        <v>89</v>
      </c>
      <c r="D13" s="6"/>
    </row>
    <row r="14" spans="1:4" ht="15" thickBot="1" x14ac:dyDescent="0.4">
      <c r="A14" s="61">
        <v>1.3</v>
      </c>
      <c r="B14" s="6" t="s">
        <v>225</v>
      </c>
      <c r="C14" s="7">
        <f>(MAX(C5:C10) + MIN(C5:C10))/2</f>
        <v>204.5</v>
      </c>
      <c r="D14" s="6"/>
    </row>
    <row r="16" spans="1:4" x14ac:dyDescent="0.35">
      <c r="B16" s="6"/>
    </row>
    <row r="17" spans="1:2" x14ac:dyDescent="0.35">
      <c r="A17" s="61"/>
      <c r="B17" s="6"/>
    </row>
    <row r="18" spans="1:2" x14ac:dyDescent="0.35">
      <c r="A18" s="61"/>
      <c r="B18" s="5"/>
    </row>
    <row r="19" spans="1:2" x14ac:dyDescent="0.35">
      <c r="A19" s="61"/>
      <c r="B19" s="6"/>
    </row>
    <row r="20" spans="1:2" x14ac:dyDescent="0.35">
      <c r="B20" s="6"/>
    </row>
    <row r="21" spans="1:2" x14ac:dyDescent="0.35">
      <c r="A21" s="61"/>
      <c r="B21" s="6"/>
    </row>
    <row r="22" spans="1:2" x14ac:dyDescent="0.35">
      <c r="A22" s="61"/>
      <c r="B22" s="6"/>
    </row>
    <row r="23" spans="1:2" x14ac:dyDescent="0.35">
      <c r="A23" s="61"/>
      <c r="B23" s="6"/>
    </row>
    <row r="24" spans="1:2" x14ac:dyDescent="0.35">
      <c r="A24" s="61"/>
      <c r="B24" s="63"/>
    </row>
    <row r="25" spans="1:2" x14ac:dyDescent="0.35">
      <c r="A25" s="61"/>
      <c r="B25" s="6"/>
    </row>
    <row r="26" spans="1:2" x14ac:dyDescent="0.35">
      <c r="A26" s="61"/>
      <c r="B26" s="63"/>
    </row>
    <row r="27" spans="1:2" x14ac:dyDescent="0.35">
      <c r="A27" s="61"/>
      <c r="B27" s="6"/>
    </row>
    <row r="28" spans="1:2" x14ac:dyDescent="0.35">
      <c r="A28" s="61"/>
      <c r="B28" s="63"/>
    </row>
    <row r="29" spans="1:2" x14ac:dyDescent="0.35">
      <c r="A29" s="61"/>
      <c r="B29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4052-7605-4D56-B3A6-C97D2BF09BF9}">
  <dimension ref="A1:I29"/>
  <sheetViews>
    <sheetView workbookViewId="0">
      <selection activeCell="H27" sqref="H27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6"/>
      <c r="B1" s="6" t="s">
        <v>226</v>
      </c>
    </row>
    <row r="3" spans="1:9" x14ac:dyDescent="0.35">
      <c r="A3" s="6"/>
      <c r="B3" s="6" t="s">
        <v>227</v>
      </c>
    </row>
    <row r="4" spans="1:9" x14ac:dyDescent="0.35">
      <c r="A4" s="6"/>
      <c r="B4" s="6" t="s">
        <v>228</v>
      </c>
    </row>
    <row r="5" spans="1:9" x14ac:dyDescent="0.35">
      <c r="A5" s="6"/>
      <c r="B5" s="6" t="s">
        <v>229</v>
      </c>
    </row>
    <row r="6" spans="1:9" x14ac:dyDescent="0.35">
      <c r="A6" s="6"/>
      <c r="B6" s="6"/>
    </row>
    <row r="7" spans="1:9" x14ac:dyDescent="0.35">
      <c r="C7" s="6" t="s">
        <v>230</v>
      </c>
      <c r="D7" s="6" t="s">
        <v>231</v>
      </c>
      <c r="E7" s="6" t="s">
        <v>232</v>
      </c>
      <c r="F7" s="6" t="s">
        <v>233</v>
      </c>
    </row>
    <row r="8" spans="1:9" x14ac:dyDescent="0.35">
      <c r="A8" s="6"/>
      <c r="B8" s="6" t="s">
        <v>234</v>
      </c>
      <c r="C8" s="6">
        <v>95</v>
      </c>
      <c r="D8" s="6">
        <v>56</v>
      </c>
      <c r="E8" s="6">
        <v>14</v>
      </c>
      <c r="F8" s="6">
        <v>66</v>
      </c>
      <c r="G8" s="10" t="str">
        <f>IF(MIN(B7:F7) &lt; 50, "fail", "pass")</f>
        <v>fail</v>
      </c>
      <c r="I8" s="6"/>
    </row>
    <row r="9" spans="1:9" x14ac:dyDescent="0.35">
      <c r="A9" s="6"/>
      <c r="B9" s="6" t="s">
        <v>235</v>
      </c>
      <c r="C9" s="6">
        <v>54</v>
      </c>
      <c r="D9" s="6">
        <v>89</v>
      </c>
      <c r="E9" s="6">
        <v>53</v>
      </c>
      <c r="F9" s="6">
        <v>66</v>
      </c>
      <c r="G9" s="10" t="str">
        <f t="shared" ref="G9:G11" si="0">IF(MIN(B8:F8) &lt; 50, "fail", "pass")</f>
        <v>fail</v>
      </c>
      <c r="I9" s="6"/>
    </row>
    <row r="10" spans="1:9" x14ac:dyDescent="0.35">
      <c r="A10" s="6"/>
      <c r="B10" s="6" t="s">
        <v>236</v>
      </c>
      <c r="C10" s="6">
        <v>100</v>
      </c>
      <c r="D10" s="6">
        <v>69</v>
      </c>
      <c r="E10" s="6">
        <v>78</v>
      </c>
      <c r="F10" s="6">
        <v>53</v>
      </c>
      <c r="G10" s="10" t="str">
        <f t="shared" si="0"/>
        <v>pass</v>
      </c>
      <c r="I10" s="6"/>
    </row>
    <row r="11" spans="1:9" x14ac:dyDescent="0.35">
      <c r="A11" s="6"/>
      <c r="B11" s="6" t="s">
        <v>124</v>
      </c>
      <c r="C11" s="6">
        <v>49</v>
      </c>
      <c r="D11" s="6">
        <v>70</v>
      </c>
      <c r="E11" s="6">
        <v>87</v>
      </c>
      <c r="F11" s="6">
        <v>100</v>
      </c>
      <c r="G11" s="10" t="str">
        <f t="shared" si="0"/>
        <v>pass</v>
      </c>
      <c r="I11" s="6"/>
    </row>
    <row r="13" spans="1:9" x14ac:dyDescent="0.35">
      <c r="A13" s="6"/>
      <c r="B13" s="36"/>
    </row>
    <row r="14" spans="1:9" x14ac:dyDescent="0.35">
      <c r="A14" s="6"/>
      <c r="B14" s="36"/>
    </row>
    <row r="15" spans="1:9" x14ac:dyDescent="0.35">
      <c r="A15" s="6"/>
      <c r="B15" s="36"/>
    </row>
    <row r="16" spans="1:9" x14ac:dyDescent="0.35">
      <c r="A16" s="6"/>
      <c r="B16" s="36"/>
    </row>
    <row r="17" spans="1:6" x14ac:dyDescent="0.35">
      <c r="A17" s="6"/>
      <c r="B17" s="36"/>
    </row>
    <row r="18" spans="1:6" x14ac:dyDescent="0.35">
      <c r="A18" s="6"/>
      <c r="B18" s="36"/>
    </row>
    <row r="19" spans="1:6" x14ac:dyDescent="0.35">
      <c r="A19" s="6"/>
      <c r="B19" s="36"/>
    </row>
    <row r="20" spans="1:6" x14ac:dyDescent="0.35">
      <c r="A20" s="6"/>
      <c r="B20" s="36"/>
    </row>
    <row r="21" spans="1:6" x14ac:dyDescent="0.35">
      <c r="A21" s="6"/>
    </row>
    <row r="22" spans="1:6" x14ac:dyDescent="0.35">
      <c r="A22" s="6"/>
      <c r="B22" s="43"/>
    </row>
    <row r="23" spans="1:6" x14ac:dyDescent="0.35">
      <c r="B23" s="43"/>
    </row>
    <row r="24" spans="1:6" x14ac:dyDescent="0.35">
      <c r="B24" s="5"/>
    </row>
    <row r="25" spans="1:6" x14ac:dyDescent="0.35">
      <c r="A25" s="6"/>
      <c r="B25" s="36"/>
    </row>
    <row r="26" spans="1:6" x14ac:dyDescent="0.35">
      <c r="B26" s="43"/>
    </row>
    <row r="27" spans="1:6" x14ac:dyDescent="0.35">
      <c r="A27" s="6"/>
      <c r="B27" s="36"/>
      <c r="F27" s="36"/>
    </row>
    <row r="28" spans="1:6" x14ac:dyDescent="0.35">
      <c r="A28" s="6"/>
      <c r="B28" s="36"/>
      <c r="F28" s="36"/>
    </row>
    <row r="29" spans="1:6" x14ac:dyDescent="0.35">
      <c r="A29" s="6"/>
      <c r="B29" s="36"/>
      <c r="F29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850F-551F-4FA9-96F7-A66FDACA8330}">
  <dimension ref="A1:E20"/>
  <sheetViews>
    <sheetView workbookViewId="0">
      <selection sqref="A1:XFD104857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6"/>
      <c r="B1" s="6" t="s">
        <v>237</v>
      </c>
    </row>
    <row r="2" spans="1:5" x14ac:dyDescent="0.35">
      <c r="A2" s="6"/>
      <c r="B2" s="36" t="s">
        <v>238</v>
      </c>
    </row>
    <row r="4" spans="1:5" x14ac:dyDescent="0.35">
      <c r="C4" s="6" t="s">
        <v>230</v>
      </c>
    </row>
    <row r="5" spans="1:5" x14ac:dyDescent="0.35">
      <c r="A5" s="6"/>
      <c r="B5" s="6" t="s">
        <v>239</v>
      </c>
      <c r="C5" s="6">
        <v>95</v>
      </c>
    </row>
    <row r="6" spans="1:5" x14ac:dyDescent="0.35">
      <c r="A6" s="6"/>
      <c r="B6" s="6" t="s">
        <v>235</v>
      </c>
      <c r="C6" s="6">
        <v>54</v>
      </c>
    </row>
    <row r="7" spans="1:5" x14ac:dyDescent="0.35">
      <c r="A7" s="6"/>
      <c r="B7" s="6" t="s">
        <v>236</v>
      </c>
      <c r="C7" s="6">
        <v>100</v>
      </c>
    </row>
    <row r="8" spans="1:5" x14ac:dyDescent="0.35">
      <c r="A8" s="6"/>
      <c r="B8" s="6" t="s">
        <v>124</v>
      </c>
      <c r="C8" s="6">
        <v>49</v>
      </c>
    </row>
    <row r="9" spans="1:5" x14ac:dyDescent="0.35">
      <c r="A9" s="6"/>
      <c r="B9" s="6" t="s">
        <v>240</v>
      </c>
      <c r="C9" s="6">
        <v>67</v>
      </c>
    </row>
    <row r="10" spans="1:5" x14ac:dyDescent="0.35">
      <c r="A10" s="6"/>
      <c r="B10" s="6" t="s">
        <v>241</v>
      </c>
      <c r="C10" s="6">
        <v>45</v>
      </c>
    </row>
    <row r="11" spans="1:5" x14ac:dyDescent="0.35">
      <c r="A11" s="6"/>
      <c r="B11" s="6" t="s">
        <v>242</v>
      </c>
      <c r="C11" s="6">
        <v>77</v>
      </c>
    </row>
    <row r="12" spans="1:5" x14ac:dyDescent="0.35">
      <c r="C12" s="10" t="str">
        <f>IF(MAX(C5:C11) &gt;= 99, "Easy", "Not Easy")</f>
        <v>Easy</v>
      </c>
      <c r="E12" s="6"/>
    </row>
    <row r="15" spans="1:5" x14ac:dyDescent="0.35">
      <c r="B15" s="43"/>
    </row>
    <row r="16" spans="1:5" x14ac:dyDescent="0.35">
      <c r="A16" s="6"/>
      <c r="B16" s="36"/>
      <c r="D16" s="6"/>
    </row>
    <row r="17" spans="1:2" x14ac:dyDescent="0.35">
      <c r="B17" s="43"/>
    </row>
    <row r="18" spans="1:2" x14ac:dyDescent="0.35">
      <c r="A18" s="6"/>
      <c r="B18" s="36"/>
    </row>
    <row r="19" spans="1:2" x14ac:dyDescent="0.35">
      <c r="A19" s="6"/>
      <c r="B19" s="36"/>
    </row>
    <row r="20" spans="1:2" x14ac:dyDescent="0.35">
      <c r="A20" s="6"/>
      <c r="B2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3209-70AF-436D-A6E8-FC466418C4C7}">
  <dimension ref="A1:I996"/>
  <sheetViews>
    <sheetView workbookViewId="0">
      <selection sqref="A1:XFD1048576"/>
    </sheetView>
  </sheetViews>
  <sheetFormatPr defaultColWidth="14.453125" defaultRowHeight="14.5" x14ac:dyDescent="0.35"/>
  <cols>
    <col min="1" max="1" width="21" style="6" customWidth="1"/>
    <col min="2" max="3" width="10.453125" style="6" customWidth="1"/>
    <col min="4" max="4" width="21.1796875" style="6" customWidth="1"/>
    <col min="5" max="5" width="11.7265625" style="6" customWidth="1"/>
    <col min="6" max="7" width="8.7265625" style="6" customWidth="1"/>
    <col min="8" max="8" width="15.1796875" style="6" customWidth="1"/>
    <col min="9" max="25" width="8.7265625" style="6" customWidth="1"/>
    <col min="26" max="16384" width="14.453125" style="6"/>
  </cols>
  <sheetData>
    <row r="1" spans="1:8" x14ac:dyDescent="0.35">
      <c r="A1" s="5" t="s">
        <v>243</v>
      </c>
      <c r="H1" s="43"/>
    </row>
    <row r="2" spans="1:8" x14ac:dyDescent="0.35">
      <c r="A2" s="6" t="s">
        <v>244</v>
      </c>
      <c r="H2" s="36"/>
    </row>
    <row r="3" spans="1:8" x14ac:dyDescent="0.35">
      <c r="A3" s="63" t="s">
        <v>245</v>
      </c>
      <c r="B3" s="6" t="s">
        <v>246</v>
      </c>
      <c r="H3" s="36"/>
    </row>
    <row r="4" spans="1:8" x14ac:dyDescent="0.35">
      <c r="A4" s="6" t="s">
        <v>247</v>
      </c>
      <c r="B4" s="6" t="s">
        <v>248</v>
      </c>
      <c r="H4" s="36"/>
    </row>
    <row r="5" spans="1:8" x14ac:dyDescent="0.35">
      <c r="A5" s="63" t="s">
        <v>249</v>
      </c>
      <c r="B5" s="6" t="s">
        <v>250</v>
      </c>
      <c r="H5" s="36"/>
    </row>
    <row r="6" spans="1:8" x14ac:dyDescent="0.35">
      <c r="A6" s="6" t="s">
        <v>251</v>
      </c>
      <c r="B6" s="6" t="s">
        <v>252</v>
      </c>
      <c r="H6" s="64"/>
    </row>
    <row r="7" spans="1:8" x14ac:dyDescent="0.35">
      <c r="A7" s="6" t="s">
        <v>253</v>
      </c>
      <c r="B7" s="6" t="s">
        <v>254</v>
      </c>
      <c r="H7" s="65"/>
    </row>
    <row r="8" spans="1:8" x14ac:dyDescent="0.35">
      <c r="A8" s="6" t="s">
        <v>255</v>
      </c>
      <c r="B8" s="6" t="s">
        <v>256</v>
      </c>
      <c r="H8" s="36"/>
    </row>
    <row r="9" spans="1:8" x14ac:dyDescent="0.35">
      <c r="H9" s="36"/>
    </row>
    <row r="10" spans="1:8" x14ac:dyDescent="0.35">
      <c r="A10" s="40" t="s">
        <v>257</v>
      </c>
      <c r="H10" s="65"/>
    </row>
    <row r="11" spans="1:8" x14ac:dyDescent="0.35">
      <c r="A11" s="6">
        <v>2</v>
      </c>
      <c r="B11" s="6" t="s">
        <v>258</v>
      </c>
      <c r="C11" s="6">
        <v>3</v>
      </c>
      <c r="D11" s="10">
        <f>2+3</f>
        <v>5</v>
      </c>
      <c r="H11" s="64"/>
    </row>
    <row r="12" spans="1:8" x14ac:dyDescent="0.35">
      <c r="A12" s="6">
        <v>3</v>
      </c>
      <c r="B12" s="6" t="s">
        <v>259</v>
      </c>
      <c r="C12" s="6">
        <v>1</v>
      </c>
      <c r="D12" s="10">
        <f>3-1</f>
        <v>2</v>
      </c>
      <c r="H12" s="36"/>
    </row>
    <row r="13" spans="1:8" x14ac:dyDescent="0.35">
      <c r="A13" s="6">
        <v>5</v>
      </c>
      <c r="B13" s="6" t="s">
        <v>260</v>
      </c>
      <c r="C13" s="6">
        <v>10</v>
      </c>
      <c r="D13" s="10">
        <f>5*10</f>
        <v>50</v>
      </c>
      <c r="H13" s="36"/>
    </row>
    <row r="14" spans="1:8" x14ac:dyDescent="0.35">
      <c r="A14" s="6">
        <v>10</v>
      </c>
      <c r="B14" s="6" t="s">
        <v>261</v>
      </c>
      <c r="C14" s="6">
        <v>2</v>
      </c>
      <c r="D14" s="10">
        <f>10/2</f>
        <v>5</v>
      </c>
      <c r="H14" s="36"/>
    </row>
    <row r="15" spans="1:8" x14ac:dyDescent="0.35">
      <c r="H15" s="65"/>
    </row>
    <row r="16" spans="1:8" x14ac:dyDescent="0.35">
      <c r="H16" s="64"/>
    </row>
    <row r="17" spans="1:8" ht="15.75" customHeight="1" x14ac:dyDescent="0.35">
      <c r="A17" s="40" t="s">
        <v>262</v>
      </c>
      <c r="H17" s="64"/>
    </row>
    <row r="18" spans="1:8" ht="15.75" customHeight="1" x14ac:dyDescent="0.35">
      <c r="A18" s="5">
        <v>10</v>
      </c>
      <c r="B18" s="6" t="s">
        <v>263</v>
      </c>
      <c r="C18" s="6">
        <v>100</v>
      </c>
      <c r="D18" s="66">
        <f>10/100</f>
        <v>0.1</v>
      </c>
      <c r="H18" s="36"/>
    </row>
    <row r="19" spans="1:8" ht="15.75" customHeight="1" x14ac:dyDescent="0.35">
      <c r="A19" s="5">
        <v>3</v>
      </c>
      <c r="B19" s="6" t="s">
        <v>263</v>
      </c>
      <c r="C19" s="6">
        <v>6</v>
      </c>
      <c r="D19" s="66">
        <f>3/6</f>
        <v>0.5</v>
      </c>
      <c r="H19" s="36"/>
    </row>
    <row r="20" spans="1:8" ht="15.75" customHeight="1" x14ac:dyDescent="0.35">
      <c r="A20" s="5">
        <v>1.5</v>
      </c>
      <c r="B20" s="6" t="s">
        <v>263</v>
      </c>
      <c r="C20" s="6">
        <v>1</v>
      </c>
      <c r="D20" s="66">
        <f>1.5/1</f>
        <v>1.5</v>
      </c>
      <c r="H20" s="65"/>
    </row>
    <row r="21" spans="1:8" ht="15.75" customHeight="1" x14ac:dyDescent="0.35">
      <c r="H21" s="36"/>
    </row>
    <row r="22" spans="1:8" ht="15.75" customHeight="1" x14ac:dyDescent="0.35">
      <c r="A22" s="40" t="s">
        <v>264</v>
      </c>
      <c r="H22" s="64"/>
    </row>
    <row r="23" spans="1:8" ht="15.75" customHeight="1" x14ac:dyDescent="0.35">
      <c r="A23" s="5" t="s">
        <v>265</v>
      </c>
      <c r="B23" s="5" t="s">
        <v>266</v>
      </c>
      <c r="C23" s="5" t="s">
        <v>267</v>
      </c>
      <c r="D23" s="5" t="s">
        <v>268</v>
      </c>
      <c r="E23" s="5"/>
      <c r="H23" s="36"/>
    </row>
    <row r="24" spans="1:8" ht="15.75" customHeight="1" x14ac:dyDescent="0.35">
      <c r="A24" s="6" t="s">
        <v>269</v>
      </c>
      <c r="B24" s="6">
        <v>100</v>
      </c>
      <c r="C24" s="6">
        <v>150</v>
      </c>
      <c r="D24" s="66">
        <f>((150-100)/100)*100</f>
        <v>50</v>
      </c>
      <c r="E24" s="67"/>
      <c r="H24" s="36"/>
    </row>
    <row r="25" spans="1:8" ht="15.75" customHeight="1" x14ac:dyDescent="0.35">
      <c r="A25" s="6" t="s">
        <v>270</v>
      </c>
      <c r="B25" s="6">
        <v>100</v>
      </c>
      <c r="C25" s="6">
        <v>50</v>
      </c>
      <c r="D25" s="66">
        <f>((50-100)/100)*100</f>
        <v>-50</v>
      </c>
      <c r="E25" s="67"/>
      <c r="H25" s="36"/>
    </row>
    <row r="26" spans="1:8" ht="15.75" customHeight="1" x14ac:dyDescent="0.35">
      <c r="H26" s="36"/>
    </row>
    <row r="27" spans="1:8" ht="23.5" x14ac:dyDescent="0.55000000000000004">
      <c r="A27" s="68" t="s">
        <v>271</v>
      </c>
      <c r="H27" s="36"/>
    </row>
    <row r="28" spans="1:8" ht="15.75" customHeight="1" x14ac:dyDescent="0.35">
      <c r="H28" s="43"/>
    </row>
    <row r="29" spans="1:8" ht="15.75" customHeight="1" x14ac:dyDescent="0.35">
      <c r="H29" s="64"/>
    </row>
    <row r="30" spans="1:8" ht="15.75" customHeight="1" x14ac:dyDescent="0.35">
      <c r="H30" s="36"/>
    </row>
    <row r="31" spans="1:8" ht="15.75" customHeight="1" x14ac:dyDescent="0.35">
      <c r="H31" s="65"/>
    </row>
    <row r="32" spans="1:8" ht="15.75" customHeight="1" x14ac:dyDescent="0.35">
      <c r="H32" s="36"/>
    </row>
    <row r="33" spans="8:8" ht="15.75" customHeight="1" x14ac:dyDescent="0.35">
      <c r="H33" s="36"/>
    </row>
    <row r="34" spans="8:8" ht="15.75" customHeight="1" x14ac:dyDescent="0.35"/>
    <row r="35" spans="8:8" ht="15.75" customHeight="1" x14ac:dyDescent="0.35">
      <c r="H35" s="64"/>
    </row>
    <row r="36" spans="8:8" ht="15.75" customHeight="1" x14ac:dyDescent="0.35">
      <c r="H36" s="36"/>
    </row>
    <row r="37" spans="8:8" ht="15.75" customHeight="1" x14ac:dyDescent="0.35">
      <c r="H37" s="36"/>
    </row>
    <row r="38" spans="8:8" ht="15.75" customHeight="1" x14ac:dyDescent="0.35">
      <c r="H38" s="36"/>
    </row>
    <row r="39" spans="8:8" ht="15.75" customHeight="1" x14ac:dyDescent="0.35">
      <c r="H39" s="69"/>
    </row>
    <row r="40" spans="8:8" ht="15.75" customHeight="1" x14ac:dyDescent="0.35"/>
    <row r="41" spans="8:8" ht="15.75" customHeight="1" x14ac:dyDescent="0.35">
      <c r="H41" s="64"/>
    </row>
    <row r="42" spans="8:8" ht="15.75" customHeight="1" x14ac:dyDescent="0.35">
      <c r="H42" s="43"/>
    </row>
    <row r="43" spans="8:8" ht="15.75" customHeight="1" x14ac:dyDescent="0.35">
      <c r="H43" s="36"/>
    </row>
    <row r="44" spans="8:8" ht="15.75" customHeight="1" x14ac:dyDescent="0.35">
      <c r="H44" s="65"/>
    </row>
    <row r="45" spans="8:8" ht="15.75" customHeight="1" x14ac:dyDescent="0.35">
      <c r="H45" s="36"/>
    </row>
    <row r="46" spans="8:8" ht="15.75" customHeight="1" x14ac:dyDescent="0.35">
      <c r="H46" s="36"/>
    </row>
    <row r="47" spans="8:8" ht="15.75" customHeight="1" x14ac:dyDescent="0.35">
      <c r="H47" s="43"/>
    </row>
    <row r="48" spans="8:8" ht="15.75" customHeight="1" x14ac:dyDescent="0.35">
      <c r="H48" s="36"/>
    </row>
    <row r="49" spans="8:9" ht="15.75" customHeight="1" x14ac:dyDescent="0.35">
      <c r="H49" s="36"/>
    </row>
    <row r="50" spans="8:9" ht="15.75" customHeight="1" x14ac:dyDescent="0.35">
      <c r="H50" s="36"/>
    </row>
    <row r="51" spans="8:9" ht="15.75" customHeight="1" x14ac:dyDescent="0.35">
      <c r="H51" s="69"/>
    </row>
    <row r="52" spans="8:9" ht="15.75" customHeight="1" x14ac:dyDescent="0.35"/>
    <row r="53" spans="8:9" ht="15.75" customHeight="1" x14ac:dyDescent="0.35">
      <c r="H53" s="64"/>
    </row>
    <row r="54" spans="8:9" ht="15.75" customHeight="1" x14ac:dyDescent="0.35">
      <c r="H54" s="43"/>
    </row>
    <row r="55" spans="8:9" ht="15.75" customHeight="1" x14ac:dyDescent="0.35">
      <c r="H55" s="36"/>
    </row>
    <row r="56" spans="8:9" ht="15.75" customHeight="1" x14ac:dyDescent="0.35">
      <c r="H56" s="65"/>
    </row>
    <row r="57" spans="8:9" ht="15.75" customHeight="1" x14ac:dyDescent="0.35">
      <c r="H57" s="43"/>
    </row>
    <row r="58" spans="8:9" ht="15.75" customHeight="1" x14ac:dyDescent="0.35">
      <c r="H58" s="69"/>
    </row>
    <row r="59" spans="8:9" ht="15.75" customHeight="1" x14ac:dyDescent="0.35"/>
    <row r="60" spans="8:9" ht="15.75" customHeight="1" x14ac:dyDescent="0.35"/>
    <row r="61" spans="8:9" ht="15.75" customHeight="1" x14ac:dyDescent="0.35">
      <c r="H61" s="40"/>
    </row>
    <row r="62" spans="8:9" ht="15.75" customHeight="1" x14ac:dyDescent="0.35"/>
    <row r="63" spans="8:9" ht="15.75" customHeight="1" x14ac:dyDescent="0.35">
      <c r="H63" s="5"/>
    </row>
    <row r="64" spans="8:9" ht="15.75" customHeight="1" x14ac:dyDescent="0.35">
      <c r="H64" s="70"/>
      <c r="I64" s="135"/>
    </row>
    <row r="65" spans="8:9" ht="15.75" customHeight="1" x14ac:dyDescent="0.35">
      <c r="I65" s="13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3"/>
    </row>
    <row r="71" spans="8:9" ht="15.75" customHeight="1" x14ac:dyDescent="0.35"/>
    <row r="72" spans="8:9" ht="15.75" customHeight="1" x14ac:dyDescent="0.35">
      <c r="H72" s="5"/>
    </row>
    <row r="73" spans="8:9" ht="15.75" customHeight="1" x14ac:dyDescent="0.35"/>
    <row r="74" spans="8:9" ht="15.75" customHeight="1" x14ac:dyDescent="0.35">
      <c r="H74" s="70"/>
      <c r="I74" s="70"/>
    </row>
    <row r="75" spans="8:9" ht="15.75" customHeight="1" x14ac:dyDescent="0.35">
      <c r="H75" s="137"/>
      <c r="I75" s="136"/>
    </row>
    <row r="76" spans="8:9" ht="15.75" customHeight="1" x14ac:dyDescent="0.35"/>
    <row r="77" spans="8:9" ht="15.75" customHeight="1" x14ac:dyDescent="0.35">
      <c r="H77" s="63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36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36"/>
    </row>
    <row r="95" spans="8:8" ht="15.75" customHeight="1" x14ac:dyDescent="0.35">
      <c r="H95" s="36"/>
    </row>
    <row r="96" spans="8:8" ht="15.75" customHeight="1" x14ac:dyDescent="0.35">
      <c r="H96" s="36"/>
    </row>
    <row r="97" spans="8:8" ht="15.75" customHeight="1" x14ac:dyDescent="0.35">
      <c r="H97" s="36"/>
    </row>
    <row r="98" spans="8:8" ht="15.75" customHeight="1" x14ac:dyDescent="0.35">
      <c r="H98" s="36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s="6" customFormat="1" ht="15.75" customHeight="1" x14ac:dyDescent="0.35"/>
    <row r="114" s="6" customFormat="1" ht="15.75" customHeight="1" x14ac:dyDescent="0.35"/>
    <row r="115" s="6" customFormat="1" ht="15.75" customHeight="1" x14ac:dyDescent="0.35"/>
    <row r="116" s="6" customFormat="1" ht="15.75" customHeight="1" x14ac:dyDescent="0.35"/>
    <row r="117" s="6" customFormat="1" ht="15.75" customHeight="1" x14ac:dyDescent="0.35"/>
    <row r="118" s="6" customFormat="1" ht="15.75" customHeight="1" x14ac:dyDescent="0.35"/>
    <row r="119" s="6" customFormat="1" ht="15.75" customHeight="1" x14ac:dyDescent="0.35"/>
    <row r="120" s="6" customFormat="1" ht="15.75" customHeight="1" x14ac:dyDescent="0.35"/>
    <row r="121" s="6" customFormat="1" ht="15.75" customHeight="1" x14ac:dyDescent="0.35"/>
    <row r="122" s="6" customFormat="1" ht="15.75" customHeight="1" x14ac:dyDescent="0.35"/>
    <row r="123" s="6" customFormat="1" ht="15.75" customHeight="1" x14ac:dyDescent="0.35"/>
    <row r="124" s="6" customFormat="1" ht="15.75" customHeight="1" x14ac:dyDescent="0.35"/>
    <row r="125" s="6" customFormat="1" ht="15.75" customHeight="1" x14ac:dyDescent="0.35"/>
    <row r="126" s="6" customFormat="1" ht="15.75" customHeight="1" x14ac:dyDescent="0.35"/>
    <row r="127" s="6" customFormat="1" ht="15.75" customHeight="1" x14ac:dyDescent="0.35"/>
    <row r="128" s="6" customFormat="1" ht="15.75" customHeight="1" x14ac:dyDescent="0.35"/>
    <row r="129" s="6" customFormat="1" ht="15.75" customHeight="1" x14ac:dyDescent="0.35"/>
    <row r="130" s="6" customFormat="1" ht="15.75" customHeight="1" x14ac:dyDescent="0.35"/>
    <row r="131" s="6" customFormat="1" ht="15.75" customHeight="1" x14ac:dyDescent="0.35"/>
    <row r="132" s="6" customFormat="1" ht="15.75" customHeight="1" x14ac:dyDescent="0.35"/>
    <row r="133" s="6" customFormat="1" ht="15.75" customHeight="1" x14ac:dyDescent="0.35"/>
    <row r="134" s="6" customFormat="1" ht="15.75" customHeight="1" x14ac:dyDescent="0.35"/>
    <row r="135" s="6" customFormat="1" ht="15.75" customHeight="1" x14ac:dyDescent="0.35"/>
    <row r="136" s="6" customFormat="1" ht="15.75" customHeight="1" x14ac:dyDescent="0.35"/>
    <row r="137" s="6" customFormat="1" ht="15.75" customHeight="1" x14ac:dyDescent="0.35"/>
    <row r="138" s="6" customFormat="1" ht="15.75" customHeight="1" x14ac:dyDescent="0.35"/>
    <row r="139" s="6" customFormat="1" ht="15.75" customHeight="1" x14ac:dyDescent="0.35"/>
    <row r="140" s="6" customFormat="1" ht="15.75" customHeight="1" x14ac:dyDescent="0.35"/>
    <row r="141" s="6" customFormat="1" ht="15.75" customHeight="1" x14ac:dyDescent="0.35"/>
    <row r="142" s="6" customFormat="1" ht="15.75" customHeight="1" x14ac:dyDescent="0.35"/>
    <row r="143" s="6" customFormat="1" ht="15.75" customHeight="1" x14ac:dyDescent="0.35"/>
    <row r="144" s="6" customFormat="1" ht="15.75" customHeight="1" x14ac:dyDescent="0.35"/>
    <row r="145" s="6" customFormat="1" ht="15.75" customHeight="1" x14ac:dyDescent="0.35"/>
    <row r="146" s="6" customFormat="1" ht="15.75" customHeight="1" x14ac:dyDescent="0.35"/>
    <row r="147" s="6" customFormat="1" ht="15.75" customHeight="1" x14ac:dyDescent="0.35"/>
    <row r="148" s="6" customFormat="1" ht="15.75" customHeight="1" x14ac:dyDescent="0.35"/>
    <row r="149" s="6" customFormat="1" ht="15.75" customHeight="1" x14ac:dyDescent="0.35"/>
    <row r="150" s="6" customFormat="1" ht="15.75" customHeight="1" x14ac:dyDescent="0.35"/>
    <row r="151" s="6" customFormat="1" ht="15.75" customHeight="1" x14ac:dyDescent="0.35"/>
    <row r="152" s="6" customFormat="1" ht="15.75" customHeight="1" x14ac:dyDescent="0.35"/>
    <row r="153" s="6" customFormat="1" ht="15.75" customHeight="1" x14ac:dyDescent="0.35"/>
    <row r="154" s="6" customFormat="1" ht="15.75" customHeight="1" x14ac:dyDescent="0.35"/>
    <row r="155" s="6" customFormat="1" ht="15.75" customHeight="1" x14ac:dyDescent="0.35"/>
    <row r="156" s="6" customFormat="1" ht="15.75" customHeight="1" x14ac:dyDescent="0.35"/>
    <row r="157" s="6" customFormat="1" ht="15.75" customHeight="1" x14ac:dyDescent="0.35"/>
    <row r="158" s="6" customFormat="1" ht="15.75" customHeight="1" x14ac:dyDescent="0.35"/>
    <row r="159" s="6" customFormat="1" ht="15.75" customHeight="1" x14ac:dyDescent="0.35"/>
    <row r="160" s="6" customFormat="1" ht="15.75" customHeight="1" x14ac:dyDescent="0.35"/>
    <row r="161" s="6" customFormat="1" ht="15.75" customHeight="1" x14ac:dyDescent="0.35"/>
    <row r="162" s="6" customFormat="1" ht="15.75" customHeight="1" x14ac:dyDescent="0.35"/>
    <row r="163" s="6" customFormat="1" ht="15.75" customHeight="1" x14ac:dyDescent="0.35"/>
    <row r="164" s="6" customFormat="1" ht="15.75" customHeight="1" x14ac:dyDescent="0.35"/>
    <row r="165" s="6" customFormat="1" ht="15.75" customHeight="1" x14ac:dyDescent="0.35"/>
    <row r="166" s="6" customFormat="1" ht="15.75" customHeight="1" x14ac:dyDescent="0.35"/>
    <row r="167" s="6" customFormat="1" ht="15.75" customHeight="1" x14ac:dyDescent="0.35"/>
    <row r="168" s="6" customFormat="1" ht="15.75" customHeight="1" x14ac:dyDescent="0.35"/>
    <row r="169" s="6" customFormat="1" ht="15.75" customHeight="1" x14ac:dyDescent="0.35"/>
    <row r="170" s="6" customFormat="1" ht="15.75" customHeight="1" x14ac:dyDescent="0.35"/>
    <row r="171" s="6" customFormat="1" ht="15.75" customHeight="1" x14ac:dyDescent="0.35"/>
    <row r="172" s="6" customFormat="1" ht="15.75" customHeight="1" x14ac:dyDescent="0.35"/>
    <row r="173" s="6" customFormat="1" ht="15.75" customHeight="1" x14ac:dyDescent="0.35"/>
    <row r="174" s="6" customFormat="1" ht="15.75" customHeight="1" x14ac:dyDescent="0.35"/>
    <row r="175" s="6" customFormat="1" ht="15.75" customHeight="1" x14ac:dyDescent="0.35"/>
    <row r="176" s="6" customFormat="1" ht="15.75" customHeight="1" x14ac:dyDescent="0.35"/>
    <row r="177" s="6" customFormat="1" ht="15.75" customHeight="1" x14ac:dyDescent="0.35"/>
    <row r="178" s="6" customFormat="1" ht="15.75" customHeight="1" x14ac:dyDescent="0.35"/>
    <row r="179" s="6" customFormat="1" ht="15.75" customHeight="1" x14ac:dyDescent="0.35"/>
    <row r="180" s="6" customFormat="1" ht="15.75" customHeight="1" x14ac:dyDescent="0.35"/>
    <row r="181" s="6" customFormat="1" ht="15.75" customHeight="1" x14ac:dyDescent="0.35"/>
    <row r="182" s="6" customFormat="1" ht="15.75" customHeight="1" x14ac:dyDescent="0.35"/>
    <row r="183" s="6" customFormat="1" ht="15.75" customHeight="1" x14ac:dyDescent="0.35"/>
    <row r="184" s="6" customFormat="1" ht="15.75" customHeight="1" x14ac:dyDescent="0.35"/>
    <row r="185" s="6" customFormat="1" ht="15.75" customHeight="1" x14ac:dyDescent="0.35"/>
    <row r="186" s="6" customFormat="1" ht="15.75" customHeight="1" x14ac:dyDescent="0.35"/>
    <row r="187" s="6" customFormat="1" ht="15.75" customHeight="1" x14ac:dyDescent="0.35"/>
    <row r="188" s="6" customFormat="1" ht="15.75" customHeight="1" x14ac:dyDescent="0.35"/>
    <row r="189" s="6" customFormat="1" ht="15.75" customHeight="1" x14ac:dyDescent="0.35"/>
    <row r="190" s="6" customFormat="1" ht="15.75" customHeight="1" x14ac:dyDescent="0.35"/>
    <row r="191" s="6" customFormat="1" ht="15.75" customHeight="1" x14ac:dyDescent="0.35"/>
    <row r="192" s="6" customFormat="1" ht="15.75" customHeight="1" x14ac:dyDescent="0.35"/>
    <row r="193" s="6" customFormat="1" ht="15.75" customHeight="1" x14ac:dyDescent="0.35"/>
    <row r="194" s="6" customFormat="1" ht="15.75" customHeight="1" x14ac:dyDescent="0.35"/>
    <row r="195" s="6" customFormat="1" ht="15.75" customHeight="1" x14ac:dyDescent="0.35"/>
    <row r="196" s="6" customFormat="1" ht="15.75" customHeight="1" x14ac:dyDescent="0.35"/>
    <row r="197" s="6" customFormat="1" ht="15.75" customHeight="1" x14ac:dyDescent="0.35"/>
    <row r="198" s="6" customFormat="1" ht="15.75" customHeight="1" x14ac:dyDescent="0.35"/>
    <row r="199" s="6" customFormat="1" ht="15.75" customHeight="1" x14ac:dyDescent="0.35"/>
    <row r="200" s="6" customFormat="1" ht="15.75" customHeight="1" x14ac:dyDescent="0.35"/>
    <row r="201" s="6" customFormat="1" ht="15.75" customHeight="1" x14ac:dyDescent="0.35"/>
    <row r="202" s="6" customFormat="1" ht="15.75" customHeight="1" x14ac:dyDescent="0.35"/>
    <row r="203" s="6" customFormat="1" ht="15.75" customHeight="1" x14ac:dyDescent="0.35"/>
    <row r="204" s="6" customFormat="1" ht="15.75" customHeight="1" x14ac:dyDescent="0.35"/>
    <row r="205" s="6" customFormat="1" ht="15.75" customHeight="1" x14ac:dyDescent="0.35"/>
    <row r="206" s="6" customFormat="1" ht="15.75" customHeight="1" x14ac:dyDescent="0.35"/>
    <row r="207" s="6" customFormat="1" ht="15.75" customHeight="1" x14ac:dyDescent="0.35"/>
    <row r="208" s="6" customFormat="1" ht="15.75" customHeight="1" x14ac:dyDescent="0.35"/>
    <row r="209" s="6" customFormat="1" ht="15.75" customHeight="1" x14ac:dyDescent="0.35"/>
    <row r="210" s="6" customFormat="1" ht="15.75" customHeight="1" x14ac:dyDescent="0.35"/>
    <row r="211" s="6" customFormat="1" ht="15.75" customHeight="1" x14ac:dyDescent="0.35"/>
    <row r="212" s="6" customFormat="1" ht="15.75" customHeight="1" x14ac:dyDescent="0.35"/>
    <row r="213" s="6" customFormat="1" ht="15.75" customHeight="1" x14ac:dyDescent="0.35"/>
    <row r="214" s="6" customFormat="1" ht="15.75" customHeight="1" x14ac:dyDescent="0.35"/>
    <row r="215" s="6" customFormat="1" ht="15.75" customHeight="1" x14ac:dyDescent="0.35"/>
    <row r="216" s="6" customFormat="1" ht="15.75" customHeight="1" x14ac:dyDescent="0.35"/>
    <row r="217" s="6" customFormat="1" ht="15.75" customHeight="1" x14ac:dyDescent="0.35"/>
    <row r="218" s="6" customFormat="1" ht="15.75" customHeight="1" x14ac:dyDescent="0.35"/>
    <row r="219" s="6" customFormat="1" ht="15.75" customHeight="1" x14ac:dyDescent="0.35"/>
    <row r="220" s="6" customFormat="1" ht="15.75" customHeight="1" x14ac:dyDescent="0.35"/>
    <row r="221" s="6" customFormat="1" ht="15.75" customHeight="1" x14ac:dyDescent="0.35"/>
    <row r="222" s="6" customFormat="1" ht="15.75" customHeight="1" x14ac:dyDescent="0.35"/>
    <row r="223" s="6" customFormat="1" ht="15.75" customHeight="1" x14ac:dyDescent="0.35"/>
    <row r="224" s="6" customFormat="1" ht="15.75" customHeight="1" x14ac:dyDescent="0.35"/>
    <row r="225" s="6" customFormat="1" ht="15.75" customHeight="1" x14ac:dyDescent="0.35"/>
    <row r="226" s="6" customFormat="1" ht="15.75" customHeight="1" x14ac:dyDescent="0.35"/>
    <row r="227" s="6" customFormat="1" ht="15.75" customHeight="1" x14ac:dyDescent="0.35"/>
    <row r="228" s="6" customFormat="1" ht="15.75" customHeight="1" x14ac:dyDescent="0.35"/>
    <row r="229" s="6" customFormat="1" ht="15.75" customHeight="1" x14ac:dyDescent="0.35"/>
    <row r="230" s="6" customFormat="1" ht="15.75" customHeight="1" x14ac:dyDescent="0.35"/>
    <row r="231" s="6" customFormat="1" ht="15.75" customHeight="1" x14ac:dyDescent="0.35"/>
    <row r="232" s="6" customFormat="1" ht="15.75" customHeight="1" x14ac:dyDescent="0.35"/>
    <row r="233" s="6" customFormat="1" ht="15.75" customHeight="1" x14ac:dyDescent="0.35"/>
    <row r="234" s="6" customFormat="1" ht="15.75" customHeight="1" x14ac:dyDescent="0.35"/>
    <row r="235" s="6" customFormat="1" ht="15.75" customHeight="1" x14ac:dyDescent="0.35"/>
    <row r="236" s="6" customFormat="1" ht="15.75" customHeight="1" x14ac:dyDescent="0.35"/>
    <row r="237" s="6" customFormat="1" ht="15.75" customHeight="1" x14ac:dyDescent="0.35"/>
    <row r="238" s="6" customFormat="1" ht="15.75" customHeight="1" x14ac:dyDescent="0.35"/>
    <row r="239" s="6" customFormat="1" ht="15.75" customHeight="1" x14ac:dyDescent="0.35"/>
    <row r="240" s="6" customFormat="1" ht="15.75" customHeight="1" x14ac:dyDescent="0.35"/>
    <row r="241" s="6" customFormat="1" ht="15.75" customHeight="1" x14ac:dyDescent="0.35"/>
    <row r="242" s="6" customFormat="1" ht="15.75" customHeight="1" x14ac:dyDescent="0.35"/>
    <row r="243" s="6" customFormat="1" ht="15.75" customHeight="1" x14ac:dyDescent="0.35"/>
    <row r="244" s="6" customFormat="1" ht="15.75" customHeight="1" x14ac:dyDescent="0.35"/>
    <row r="245" s="6" customFormat="1" ht="15.75" customHeight="1" x14ac:dyDescent="0.35"/>
    <row r="246" s="6" customFormat="1" ht="15.75" customHeight="1" x14ac:dyDescent="0.35"/>
    <row r="247" s="6" customFormat="1" ht="15.75" customHeight="1" x14ac:dyDescent="0.35"/>
    <row r="248" s="6" customFormat="1" ht="15.75" customHeight="1" x14ac:dyDescent="0.35"/>
    <row r="249" s="6" customFormat="1" ht="15.75" customHeight="1" x14ac:dyDescent="0.35"/>
    <row r="250" s="6" customFormat="1" ht="15.75" customHeight="1" x14ac:dyDescent="0.35"/>
    <row r="251" s="6" customFormat="1" ht="15.75" customHeight="1" x14ac:dyDescent="0.35"/>
    <row r="252" s="6" customFormat="1" ht="15.75" customHeight="1" x14ac:dyDescent="0.35"/>
    <row r="253" s="6" customFormat="1" ht="15.75" customHeight="1" x14ac:dyDescent="0.35"/>
    <row r="254" s="6" customFormat="1" ht="15.75" customHeight="1" x14ac:dyDescent="0.35"/>
    <row r="255" s="6" customFormat="1" ht="15.75" customHeight="1" x14ac:dyDescent="0.35"/>
    <row r="256" s="6" customFormat="1" ht="15.75" customHeight="1" x14ac:dyDescent="0.35"/>
    <row r="257" s="6" customFormat="1" ht="15.75" customHeight="1" x14ac:dyDescent="0.35"/>
    <row r="258" s="6" customFormat="1" ht="15.75" customHeight="1" x14ac:dyDescent="0.35"/>
    <row r="259" s="6" customFormat="1" ht="15.75" customHeight="1" x14ac:dyDescent="0.35"/>
    <row r="260" s="6" customFormat="1" ht="15.75" customHeight="1" x14ac:dyDescent="0.35"/>
    <row r="261" s="6" customFormat="1" ht="15.75" customHeight="1" x14ac:dyDescent="0.35"/>
    <row r="262" s="6" customFormat="1" ht="15.75" customHeight="1" x14ac:dyDescent="0.35"/>
    <row r="263" s="6" customFormat="1" ht="15.75" customHeight="1" x14ac:dyDescent="0.35"/>
    <row r="264" s="6" customFormat="1" ht="15.75" customHeight="1" x14ac:dyDescent="0.35"/>
    <row r="265" s="6" customFormat="1" ht="15.75" customHeight="1" x14ac:dyDescent="0.35"/>
    <row r="266" s="6" customFormat="1" ht="15.75" customHeight="1" x14ac:dyDescent="0.35"/>
    <row r="267" s="6" customFormat="1" ht="15.75" customHeight="1" x14ac:dyDescent="0.35"/>
    <row r="268" s="6" customFormat="1" ht="15.75" customHeight="1" x14ac:dyDescent="0.35"/>
    <row r="269" s="6" customFormat="1" ht="15.75" customHeight="1" x14ac:dyDescent="0.35"/>
    <row r="270" s="6" customFormat="1" ht="15.75" customHeight="1" x14ac:dyDescent="0.35"/>
    <row r="271" s="6" customFormat="1" ht="15.75" customHeight="1" x14ac:dyDescent="0.35"/>
    <row r="272" s="6" customFormat="1" ht="15.75" customHeight="1" x14ac:dyDescent="0.35"/>
    <row r="273" s="6" customFormat="1" ht="15.75" customHeight="1" x14ac:dyDescent="0.35"/>
    <row r="274" s="6" customFormat="1" ht="15.75" customHeight="1" x14ac:dyDescent="0.35"/>
    <row r="275" s="6" customFormat="1" ht="15.75" customHeight="1" x14ac:dyDescent="0.35"/>
    <row r="276" s="6" customFormat="1" ht="15.75" customHeight="1" x14ac:dyDescent="0.35"/>
    <row r="277" s="6" customFormat="1" ht="15.75" customHeight="1" x14ac:dyDescent="0.35"/>
    <row r="278" s="6" customFormat="1" ht="15.75" customHeight="1" x14ac:dyDescent="0.35"/>
    <row r="279" s="6" customFormat="1" ht="15.75" customHeight="1" x14ac:dyDescent="0.35"/>
    <row r="280" s="6" customFormat="1" ht="15.75" customHeight="1" x14ac:dyDescent="0.35"/>
    <row r="281" s="6" customFormat="1" ht="15.75" customHeight="1" x14ac:dyDescent="0.35"/>
    <row r="282" s="6" customFormat="1" ht="15.75" customHeight="1" x14ac:dyDescent="0.35"/>
    <row r="283" s="6" customFormat="1" ht="15.75" customHeight="1" x14ac:dyDescent="0.35"/>
    <row r="284" s="6" customFormat="1" ht="15.75" customHeight="1" x14ac:dyDescent="0.35"/>
    <row r="285" s="6" customFormat="1" ht="15.75" customHeight="1" x14ac:dyDescent="0.35"/>
    <row r="286" s="6" customFormat="1" ht="15.75" customHeight="1" x14ac:dyDescent="0.35"/>
    <row r="287" s="6" customFormat="1" ht="15.75" customHeight="1" x14ac:dyDescent="0.35"/>
    <row r="288" s="6" customFormat="1" ht="15.75" customHeight="1" x14ac:dyDescent="0.35"/>
    <row r="289" s="6" customFormat="1" ht="15.75" customHeight="1" x14ac:dyDescent="0.35"/>
    <row r="290" s="6" customFormat="1" ht="15.75" customHeight="1" x14ac:dyDescent="0.35"/>
    <row r="291" s="6" customFormat="1" ht="15.75" customHeight="1" x14ac:dyDescent="0.35"/>
    <row r="292" s="6" customFormat="1" ht="15.75" customHeight="1" x14ac:dyDescent="0.35"/>
    <row r="293" s="6" customFormat="1" ht="15.75" customHeight="1" x14ac:dyDescent="0.35"/>
    <row r="294" s="6" customFormat="1" ht="15.75" customHeight="1" x14ac:dyDescent="0.35"/>
    <row r="295" s="6" customFormat="1" ht="15.75" customHeight="1" x14ac:dyDescent="0.35"/>
    <row r="296" s="6" customFormat="1" ht="15.75" customHeight="1" x14ac:dyDescent="0.35"/>
    <row r="297" s="6" customFormat="1" ht="15.75" customHeight="1" x14ac:dyDescent="0.35"/>
    <row r="298" s="6" customFormat="1" ht="15.75" customHeight="1" x14ac:dyDescent="0.35"/>
    <row r="299" s="6" customFormat="1" ht="15.75" customHeight="1" x14ac:dyDescent="0.35"/>
    <row r="300" s="6" customFormat="1" ht="15.75" customHeight="1" x14ac:dyDescent="0.35"/>
    <row r="301" s="6" customFormat="1" ht="15.75" customHeight="1" x14ac:dyDescent="0.35"/>
    <row r="302" s="6" customFormat="1" ht="15.75" customHeight="1" x14ac:dyDescent="0.35"/>
    <row r="303" s="6" customFormat="1" ht="15.75" customHeight="1" x14ac:dyDescent="0.35"/>
    <row r="304" s="6" customFormat="1" ht="15.75" customHeight="1" x14ac:dyDescent="0.35"/>
    <row r="305" s="6" customFormat="1" ht="15.75" customHeight="1" x14ac:dyDescent="0.35"/>
    <row r="306" s="6" customFormat="1" ht="15.75" customHeight="1" x14ac:dyDescent="0.35"/>
    <row r="307" s="6" customFormat="1" ht="15.75" customHeight="1" x14ac:dyDescent="0.35"/>
    <row r="308" s="6" customFormat="1" ht="15.75" customHeight="1" x14ac:dyDescent="0.35"/>
    <row r="309" s="6" customFormat="1" ht="15.75" customHeight="1" x14ac:dyDescent="0.35"/>
    <row r="310" s="6" customFormat="1" ht="15.75" customHeight="1" x14ac:dyDescent="0.35"/>
    <row r="311" s="6" customFormat="1" ht="15.75" customHeight="1" x14ac:dyDescent="0.35"/>
    <row r="312" s="6" customFormat="1" ht="15.75" customHeight="1" x14ac:dyDescent="0.35"/>
    <row r="313" s="6" customFormat="1" ht="15.75" customHeight="1" x14ac:dyDescent="0.35"/>
    <row r="314" s="6" customFormat="1" ht="15.75" customHeight="1" x14ac:dyDescent="0.35"/>
    <row r="315" s="6" customFormat="1" ht="15.75" customHeight="1" x14ac:dyDescent="0.35"/>
    <row r="316" s="6" customFormat="1" ht="15.75" customHeight="1" x14ac:dyDescent="0.35"/>
    <row r="317" s="6" customFormat="1" ht="15.75" customHeight="1" x14ac:dyDescent="0.35"/>
    <row r="318" s="6" customFormat="1" ht="15.75" customHeight="1" x14ac:dyDescent="0.35"/>
    <row r="319" s="6" customFormat="1" ht="15.75" customHeight="1" x14ac:dyDescent="0.35"/>
    <row r="320" s="6" customFormat="1" ht="15.75" customHeight="1" x14ac:dyDescent="0.35"/>
    <row r="321" s="6" customFormat="1" ht="15.75" customHeight="1" x14ac:dyDescent="0.35"/>
    <row r="322" s="6" customFormat="1" ht="15.75" customHeight="1" x14ac:dyDescent="0.35"/>
    <row r="323" s="6" customFormat="1" ht="15.75" customHeight="1" x14ac:dyDescent="0.35"/>
    <row r="324" s="6" customFormat="1" ht="15.75" customHeight="1" x14ac:dyDescent="0.35"/>
    <row r="325" s="6" customFormat="1" ht="15.75" customHeight="1" x14ac:dyDescent="0.35"/>
    <row r="326" s="6" customFormat="1" ht="15.75" customHeight="1" x14ac:dyDescent="0.35"/>
    <row r="327" s="6" customFormat="1" ht="15.75" customHeight="1" x14ac:dyDescent="0.35"/>
    <row r="328" s="6" customFormat="1" ht="15.75" customHeight="1" x14ac:dyDescent="0.35"/>
    <row r="329" s="6" customFormat="1" ht="15.75" customHeight="1" x14ac:dyDescent="0.35"/>
    <row r="330" s="6" customFormat="1" ht="15.75" customHeight="1" x14ac:dyDescent="0.35"/>
    <row r="331" s="6" customFormat="1" ht="15.75" customHeight="1" x14ac:dyDescent="0.35"/>
    <row r="332" s="6" customFormat="1" ht="15.75" customHeight="1" x14ac:dyDescent="0.35"/>
    <row r="333" s="6" customFormat="1" ht="15.75" customHeight="1" x14ac:dyDescent="0.35"/>
    <row r="334" s="6" customFormat="1" ht="15.75" customHeight="1" x14ac:dyDescent="0.35"/>
    <row r="335" s="6" customFormat="1" ht="15.75" customHeight="1" x14ac:dyDescent="0.35"/>
    <row r="336" s="6" customFormat="1" ht="15.75" customHeight="1" x14ac:dyDescent="0.35"/>
    <row r="337" s="6" customFormat="1" ht="15.75" customHeight="1" x14ac:dyDescent="0.35"/>
    <row r="338" s="6" customFormat="1" ht="15.75" customHeight="1" x14ac:dyDescent="0.35"/>
    <row r="339" s="6" customFormat="1" ht="15.75" customHeight="1" x14ac:dyDescent="0.35"/>
    <row r="340" s="6" customFormat="1" ht="15.75" customHeight="1" x14ac:dyDescent="0.35"/>
    <row r="341" s="6" customFormat="1" ht="15.75" customHeight="1" x14ac:dyDescent="0.35"/>
    <row r="342" s="6" customFormat="1" ht="15.75" customHeight="1" x14ac:dyDescent="0.35"/>
    <row r="343" s="6" customFormat="1" ht="15.75" customHeight="1" x14ac:dyDescent="0.35"/>
    <row r="344" s="6" customFormat="1" ht="15.75" customHeight="1" x14ac:dyDescent="0.35"/>
    <row r="345" s="6" customFormat="1" ht="15.75" customHeight="1" x14ac:dyDescent="0.35"/>
    <row r="346" s="6" customFormat="1" ht="15.75" customHeight="1" x14ac:dyDescent="0.35"/>
    <row r="347" s="6" customFormat="1" ht="15.75" customHeight="1" x14ac:dyDescent="0.35"/>
    <row r="348" s="6" customFormat="1" ht="15.75" customHeight="1" x14ac:dyDescent="0.35"/>
    <row r="349" s="6" customFormat="1" ht="15.75" customHeight="1" x14ac:dyDescent="0.35"/>
    <row r="350" s="6" customFormat="1" ht="15.75" customHeight="1" x14ac:dyDescent="0.35"/>
    <row r="351" s="6" customFormat="1" ht="15.75" customHeight="1" x14ac:dyDescent="0.35"/>
    <row r="352" s="6" customFormat="1" ht="15.75" customHeight="1" x14ac:dyDescent="0.35"/>
    <row r="353" s="6" customFormat="1" ht="15.75" customHeight="1" x14ac:dyDescent="0.35"/>
    <row r="354" s="6" customFormat="1" ht="15.75" customHeight="1" x14ac:dyDescent="0.35"/>
    <row r="355" s="6" customFormat="1" ht="15.75" customHeight="1" x14ac:dyDescent="0.35"/>
    <row r="356" s="6" customFormat="1" ht="15.75" customHeight="1" x14ac:dyDescent="0.35"/>
    <row r="357" s="6" customFormat="1" ht="15.75" customHeight="1" x14ac:dyDescent="0.35"/>
    <row r="358" s="6" customFormat="1" ht="15.75" customHeight="1" x14ac:dyDescent="0.35"/>
    <row r="359" s="6" customFormat="1" ht="15.75" customHeight="1" x14ac:dyDescent="0.35"/>
    <row r="360" s="6" customFormat="1" ht="15.75" customHeight="1" x14ac:dyDescent="0.35"/>
    <row r="361" s="6" customFormat="1" ht="15.75" customHeight="1" x14ac:dyDescent="0.35"/>
    <row r="362" s="6" customFormat="1" ht="15.75" customHeight="1" x14ac:dyDescent="0.35"/>
    <row r="363" s="6" customFormat="1" ht="15.75" customHeight="1" x14ac:dyDescent="0.35"/>
    <row r="364" s="6" customFormat="1" ht="15.75" customHeight="1" x14ac:dyDescent="0.35"/>
    <row r="365" s="6" customFormat="1" ht="15.75" customHeight="1" x14ac:dyDescent="0.35"/>
    <row r="366" s="6" customFormat="1" ht="15.75" customHeight="1" x14ac:dyDescent="0.35"/>
    <row r="367" s="6" customFormat="1" ht="15.75" customHeight="1" x14ac:dyDescent="0.35"/>
    <row r="368" s="6" customFormat="1" ht="15.75" customHeight="1" x14ac:dyDescent="0.35"/>
    <row r="369" s="6" customFormat="1" ht="15.75" customHeight="1" x14ac:dyDescent="0.35"/>
    <row r="370" s="6" customFormat="1" ht="15.75" customHeight="1" x14ac:dyDescent="0.35"/>
    <row r="371" s="6" customFormat="1" ht="15.75" customHeight="1" x14ac:dyDescent="0.35"/>
    <row r="372" s="6" customFormat="1" ht="15.75" customHeight="1" x14ac:dyDescent="0.35"/>
    <row r="373" s="6" customFormat="1" ht="15.75" customHeight="1" x14ac:dyDescent="0.35"/>
    <row r="374" s="6" customFormat="1" ht="15.75" customHeight="1" x14ac:dyDescent="0.35"/>
    <row r="375" s="6" customFormat="1" ht="15.75" customHeight="1" x14ac:dyDescent="0.35"/>
    <row r="376" s="6" customFormat="1" ht="15.75" customHeight="1" x14ac:dyDescent="0.35"/>
    <row r="377" s="6" customFormat="1" ht="15.75" customHeight="1" x14ac:dyDescent="0.35"/>
    <row r="378" s="6" customFormat="1" ht="15.75" customHeight="1" x14ac:dyDescent="0.35"/>
    <row r="379" s="6" customFormat="1" ht="15.75" customHeight="1" x14ac:dyDescent="0.35"/>
    <row r="380" s="6" customFormat="1" ht="15.75" customHeight="1" x14ac:dyDescent="0.35"/>
    <row r="381" s="6" customFormat="1" ht="15.75" customHeight="1" x14ac:dyDescent="0.35"/>
    <row r="382" s="6" customFormat="1" ht="15.75" customHeight="1" x14ac:dyDescent="0.35"/>
    <row r="383" s="6" customFormat="1" ht="15.75" customHeight="1" x14ac:dyDescent="0.35"/>
    <row r="384" s="6" customFormat="1" ht="15.75" customHeight="1" x14ac:dyDescent="0.35"/>
    <row r="385" s="6" customFormat="1" ht="15.75" customHeight="1" x14ac:dyDescent="0.35"/>
    <row r="386" s="6" customFormat="1" ht="15.75" customHeight="1" x14ac:dyDescent="0.35"/>
    <row r="387" s="6" customFormat="1" ht="15.75" customHeight="1" x14ac:dyDescent="0.35"/>
    <row r="388" s="6" customFormat="1" ht="15.75" customHeight="1" x14ac:dyDescent="0.35"/>
    <row r="389" s="6" customFormat="1" ht="15.75" customHeight="1" x14ac:dyDescent="0.35"/>
    <row r="390" s="6" customFormat="1" ht="15.75" customHeight="1" x14ac:dyDescent="0.35"/>
    <row r="391" s="6" customFormat="1" ht="15.75" customHeight="1" x14ac:dyDescent="0.35"/>
    <row r="392" s="6" customFormat="1" ht="15.75" customHeight="1" x14ac:dyDescent="0.35"/>
    <row r="393" s="6" customFormat="1" ht="15.75" customHeight="1" x14ac:dyDescent="0.35"/>
    <row r="394" s="6" customFormat="1" ht="15.75" customHeight="1" x14ac:dyDescent="0.35"/>
    <row r="395" s="6" customFormat="1" ht="15.75" customHeight="1" x14ac:dyDescent="0.35"/>
    <row r="396" s="6" customFormat="1" ht="15.75" customHeight="1" x14ac:dyDescent="0.35"/>
    <row r="397" s="6" customFormat="1" ht="15.75" customHeight="1" x14ac:dyDescent="0.35"/>
    <row r="398" s="6" customFormat="1" ht="15.75" customHeight="1" x14ac:dyDescent="0.35"/>
    <row r="399" s="6" customFormat="1" ht="15.75" customHeight="1" x14ac:dyDescent="0.35"/>
    <row r="400" s="6" customFormat="1" ht="15.75" customHeight="1" x14ac:dyDescent="0.35"/>
    <row r="401" s="6" customFormat="1" ht="15.75" customHeight="1" x14ac:dyDescent="0.35"/>
    <row r="402" s="6" customFormat="1" ht="15.75" customHeight="1" x14ac:dyDescent="0.35"/>
    <row r="403" s="6" customFormat="1" ht="15.75" customHeight="1" x14ac:dyDescent="0.35"/>
    <row r="404" s="6" customFormat="1" ht="15.75" customHeight="1" x14ac:dyDescent="0.35"/>
    <row r="405" s="6" customFormat="1" ht="15.75" customHeight="1" x14ac:dyDescent="0.35"/>
    <row r="406" s="6" customFormat="1" ht="15.75" customHeight="1" x14ac:dyDescent="0.35"/>
    <row r="407" s="6" customFormat="1" ht="15.75" customHeight="1" x14ac:dyDescent="0.35"/>
    <row r="408" s="6" customFormat="1" ht="15.75" customHeight="1" x14ac:dyDescent="0.35"/>
    <row r="409" s="6" customFormat="1" ht="15.75" customHeight="1" x14ac:dyDescent="0.35"/>
    <row r="410" s="6" customFormat="1" ht="15.75" customHeight="1" x14ac:dyDescent="0.35"/>
    <row r="411" s="6" customFormat="1" ht="15.75" customHeight="1" x14ac:dyDescent="0.35"/>
    <row r="412" s="6" customFormat="1" ht="15.75" customHeight="1" x14ac:dyDescent="0.35"/>
    <row r="413" s="6" customFormat="1" ht="15.75" customHeight="1" x14ac:dyDescent="0.35"/>
    <row r="414" s="6" customFormat="1" ht="15.75" customHeight="1" x14ac:dyDescent="0.35"/>
    <row r="415" s="6" customFormat="1" ht="15.75" customHeight="1" x14ac:dyDescent="0.35"/>
    <row r="416" s="6" customFormat="1" ht="15.75" customHeight="1" x14ac:dyDescent="0.35"/>
    <row r="417" s="6" customFormat="1" ht="15.75" customHeight="1" x14ac:dyDescent="0.35"/>
    <row r="418" s="6" customFormat="1" ht="15.75" customHeight="1" x14ac:dyDescent="0.35"/>
    <row r="419" s="6" customFormat="1" ht="15.75" customHeight="1" x14ac:dyDescent="0.35"/>
    <row r="420" s="6" customFormat="1" ht="15.75" customHeight="1" x14ac:dyDescent="0.35"/>
    <row r="421" s="6" customFormat="1" ht="15.75" customHeight="1" x14ac:dyDescent="0.35"/>
    <row r="422" s="6" customFormat="1" ht="15.75" customHeight="1" x14ac:dyDescent="0.35"/>
    <row r="423" s="6" customFormat="1" ht="15.75" customHeight="1" x14ac:dyDescent="0.35"/>
    <row r="424" s="6" customFormat="1" ht="15.75" customHeight="1" x14ac:dyDescent="0.35"/>
    <row r="425" s="6" customFormat="1" ht="15.75" customHeight="1" x14ac:dyDescent="0.35"/>
    <row r="426" s="6" customFormat="1" ht="15.75" customHeight="1" x14ac:dyDescent="0.35"/>
    <row r="427" s="6" customFormat="1" ht="15.75" customHeight="1" x14ac:dyDescent="0.35"/>
    <row r="428" s="6" customFormat="1" ht="15.75" customHeight="1" x14ac:dyDescent="0.35"/>
    <row r="429" s="6" customFormat="1" ht="15.75" customHeight="1" x14ac:dyDescent="0.35"/>
    <row r="430" s="6" customFormat="1" ht="15.75" customHeight="1" x14ac:dyDescent="0.35"/>
    <row r="431" s="6" customFormat="1" ht="15.75" customHeight="1" x14ac:dyDescent="0.35"/>
    <row r="432" s="6" customFormat="1" ht="15.75" customHeight="1" x14ac:dyDescent="0.35"/>
    <row r="433" s="6" customFormat="1" ht="15.75" customHeight="1" x14ac:dyDescent="0.35"/>
    <row r="434" s="6" customFormat="1" ht="15.75" customHeight="1" x14ac:dyDescent="0.35"/>
    <row r="435" s="6" customFormat="1" ht="15.75" customHeight="1" x14ac:dyDescent="0.35"/>
    <row r="436" s="6" customFormat="1" ht="15.75" customHeight="1" x14ac:dyDescent="0.35"/>
    <row r="437" s="6" customFormat="1" ht="15.75" customHeight="1" x14ac:dyDescent="0.35"/>
    <row r="438" s="6" customFormat="1" ht="15.75" customHeight="1" x14ac:dyDescent="0.35"/>
    <row r="439" s="6" customFormat="1" ht="15.75" customHeight="1" x14ac:dyDescent="0.35"/>
    <row r="440" s="6" customFormat="1" ht="15.75" customHeight="1" x14ac:dyDescent="0.35"/>
    <row r="441" s="6" customFormat="1" ht="15.75" customHeight="1" x14ac:dyDescent="0.35"/>
    <row r="442" s="6" customFormat="1" ht="15.75" customHeight="1" x14ac:dyDescent="0.35"/>
    <row r="443" s="6" customFormat="1" ht="15.75" customHeight="1" x14ac:dyDescent="0.35"/>
    <row r="444" s="6" customFormat="1" ht="15.75" customHeight="1" x14ac:dyDescent="0.35"/>
    <row r="445" s="6" customFormat="1" ht="15.75" customHeight="1" x14ac:dyDescent="0.35"/>
    <row r="446" s="6" customFormat="1" ht="15.75" customHeight="1" x14ac:dyDescent="0.35"/>
    <row r="447" s="6" customFormat="1" ht="15.75" customHeight="1" x14ac:dyDescent="0.35"/>
    <row r="448" s="6" customFormat="1" ht="15.75" customHeight="1" x14ac:dyDescent="0.35"/>
    <row r="449" s="6" customFormat="1" ht="15.75" customHeight="1" x14ac:dyDescent="0.35"/>
    <row r="450" s="6" customFormat="1" ht="15.75" customHeight="1" x14ac:dyDescent="0.35"/>
    <row r="451" s="6" customFormat="1" ht="15.75" customHeight="1" x14ac:dyDescent="0.35"/>
    <row r="452" s="6" customFormat="1" ht="15.75" customHeight="1" x14ac:dyDescent="0.35"/>
    <row r="453" s="6" customFormat="1" ht="15.75" customHeight="1" x14ac:dyDescent="0.35"/>
    <row r="454" s="6" customFormat="1" ht="15.75" customHeight="1" x14ac:dyDescent="0.35"/>
    <row r="455" s="6" customFormat="1" ht="15.75" customHeight="1" x14ac:dyDescent="0.35"/>
    <row r="456" s="6" customFormat="1" ht="15.75" customHeight="1" x14ac:dyDescent="0.35"/>
    <row r="457" s="6" customFormat="1" ht="15.75" customHeight="1" x14ac:dyDescent="0.35"/>
    <row r="458" s="6" customFormat="1" ht="15.75" customHeight="1" x14ac:dyDescent="0.35"/>
    <row r="459" s="6" customFormat="1" ht="15.75" customHeight="1" x14ac:dyDescent="0.35"/>
    <row r="460" s="6" customFormat="1" ht="15.75" customHeight="1" x14ac:dyDescent="0.35"/>
    <row r="461" s="6" customFormat="1" ht="15.75" customHeight="1" x14ac:dyDescent="0.35"/>
    <row r="462" s="6" customFormat="1" ht="15.75" customHeight="1" x14ac:dyDescent="0.35"/>
    <row r="463" s="6" customFormat="1" ht="15.75" customHeight="1" x14ac:dyDescent="0.35"/>
    <row r="464" s="6" customFormat="1" ht="15.75" customHeight="1" x14ac:dyDescent="0.35"/>
    <row r="465" s="6" customFormat="1" ht="15.75" customHeight="1" x14ac:dyDescent="0.35"/>
    <row r="466" s="6" customFormat="1" ht="15.75" customHeight="1" x14ac:dyDescent="0.35"/>
    <row r="467" s="6" customFormat="1" ht="15.75" customHeight="1" x14ac:dyDescent="0.35"/>
    <row r="468" s="6" customFormat="1" ht="15.75" customHeight="1" x14ac:dyDescent="0.35"/>
    <row r="469" s="6" customFormat="1" ht="15.75" customHeight="1" x14ac:dyDescent="0.35"/>
    <row r="470" s="6" customFormat="1" ht="15.75" customHeight="1" x14ac:dyDescent="0.35"/>
    <row r="471" s="6" customFormat="1" ht="15.75" customHeight="1" x14ac:dyDescent="0.35"/>
    <row r="472" s="6" customFormat="1" ht="15.75" customHeight="1" x14ac:dyDescent="0.35"/>
    <row r="473" s="6" customFormat="1" ht="15.75" customHeight="1" x14ac:dyDescent="0.35"/>
    <row r="474" s="6" customFormat="1" ht="15.75" customHeight="1" x14ac:dyDescent="0.35"/>
    <row r="475" s="6" customFormat="1" ht="15.75" customHeight="1" x14ac:dyDescent="0.35"/>
    <row r="476" s="6" customFormat="1" ht="15.75" customHeight="1" x14ac:dyDescent="0.35"/>
    <row r="477" s="6" customFormat="1" ht="15.75" customHeight="1" x14ac:dyDescent="0.35"/>
    <row r="478" s="6" customFormat="1" ht="15.75" customHeight="1" x14ac:dyDescent="0.35"/>
    <row r="479" s="6" customFormat="1" ht="15.75" customHeight="1" x14ac:dyDescent="0.35"/>
    <row r="480" s="6" customFormat="1" ht="15.75" customHeight="1" x14ac:dyDescent="0.35"/>
    <row r="481" s="6" customFormat="1" ht="15.75" customHeight="1" x14ac:dyDescent="0.35"/>
    <row r="482" s="6" customFormat="1" ht="15.75" customHeight="1" x14ac:dyDescent="0.35"/>
    <row r="483" s="6" customFormat="1" ht="15.75" customHeight="1" x14ac:dyDescent="0.35"/>
    <row r="484" s="6" customFormat="1" ht="15.75" customHeight="1" x14ac:dyDescent="0.35"/>
    <row r="485" s="6" customFormat="1" ht="15.75" customHeight="1" x14ac:dyDescent="0.35"/>
    <row r="486" s="6" customFormat="1" ht="15.75" customHeight="1" x14ac:dyDescent="0.35"/>
    <row r="487" s="6" customFormat="1" ht="15.75" customHeight="1" x14ac:dyDescent="0.35"/>
    <row r="488" s="6" customFormat="1" ht="15.75" customHeight="1" x14ac:dyDescent="0.35"/>
    <row r="489" s="6" customFormat="1" ht="15.75" customHeight="1" x14ac:dyDescent="0.35"/>
    <row r="490" s="6" customFormat="1" ht="15.75" customHeight="1" x14ac:dyDescent="0.35"/>
    <row r="491" s="6" customFormat="1" ht="15.75" customHeight="1" x14ac:dyDescent="0.35"/>
    <row r="492" s="6" customFormat="1" ht="15.75" customHeight="1" x14ac:dyDescent="0.35"/>
    <row r="493" s="6" customFormat="1" ht="15.75" customHeight="1" x14ac:dyDescent="0.35"/>
    <row r="494" s="6" customFormat="1" ht="15.75" customHeight="1" x14ac:dyDescent="0.35"/>
    <row r="495" s="6" customFormat="1" ht="15.75" customHeight="1" x14ac:dyDescent="0.35"/>
    <row r="496" s="6" customFormat="1" ht="15.75" customHeight="1" x14ac:dyDescent="0.35"/>
    <row r="497" s="6" customFormat="1" ht="15.75" customHeight="1" x14ac:dyDescent="0.35"/>
    <row r="498" s="6" customFormat="1" ht="15.75" customHeight="1" x14ac:dyDescent="0.35"/>
    <row r="499" s="6" customFormat="1" ht="15.75" customHeight="1" x14ac:dyDescent="0.35"/>
    <row r="500" s="6" customFormat="1" ht="15.75" customHeight="1" x14ac:dyDescent="0.35"/>
    <row r="501" s="6" customFormat="1" ht="15.75" customHeight="1" x14ac:dyDescent="0.35"/>
    <row r="502" s="6" customFormat="1" ht="15.75" customHeight="1" x14ac:dyDescent="0.35"/>
    <row r="503" s="6" customFormat="1" ht="15.75" customHeight="1" x14ac:dyDescent="0.35"/>
    <row r="504" s="6" customFormat="1" ht="15.75" customHeight="1" x14ac:dyDescent="0.35"/>
    <row r="505" s="6" customFormat="1" ht="15.75" customHeight="1" x14ac:dyDescent="0.35"/>
    <row r="506" s="6" customFormat="1" ht="15.75" customHeight="1" x14ac:dyDescent="0.35"/>
    <row r="507" s="6" customFormat="1" ht="15.75" customHeight="1" x14ac:dyDescent="0.35"/>
    <row r="508" s="6" customFormat="1" ht="15.75" customHeight="1" x14ac:dyDescent="0.35"/>
    <row r="509" s="6" customFormat="1" ht="15.75" customHeight="1" x14ac:dyDescent="0.35"/>
    <row r="510" s="6" customFormat="1" ht="15.75" customHeight="1" x14ac:dyDescent="0.35"/>
    <row r="511" s="6" customFormat="1" ht="15.75" customHeight="1" x14ac:dyDescent="0.35"/>
    <row r="512" s="6" customFormat="1" ht="15.75" customHeight="1" x14ac:dyDescent="0.35"/>
    <row r="513" s="6" customFormat="1" ht="15.75" customHeight="1" x14ac:dyDescent="0.35"/>
    <row r="514" s="6" customFormat="1" ht="15.75" customHeight="1" x14ac:dyDescent="0.35"/>
    <row r="515" s="6" customFormat="1" ht="15.75" customHeight="1" x14ac:dyDescent="0.35"/>
    <row r="516" s="6" customFormat="1" ht="15.75" customHeight="1" x14ac:dyDescent="0.35"/>
    <row r="517" s="6" customFormat="1" ht="15.75" customHeight="1" x14ac:dyDescent="0.35"/>
    <row r="518" s="6" customFormat="1" ht="15.75" customHeight="1" x14ac:dyDescent="0.35"/>
    <row r="519" s="6" customFormat="1" ht="15.75" customHeight="1" x14ac:dyDescent="0.35"/>
    <row r="520" s="6" customFormat="1" ht="15.75" customHeight="1" x14ac:dyDescent="0.35"/>
    <row r="521" s="6" customFormat="1" ht="15.75" customHeight="1" x14ac:dyDescent="0.35"/>
    <row r="522" s="6" customFormat="1" ht="15.75" customHeight="1" x14ac:dyDescent="0.35"/>
    <row r="523" s="6" customFormat="1" ht="15.75" customHeight="1" x14ac:dyDescent="0.35"/>
    <row r="524" s="6" customFormat="1" ht="15.75" customHeight="1" x14ac:dyDescent="0.35"/>
    <row r="525" s="6" customFormat="1" ht="15.75" customHeight="1" x14ac:dyDescent="0.35"/>
    <row r="526" s="6" customFormat="1" ht="15.75" customHeight="1" x14ac:dyDescent="0.35"/>
    <row r="527" s="6" customFormat="1" ht="15.75" customHeight="1" x14ac:dyDescent="0.35"/>
    <row r="528" s="6" customFormat="1" ht="15.75" customHeight="1" x14ac:dyDescent="0.35"/>
    <row r="529" s="6" customFormat="1" ht="15.75" customHeight="1" x14ac:dyDescent="0.35"/>
    <row r="530" s="6" customFormat="1" ht="15.75" customHeight="1" x14ac:dyDescent="0.35"/>
    <row r="531" s="6" customFormat="1" ht="15.75" customHeight="1" x14ac:dyDescent="0.35"/>
    <row r="532" s="6" customFormat="1" ht="15.75" customHeight="1" x14ac:dyDescent="0.35"/>
    <row r="533" s="6" customFormat="1" ht="15.75" customHeight="1" x14ac:dyDescent="0.35"/>
    <row r="534" s="6" customFormat="1" ht="15.75" customHeight="1" x14ac:dyDescent="0.35"/>
    <row r="535" s="6" customFormat="1" ht="15.75" customHeight="1" x14ac:dyDescent="0.35"/>
    <row r="536" s="6" customFormat="1" ht="15.75" customHeight="1" x14ac:dyDescent="0.35"/>
    <row r="537" s="6" customFormat="1" ht="15.75" customHeight="1" x14ac:dyDescent="0.35"/>
    <row r="538" s="6" customFormat="1" ht="15.75" customHeight="1" x14ac:dyDescent="0.35"/>
    <row r="539" s="6" customFormat="1" ht="15.75" customHeight="1" x14ac:dyDescent="0.35"/>
    <row r="540" s="6" customFormat="1" ht="15.75" customHeight="1" x14ac:dyDescent="0.35"/>
    <row r="541" s="6" customFormat="1" ht="15.75" customHeight="1" x14ac:dyDescent="0.35"/>
    <row r="542" s="6" customFormat="1" ht="15.75" customHeight="1" x14ac:dyDescent="0.35"/>
    <row r="543" s="6" customFormat="1" ht="15.75" customHeight="1" x14ac:dyDescent="0.35"/>
    <row r="544" s="6" customFormat="1" ht="15.75" customHeight="1" x14ac:dyDescent="0.35"/>
    <row r="545" s="6" customFormat="1" ht="15.75" customHeight="1" x14ac:dyDescent="0.35"/>
    <row r="546" s="6" customFormat="1" ht="15.75" customHeight="1" x14ac:dyDescent="0.35"/>
    <row r="547" s="6" customFormat="1" ht="15.75" customHeight="1" x14ac:dyDescent="0.35"/>
    <row r="548" s="6" customFormat="1" ht="15.75" customHeight="1" x14ac:dyDescent="0.35"/>
    <row r="549" s="6" customFormat="1" ht="15.75" customHeight="1" x14ac:dyDescent="0.35"/>
    <row r="550" s="6" customFormat="1" ht="15.75" customHeight="1" x14ac:dyDescent="0.35"/>
    <row r="551" s="6" customFormat="1" ht="15.75" customHeight="1" x14ac:dyDescent="0.35"/>
    <row r="552" s="6" customFormat="1" ht="15.75" customHeight="1" x14ac:dyDescent="0.35"/>
    <row r="553" s="6" customFormat="1" ht="15.75" customHeight="1" x14ac:dyDescent="0.35"/>
    <row r="554" s="6" customFormat="1" ht="15.75" customHeight="1" x14ac:dyDescent="0.35"/>
    <row r="555" s="6" customFormat="1" ht="15.75" customHeight="1" x14ac:dyDescent="0.35"/>
    <row r="556" s="6" customFormat="1" ht="15.75" customHeight="1" x14ac:dyDescent="0.35"/>
    <row r="557" s="6" customFormat="1" ht="15.75" customHeight="1" x14ac:dyDescent="0.35"/>
    <row r="558" s="6" customFormat="1" ht="15.75" customHeight="1" x14ac:dyDescent="0.35"/>
    <row r="559" s="6" customFormat="1" ht="15.75" customHeight="1" x14ac:dyDescent="0.35"/>
    <row r="560" s="6" customFormat="1" ht="15.75" customHeight="1" x14ac:dyDescent="0.35"/>
    <row r="561" s="6" customFormat="1" ht="15.75" customHeight="1" x14ac:dyDescent="0.35"/>
    <row r="562" s="6" customFormat="1" ht="15.75" customHeight="1" x14ac:dyDescent="0.35"/>
    <row r="563" s="6" customFormat="1" ht="15.75" customHeight="1" x14ac:dyDescent="0.35"/>
    <row r="564" s="6" customFormat="1" ht="15.75" customHeight="1" x14ac:dyDescent="0.35"/>
    <row r="565" s="6" customFormat="1" ht="15.75" customHeight="1" x14ac:dyDescent="0.35"/>
    <row r="566" s="6" customFormat="1" ht="15.75" customHeight="1" x14ac:dyDescent="0.35"/>
    <row r="567" s="6" customFormat="1" ht="15.75" customHeight="1" x14ac:dyDescent="0.35"/>
    <row r="568" s="6" customFormat="1" ht="15.75" customHeight="1" x14ac:dyDescent="0.35"/>
    <row r="569" s="6" customFormat="1" ht="15.75" customHeight="1" x14ac:dyDescent="0.35"/>
    <row r="570" s="6" customFormat="1" ht="15.75" customHeight="1" x14ac:dyDescent="0.35"/>
    <row r="571" s="6" customFormat="1" ht="15.75" customHeight="1" x14ac:dyDescent="0.35"/>
    <row r="572" s="6" customFormat="1" ht="15.75" customHeight="1" x14ac:dyDescent="0.35"/>
    <row r="573" s="6" customFormat="1" ht="15.75" customHeight="1" x14ac:dyDescent="0.35"/>
    <row r="574" s="6" customFormat="1" ht="15.75" customHeight="1" x14ac:dyDescent="0.35"/>
    <row r="575" s="6" customFormat="1" ht="15.75" customHeight="1" x14ac:dyDescent="0.35"/>
    <row r="576" s="6" customFormat="1" ht="15.75" customHeight="1" x14ac:dyDescent="0.35"/>
    <row r="577" s="6" customFormat="1" ht="15.75" customHeight="1" x14ac:dyDescent="0.35"/>
    <row r="578" s="6" customFormat="1" ht="15.75" customHeight="1" x14ac:dyDescent="0.35"/>
    <row r="579" s="6" customFormat="1" ht="15.75" customHeight="1" x14ac:dyDescent="0.35"/>
    <row r="580" s="6" customFormat="1" ht="15.75" customHeight="1" x14ac:dyDescent="0.35"/>
    <row r="581" s="6" customFormat="1" ht="15.75" customHeight="1" x14ac:dyDescent="0.35"/>
    <row r="582" s="6" customFormat="1" ht="15.75" customHeight="1" x14ac:dyDescent="0.35"/>
    <row r="583" s="6" customFormat="1" ht="15.75" customHeight="1" x14ac:dyDescent="0.35"/>
    <row r="584" s="6" customFormat="1" ht="15.75" customHeight="1" x14ac:dyDescent="0.35"/>
    <row r="585" s="6" customFormat="1" ht="15.75" customHeight="1" x14ac:dyDescent="0.35"/>
    <row r="586" s="6" customFormat="1" ht="15.75" customHeight="1" x14ac:dyDescent="0.35"/>
    <row r="587" s="6" customFormat="1" ht="15.75" customHeight="1" x14ac:dyDescent="0.35"/>
    <row r="588" s="6" customFormat="1" ht="15.75" customHeight="1" x14ac:dyDescent="0.35"/>
    <row r="589" s="6" customFormat="1" ht="15.75" customHeight="1" x14ac:dyDescent="0.35"/>
    <row r="590" s="6" customFormat="1" ht="15.75" customHeight="1" x14ac:dyDescent="0.35"/>
    <row r="591" s="6" customFormat="1" ht="15.75" customHeight="1" x14ac:dyDescent="0.35"/>
    <row r="592" s="6" customFormat="1" ht="15.75" customHeight="1" x14ac:dyDescent="0.35"/>
    <row r="593" s="6" customFormat="1" ht="15.75" customHeight="1" x14ac:dyDescent="0.35"/>
    <row r="594" s="6" customFormat="1" ht="15.75" customHeight="1" x14ac:dyDescent="0.35"/>
    <row r="595" s="6" customFormat="1" ht="15.75" customHeight="1" x14ac:dyDescent="0.35"/>
    <row r="596" s="6" customFormat="1" ht="15.75" customHeight="1" x14ac:dyDescent="0.35"/>
    <row r="597" s="6" customFormat="1" ht="15.75" customHeight="1" x14ac:dyDescent="0.35"/>
    <row r="598" s="6" customFormat="1" ht="15.75" customHeight="1" x14ac:dyDescent="0.35"/>
    <row r="599" s="6" customFormat="1" ht="15.75" customHeight="1" x14ac:dyDescent="0.35"/>
    <row r="600" s="6" customFormat="1" ht="15.75" customHeight="1" x14ac:dyDescent="0.35"/>
    <row r="601" s="6" customFormat="1" ht="15.75" customHeight="1" x14ac:dyDescent="0.35"/>
    <row r="602" s="6" customFormat="1" ht="15.75" customHeight="1" x14ac:dyDescent="0.35"/>
    <row r="603" s="6" customFormat="1" ht="15.75" customHeight="1" x14ac:dyDescent="0.35"/>
    <row r="604" s="6" customFormat="1" ht="15.75" customHeight="1" x14ac:dyDescent="0.35"/>
    <row r="605" s="6" customFormat="1" ht="15.75" customHeight="1" x14ac:dyDescent="0.35"/>
    <row r="606" s="6" customFormat="1" ht="15.75" customHeight="1" x14ac:dyDescent="0.35"/>
    <row r="607" s="6" customFormat="1" ht="15.75" customHeight="1" x14ac:dyDescent="0.35"/>
    <row r="608" s="6" customFormat="1" ht="15.75" customHeight="1" x14ac:dyDescent="0.35"/>
    <row r="609" s="6" customFormat="1" ht="15.75" customHeight="1" x14ac:dyDescent="0.35"/>
    <row r="610" s="6" customFormat="1" ht="15.75" customHeight="1" x14ac:dyDescent="0.35"/>
    <row r="611" s="6" customFormat="1" ht="15.75" customHeight="1" x14ac:dyDescent="0.35"/>
    <row r="612" s="6" customFormat="1" ht="15.75" customHeight="1" x14ac:dyDescent="0.35"/>
    <row r="613" s="6" customFormat="1" ht="15.75" customHeight="1" x14ac:dyDescent="0.35"/>
    <row r="614" s="6" customFormat="1" ht="15.75" customHeight="1" x14ac:dyDescent="0.35"/>
    <row r="615" s="6" customFormat="1" ht="15.75" customHeight="1" x14ac:dyDescent="0.35"/>
    <row r="616" s="6" customFormat="1" ht="15.75" customHeight="1" x14ac:dyDescent="0.35"/>
    <row r="617" s="6" customFormat="1" ht="15.75" customHeight="1" x14ac:dyDescent="0.35"/>
    <row r="618" s="6" customFormat="1" ht="15.75" customHeight="1" x14ac:dyDescent="0.35"/>
    <row r="619" s="6" customFormat="1" ht="15.75" customHeight="1" x14ac:dyDescent="0.35"/>
    <row r="620" s="6" customFormat="1" ht="15.75" customHeight="1" x14ac:dyDescent="0.35"/>
    <row r="621" s="6" customFormat="1" ht="15.75" customHeight="1" x14ac:dyDescent="0.35"/>
    <row r="622" s="6" customFormat="1" ht="15.75" customHeight="1" x14ac:dyDescent="0.35"/>
    <row r="623" s="6" customFormat="1" ht="15.75" customHeight="1" x14ac:dyDescent="0.35"/>
    <row r="624" s="6" customFormat="1" ht="15.75" customHeight="1" x14ac:dyDescent="0.35"/>
    <row r="625" s="6" customFormat="1" ht="15.75" customHeight="1" x14ac:dyDescent="0.35"/>
    <row r="626" s="6" customFormat="1" ht="15.75" customHeight="1" x14ac:dyDescent="0.35"/>
    <row r="627" s="6" customFormat="1" ht="15.75" customHeight="1" x14ac:dyDescent="0.35"/>
    <row r="628" s="6" customFormat="1" ht="15.75" customHeight="1" x14ac:dyDescent="0.35"/>
    <row r="629" s="6" customFormat="1" ht="15.75" customHeight="1" x14ac:dyDescent="0.35"/>
    <row r="630" s="6" customFormat="1" ht="15.75" customHeight="1" x14ac:dyDescent="0.35"/>
    <row r="631" s="6" customFormat="1" ht="15.75" customHeight="1" x14ac:dyDescent="0.35"/>
    <row r="632" s="6" customFormat="1" ht="15.75" customHeight="1" x14ac:dyDescent="0.35"/>
    <row r="633" s="6" customFormat="1" ht="15.75" customHeight="1" x14ac:dyDescent="0.35"/>
    <row r="634" s="6" customFormat="1" ht="15.75" customHeight="1" x14ac:dyDescent="0.35"/>
    <row r="635" s="6" customFormat="1" ht="15.75" customHeight="1" x14ac:dyDescent="0.35"/>
    <row r="636" s="6" customFormat="1" ht="15.75" customHeight="1" x14ac:dyDescent="0.35"/>
    <row r="637" s="6" customFormat="1" ht="15.75" customHeight="1" x14ac:dyDescent="0.35"/>
    <row r="638" s="6" customFormat="1" ht="15.75" customHeight="1" x14ac:dyDescent="0.35"/>
    <row r="639" s="6" customFormat="1" ht="15.75" customHeight="1" x14ac:dyDescent="0.35"/>
    <row r="640" s="6" customFormat="1" ht="15.75" customHeight="1" x14ac:dyDescent="0.35"/>
    <row r="641" s="6" customFormat="1" ht="15.75" customHeight="1" x14ac:dyDescent="0.35"/>
    <row r="642" s="6" customFormat="1" ht="15.75" customHeight="1" x14ac:dyDescent="0.35"/>
    <row r="643" s="6" customFormat="1" ht="15.75" customHeight="1" x14ac:dyDescent="0.35"/>
    <row r="644" s="6" customFormat="1" ht="15.75" customHeight="1" x14ac:dyDescent="0.35"/>
    <row r="645" s="6" customFormat="1" ht="15.75" customHeight="1" x14ac:dyDescent="0.35"/>
    <row r="646" s="6" customFormat="1" ht="15.75" customHeight="1" x14ac:dyDescent="0.35"/>
    <row r="647" s="6" customFormat="1" ht="15.75" customHeight="1" x14ac:dyDescent="0.35"/>
    <row r="648" s="6" customFormat="1" ht="15.75" customHeight="1" x14ac:dyDescent="0.35"/>
    <row r="649" s="6" customFormat="1" ht="15.75" customHeight="1" x14ac:dyDescent="0.35"/>
    <row r="650" s="6" customFormat="1" ht="15.75" customHeight="1" x14ac:dyDescent="0.35"/>
    <row r="651" s="6" customFormat="1" ht="15.75" customHeight="1" x14ac:dyDescent="0.35"/>
    <row r="652" s="6" customFormat="1" ht="15.75" customHeight="1" x14ac:dyDescent="0.35"/>
    <row r="653" s="6" customFormat="1" ht="15.75" customHeight="1" x14ac:dyDescent="0.35"/>
    <row r="654" s="6" customFormat="1" ht="15.75" customHeight="1" x14ac:dyDescent="0.35"/>
    <row r="655" s="6" customFormat="1" ht="15.75" customHeight="1" x14ac:dyDescent="0.35"/>
    <row r="656" s="6" customFormat="1" ht="15.75" customHeight="1" x14ac:dyDescent="0.35"/>
    <row r="657" s="6" customFormat="1" ht="15.75" customHeight="1" x14ac:dyDescent="0.35"/>
    <row r="658" s="6" customFormat="1" ht="15.75" customHeight="1" x14ac:dyDescent="0.35"/>
    <row r="659" s="6" customFormat="1" ht="15.75" customHeight="1" x14ac:dyDescent="0.35"/>
    <row r="660" s="6" customFormat="1" ht="15.75" customHeight="1" x14ac:dyDescent="0.35"/>
    <row r="661" s="6" customFormat="1" ht="15.75" customHeight="1" x14ac:dyDescent="0.35"/>
    <row r="662" s="6" customFormat="1" ht="15.75" customHeight="1" x14ac:dyDescent="0.35"/>
    <row r="663" s="6" customFormat="1" ht="15.75" customHeight="1" x14ac:dyDescent="0.35"/>
    <row r="664" s="6" customFormat="1" ht="15.75" customHeight="1" x14ac:dyDescent="0.35"/>
    <row r="665" s="6" customFormat="1" ht="15.75" customHeight="1" x14ac:dyDescent="0.35"/>
    <row r="666" s="6" customFormat="1" ht="15.75" customHeight="1" x14ac:dyDescent="0.35"/>
    <row r="667" s="6" customFormat="1" ht="15.75" customHeight="1" x14ac:dyDescent="0.35"/>
    <row r="668" s="6" customFormat="1" ht="15.75" customHeight="1" x14ac:dyDescent="0.35"/>
    <row r="669" s="6" customFormat="1" ht="15.75" customHeight="1" x14ac:dyDescent="0.35"/>
    <row r="670" s="6" customFormat="1" ht="15.75" customHeight="1" x14ac:dyDescent="0.35"/>
    <row r="671" s="6" customFormat="1" ht="15.75" customHeight="1" x14ac:dyDescent="0.35"/>
    <row r="672" s="6" customFormat="1" ht="15.75" customHeight="1" x14ac:dyDescent="0.35"/>
    <row r="673" s="6" customFormat="1" ht="15.75" customHeight="1" x14ac:dyDescent="0.35"/>
    <row r="674" s="6" customFormat="1" ht="15.75" customHeight="1" x14ac:dyDescent="0.35"/>
    <row r="675" s="6" customFormat="1" ht="15.75" customHeight="1" x14ac:dyDescent="0.35"/>
    <row r="676" s="6" customFormat="1" ht="15.75" customHeight="1" x14ac:dyDescent="0.35"/>
    <row r="677" s="6" customFormat="1" ht="15.75" customHeight="1" x14ac:dyDescent="0.35"/>
    <row r="678" s="6" customFormat="1" ht="15.75" customHeight="1" x14ac:dyDescent="0.35"/>
    <row r="679" s="6" customFormat="1" ht="15.75" customHeight="1" x14ac:dyDescent="0.35"/>
    <row r="680" s="6" customFormat="1" ht="15.75" customHeight="1" x14ac:dyDescent="0.35"/>
    <row r="681" s="6" customFormat="1" ht="15.75" customHeight="1" x14ac:dyDescent="0.35"/>
    <row r="682" s="6" customFormat="1" ht="15.75" customHeight="1" x14ac:dyDescent="0.35"/>
    <row r="683" s="6" customFormat="1" ht="15.75" customHeight="1" x14ac:dyDescent="0.35"/>
    <row r="684" s="6" customFormat="1" ht="15.75" customHeight="1" x14ac:dyDescent="0.35"/>
    <row r="685" s="6" customFormat="1" ht="15.75" customHeight="1" x14ac:dyDescent="0.35"/>
    <row r="686" s="6" customFormat="1" ht="15.75" customHeight="1" x14ac:dyDescent="0.35"/>
    <row r="687" s="6" customFormat="1" ht="15.75" customHeight="1" x14ac:dyDescent="0.35"/>
    <row r="688" s="6" customFormat="1" ht="15.75" customHeight="1" x14ac:dyDescent="0.35"/>
    <row r="689" s="6" customFormat="1" ht="15.75" customHeight="1" x14ac:dyDescent="0.35"/>
    <row r="690" s="6" customFormat="1" ht="15.75" customHeight="1" x14ac:dyDescent="0.35"/>
    <row r="691" s="6" customFormat="1" ht="15.75" customHeight="1" x14ac:dyDescent="0.35"/>
    <row r="692" s="6" customFormat="1" ht="15.75" customHeight="1" x14ac:dyDescent="0.35"/>
    <row r="693" s="6" customFormat="1" ht="15.75" customHeight="1" x14ac:dyDescent="0.35"/>
    <row r="694" s="6" customFormat="1" ht="15.75" customHeight="1" x14ac:dyDescent="0.35"/>
    <row r="695" s="6" customFormat="1" ht="15.75" customHeight="1" x14ac:dyDescent="0.35"/>
    <row r="696" s="6" customFormat="1" ht="15.75" customHeight="1" x14ac:dyDescent="0.35"/>
    <row r="697" s="6" customFormat="1" ht="15.75" customHeight="1" x14ac:dyDescent="0.35"/>
    <row r="698" s="6" customFormat="1" ht="15.75" customHeight="1" x14ac:dyDescent="0.35"/>
    <row r="699" s="6" customFormat="1" ht="15.75" customHeight="1" x14ac:dyDescent="0.35"/>
    <row r="700" s="6" customFormat="1" ht="15.75" customHeight="1" x14ac:dyDescent="0.35"/>
    <row r="701" s="6" customFormat="1" ht="15.75" customHeight="1" x14ac:dyDescent="0.35"/>
    <row r="702" s="6" customFormat="1" ht="15.75" customHeight="1" x14ac:dyDescent="0.35"/>
    <row r="703" s="6" customFormat="1" ht="15.75" customHeight="1" x14ac:dyDescent="0.35"/>
    <row r="704" s="6" customFormat="1" ht="15.75" customHeight="1" x14ac:dyDescent="0.35"/>
    <row r="705" s="6" customFormat="1" ht="15.75" customHeight="1" x14ac:dyDescent="0.35"/>
    <row r="706" s="6" customFormat="1" ht="15.75" customHeight="1" x14ac:dyDescent="0.35"/>
    <row r="707" s="6" customFormat="1" ht="15.75" customHeight="1" x14ac:dyDescent="0.35"/>
    <row r="708" s="6" customFormat="1" ht="15.75" customHeight="1" x14ac:dyDescent="0.35"/>
    <row r="709" s="6" customFormat="1" ht="15.75" customHeight="1" x14ac:dyDescent="0.35"/>
    <row r="710" s="6" customFormat="1" ht="15.75" customHeight="1" x14ac:dyDescent="0.35"/>
    <row r="711" s="6" customFormat="1" ht="15.75" customHeight="1" x14ac:dyDescent="0.35"/>
    <row r="712" s="6" customFormat="1" ht="15.75" customHeight="1" x14ac:dyDescent="0.35"/>
    <row r="713" s="6" customFormat="1" ht="15.75" customHeight="1" x14ac:dyDescent="0.35"/>
    <row r="714" s="6" customFormat="1" ht="15.75" customHeight="1" x14ac:dyDescent="0.35"/>
    <row r="715" s="6" customFormat="1" ht="15.75" customHeight="1" x14ac:dyDescent="0.35"/>
    <row r="716" s="6" customFormat="1" ht="15.75" customHeight="1" x14ac:dyDescent="0.35"/>
    <row r="717" s="6" customFormat="1" ht="15.75" customHeight="1" x14ac:dyDescent="0.35"/>
    <row r="718" s="6" customFormat="1" ht="15.75" customHeight="1" x14ac:dyDescent="0.35"/>
    <row r="719" s="6" customFormat="1" ht="15.75" customHeight="1" x14ac:dyDescent="0.35"/>
    <row r="720" s="6" customFormat="1" ht="15.75" customHeight="1" x14ac:dyDescent="0.35"/>
    <row r="721" s="6" customFormat="1" ht="15.75" customHeight="1" x14ac:dyDescent="0.35"/>
    <row r="722" s="6" customFormat="1" ht="15.75" customHeight="1" x14ac:dyDescent="0.35"/>
    <row r="723" s="6" customFormat="1" ht="15.75" customHeight="1" x14ac:dyDescent="0.35"/>
    <row r="724" s="6" customFormat="1" ht="15.75" customHeight="1" x14ac:dyDescent="0.35"/>
    <row r="725" s="6" customFormat="1" ht="15.75" customHeight="1" x14ac:dyDescent="0.35"/>
    <row r="726" s="6" customFormat="1" ht="15.75" customHeight="1" x14ac:dyDescent="0.35"/>
    <row r="727" s="6" customFormat="1" ht="15.75" customHeight="1" x14ac:dyDescent="0.35"/>
    <row r="728" s="6" customFormat="1" ht="15.75" customHeight="1" x14ac:dyDescent="0.35"/>
    <row r="729" s="6" customFormat="1" ht="15.75" customHeight="1" x14ac:dyDescent="0.35"/>
    <row r="730" s="6" customFormat="1" ht="15.75" customHeight="1" x14ac:dyDescent="0.35"/>
    <row r="731" s="6" customFormat="1" ht="15.75" customHeight="1" x14ac:dyDescent="0.35"/>
    <row r="732" s="6" customFormat="1" ht="15.75" customHeight="1" x14ac:dyDescent="0.35"/>
    <row r="733" s="6" customFormat="1" ht="15.75" customHeight="1" x14ac:dyDescent="0.35"/>
    <row r="734" s="6" customFormat="1" ht="15.75" customHeight="1" x14ac:dyDescent="0.35"/>
    <row r="735" s="6" customFormat="1" ht="15.75" customHeight="1" x14ac:dyDescent="0.35"/>
    <row r="736" s="6" customFormat="1" ht="15.75" customHeight="1" x14ac:dyDescent="0.35"/>
    <row r="737" s="6" customFormat="1" ht="15.75" customHeight="1" x14ac:dyDescent="0.35"/>
    <row r="738" s="6" customFormat="1" ht="15.75" customHeight="1" x14ac:dyDescent="0.35"/>
    <row r="739" s="6" customFormat="1" ht="15.75" customHeight="1" x14ac:dyDescent="0.35"/>
    <row r="740" s="6" customFormat="1" ht="15.75" customHeight="1" x14ac:dyDescent="0.35"/>
    <row r="741" s="6" customFormat="1" ht="15.75" customHeight="1" x14ac:dyDescent="0.35"/>
    <row r="742" s="6" customFormat="1" ht="15.75" customHeight="1" x14ac:dyDescent="0.35"/>
    <row r="743" s="6" customFormat="1" ht="15.75" customHeight="1" x14ac:dyDescent="0.35"/>
    <row r="744" s="6" customFormat="1" ht="15.75" customHeight="1" x14ac:dyDescent="0.35"/>
    <row r="745" s="6" customFormat="1" ht="15.75" customHeight="1" x14ac:dyDescent="0.35"/>
    <row r="746" s="6" customFormat="1" ht="15.75" customHeight="1" x14ac:dyDescent="0.35"/>
    <row r="747" s="6" customFormat="1" ht="15.75" customHeight="1" x14ac:dyDescent="0.35"/>
    <row r="748" s="6" customFormat="1" ht="15.75" customHeight="1" x14ac:dyDescent="0.35"/>
    <row r="749" s="6" customFormat="1" ht="15.75" customHeight="1" x14ac:dyDescent="0.35"/>
    <row r="750" s="6" customFormat="1" ht="15.75" customHeight="1" x14ac:dyDescent="0.35"/>
    <row r="751" s="6" customFormat="1" ht="15.75" customHeight="1" x14ac:dyDescent="0.35"/>
    <row r="752" s="6" customFormat="1" ht="15.75" customHeight="1" x14ac:dyDescent="0.35"/>
    <row r="753" s="6" customFormat="1" ht="15.75" customHeight="1" x14ac:dyDescent="0.35"/>
    <row r="754" s="6" customFormat="1" ht="15.75" customHeight="1" x14ac:dyDescent="0.35"/>
    <row r="755" s="6" customFormat="1" ht="15.75" customHeight="1" x14ac:dyDescent="0.35"/>
    <row r="756" s="6" customFormat="1" ht="15.75" customHeight="1" x14ac:dyDescent="0.35"/>
    <row r="757" s="6" customFormat="1" ht="15.75" customHeight="1" x14ac:dyDescent="0.35"/>
    <row r="758" s="6" customFormat="1" ht="15.75" customHeight="1" x14ac:dyDescent="0.35"/>
    <row r="759" s="6" customFormat="1" ht="15.75" customHeight="1" x14ac:dyDescent="0.35"/>
    <row r="760" s="6" customFormat="1" ht="15.75" customHeight="1" x14ac:dyDescent="0.35"/>
    <row r="761" s="6" customFormat="1" ht="15.75" customHeight="1" x14ac:dyDescent="0.35"/>
    <row r="762" s="6" customFormat="1" ht="15.75" customHeight="1" x14ac:dyDescent="0.35"/>
    <row r="763" s="6" customFormat="1" ht="15.75" customHeight="1" x14ac:dyDescent="0.35"/>
    <row r="764" s="6" customFormat="1" ht="15.75" customHeight="1" x14ac:dyDescent="0.35"/>
    <row r="765" s="6" customFormat="1" ht="15.75" customHeight="1" x14ac:dyDescent="0.35"/>
    <row r="766" s="6" customFormat="1" ht="15.75" customHeight="1" x14ac:dyDescent="0.35"/>
    <row r="767" s="6" customFormat="1" ht="15.75" customHeight="1" x14ac:dyDescent="0.35"/>
    <row r="768" s="6" customFormat="1" ht="15.75" customHeight="1" x14ac:dyDescent="0.35"/>
    <row r="769" s="6" customFormat="1" ht="15.75" customHeight="1" x14ac:dyDescent="0.35"/>
    <row r="770" s="6" customFormat="1" ht="15.75" customHeight="1" x14ac:dyDescent="0.35"/>
    <row r="771" s="6" customFormat="1" ht="15.75" customHeight="1" x14ac:dyDescent="0.35"/>
    <row r="772" s="6" customFormat="1" ht="15.75" customHeight="1" x14ac:dyDescent="0.35"/>
    <row r="773" s="6" customFormat="1" ht="15.75" customHeight="1" x14ac:dyDescent="0.35"/>
    <row r="774" s="6" customFormat="1" ht="15.75" customHeight="1" x14ac:dyDescent="0.35"/>
    <row r="775" s="6" customFormat="1" ht="15.75" customHeight="1" x14ac:dyDescent="0.35"/>
    <row r="776" s="6" customFormat="1" ht="15.75" customHeight="1" x14ac:dyDescent="0.35"/>
    <row r="777" s="6" customFormat="1" ht="15.75" customHeight="1" x14ac:dyDescent="0.35"/>
    <row r="778" s="6" customFormat="1" ht="15.75" customHeight="1" x14ac:dyDescent="0.35"/>
    <row r="779" s="6" customFormat="1" ht="15.75" customHeight="1" x14ac:dyDescent="0.35"/>
    <row r="780" s="6" customFormat="1" ht="15.75" customHeight="1" x14ac:dyDescent="0.35"/>
    <row r="781" s="6" customFormat="1" ht="15.75" customHeight="1" x14ac:dyDescent="0.35"/>
    <row r="782" s="6" customFormat="1" ht="15.75" customHeight="1" x14ac:dyDescent="0.35"/>
    <row r="783" s="6" customFormat="1" ht="15.75" customHeight="1" x14ac:dyDescent="0.35"/>
    <row r="784" s="6" customFormat="1" ht="15.75" customHeight="1" x14ac:dyDescent="0.35"/>
    <row r="785" s="6" customFormat="1" ht="15.75" customHeight="1" x14ac:dyDescent="0.35"/>
    <row r="786" s="6" customFormat="1" ht="15.75" customHeight="1" x14ac:dyDescent="0.35"/>
    <row r="787" s="6" customFormat="1" ht="15.75" customHeight="1" x14ac:dyDescent="0.35"/>
    <row r="788" s="6" customFormat="1" ht="15.75" customHeight="1" x14ac:dyDescent="0.35"/>
    <row r="789" s="6" customFormat="1" ht="15.75" customHeight="1" x14ac:dyDescent="0.35"/>
    <row r="790" s="6" customFormat="1" ht="15.75" customHeight="1" x14ac:dyDescent="0.35"/>
    <row r="791" s="6" customFormat="1" ht="15.75" customHeight="1" x14ac:dyDescent="0.35"/>
    <row r="792" s="6" customFormat="1" ht="15.75" customHeight="1" x14ac:dyDescent="0.35"/>
    <row r="793" s="6" customFormat="1" ht="15.75" customHeight="1" x14ac:dyDescent="0.35"/>
    <row r="794" s="6" customFormat="1" ht="15.75" customHeight="1" x14ac:dyDescent="0.35"/>
    <row r="795" s="6" customFormat="1" ht="15.75" customHeight="1" x14ac:dyDescent="0.35"/>
    <row r="796" s="6" customFormat="1" ht="15.75" customHeight="1" x14ac:dyDescent="0.35"/>
    <row r="797" s="6" customFormat="1" ht="15.75" customHeight="1" x14ac:dyDescent="0.35"/>
    <row r="798" s="6" customFormat="1" ht="15.75" customHeight="1" x14ac:dyDescent="0.35"/>
    <row r="799" s="6" customFormat="1" ht="15.75" customHeight="1" x14ac:dyDescent="0.35"/>
    <row r="800" s="6" customFormat="1" ht="15.75" customHeight="1" x14ac:dyDescent="0.35"/>
    <row r="801" s="6" customFormat="1" ht="15.75" customHeight="1" x14ac:dyDescent="0.35"/>
    <row r="802" s="6" customFormat="1" ht="15.75" customHeight="1" x14ac:dyDescent="0.35"/>
    <row r="803" s="6" customFormat="1" ht="15.75" customHeight="1" x14ac:dyDescent="0.35"/>
    <row r="804" s="6" customFormat="1" ht="15.75" customHeight="1" x14ac:dyDescent="0.35"/>
    <row r="805" s="6" customFormat="1" ht="15.75" customHeight="1" x14ac:dyDescent="0.35"/>
    <row r="806" s="6" customFormat="1" ht="15.75" customHeight="1" x14ac:dyDescent="0.35"/>
    <row r="807" s="6" customFormat="1" ht="15.75" customHeight="1" x14ac:dyDescent="0.35"/>
    <row r="808" s="6" customFormat="1" ht="15.75" customHeight="1" x14ac:dyDescent="0.35"/>
    <row r="809" s="6" customFormat="1" ht="15.75" customHeight="1" x14ac:dyDescent="0.35"/>
    <row r="810" s="6" customFormat="1" ht="15.75" customHeight="1" x14ac:dyDescent="0.35"/>
    <row r="811" s="6" customFormat="1" ht="15.75" customHeight="1" x14ac:dyDescent="0.35"/>
    <row r="812" s="6" customFormat="1" ht="15.75" customHeight="1" x14ac:dyDescent="0.35"/>
    <row r="813" s="6" customFormat="1" ht="15.75" customHeight="1" x14ac:dyDescent="0.35"/>
    <row r="814" s="6" customFormat="1" ht="15.75" customHeight="1" x14ac:dyDescent="0.35"/>
    <row r="815" s="6" customFormat="1" ht="15.75" customHeight="1" x14ac:dyDescent="0.35"/>
    <row r="816" s="6" customFormat="1" ht="15.75" customHeight="1" x14ac:dyDescent="0.35"/>
    <row r="817" s="6" customFormat="1" ht="15.75" customHeight="1" x14ac:dyDescent="0.35"/>
    <row r="818" s="6" customFormat="1" ht="15.75" customHeight="1" x14ac:dyDescent="0.35"/>
    <row r="819" s="6" customFormat="1" ht="15.75" customHeight="1" x14ac:dyDescent="0.35"/>
    <row r="820" s="6" customFormat="1" ht="15.75" customHeight="1" x14ac:dyDescent="0.35"/>
    <row r="821" s="6" customFormat="1" ht="15.75" customHeight="1" x14ac:dyDescent="0.35"/>
    <row r="822" s="6" customFormat="1" ht="15.75" customHeight="1" x14ac:dyDescent="0.35"/>
    <row r="823" s="6" customFormat="1" ht="15.75" customHeight="1" x14ac:dyDescent="0.35"/>
    <row r="824" s="6" customFormat="1" ht="15.75" customHeight="1" x14ac:dyDescent="0.35"/>
    <row r="825" s="6" customFormat="1" ht="15.75" customHeight="1" x14ac:dyDescent="0.35"/>
    <row r="826" s="6" customFormat="1" ht="15.75" customHeight="1" x14ac:dyDescent="0.35"/>
    <row r="827" s="6" customFormat="1" ht="15.75" customHeight="1" x14ac:dyDescent="0.35"/>
    <row r="828" s="6" customFormat="1" ht="15.75" customHeight="1" x14ac:dyDescent="0.35"/>
    <row r="829" s="6" customFormat="1" ht="15.75" customHeight="1" x14ac:dyDescent="0.35"/>
    <row r="830" s="6" customFormat="1" ht="15.75" customHeight="1" x14ac:dyDescent="0.35"/>
    <row r="831" s="6" customFormat="1" ht="15.75" customHeight="1" x14ac:dyDescent="0.35"/>
    <row r="832" s="6" customFormat="1" ht="15.75" customHeight="1" x14ac:dyDescent="0.35"/>
    <row r="833" s="6" customFormat="1" ht="15.75" customHeight="1" x14ac:dyDescent="0.35"/>
    <row r="834" s="6" customFormat="1" ht="15.75" customHeight="1" x14ac:dyDescent="0.35"/>
    <row r="835" s="6" customFormat="1" ht="15.75" customHeight="1" x14ac:dyDescent="0.35"/>
    <row r="836" s="6" customFormat="1" ht="15.75" customHeight="1" x14ac:dyDescent="0.35"/>
    <row r="837" s="6" customFormat="1" ht="15.75" customHeight="1" x14ac:dyDescent="0.35"/>
    <row r="838" s="6" customFormat="1" ht="15.75" customHeight="1" x14ac:dyDescent="0.35"/>
    <row r="839" s="6" customFormat="1" ht="15.75" customHeight="1" x14ac:dyDescent="0.35"/>
    <row r="840" s="6" customFormat="1" ht="15.75" customHeight="1" x14ac:dyDescent="0.35"/>
    <row r="841" s="6" customFormat="1" ht="15.75" customHeight="1" x14ac:dyDescent="0.35"/>
    <row r="842" s="6" customFormat="1" ht="15.75" customHeight="1" x14ac:dyDescent="0.35"/>
    <row r="843" s="6" customFormat="1" ht="15.75" customHeight="1" x14ac:dyDescent="0.35"/>
    <row r="844" s="6" customFormat="1" ht="15.75" customHeight="1" x14ac:dyDescent="0.35"/>
    <row r="845" s="6" customFormat="1" ht="15.75" customHeight="1" x14ac:dyDescent="0.35"/>
    <row r="846" s="6" customFormat="1" ht="15.75" customHeight="1" x14ac:dyDescent="0.35"/>
    <row r="847" s="6" customFormat="1" ht="15.75" customHeight="1" x14ac:dyDescent="0.35"/>
    <row r="848" s="6" customFormat="1" ht="15.75" customHeight="1" x14ac:dyDescent="0.35"/>
    <row r="849" s="6" customFormat="1" ht="15.75" customHeight="1" x14ac:dyDescent="0.35"/>
    <row r="850" s="6" customFormat="1" ht="15.75" customHeight="1" x14ac:dyDescent="0.35"/>
    <row r="851" s="6" customFormat="1" ht="15.75" customHeight="1" x14ac:dyDescent="0.35"/>
    <row r="852" s="6" customFormat="1" ht="15.75" customHeight="1" x14ac:dyDescent="0.35"/>
    <row r="853" s="6" customFormat="1" ht="15.75" customHeight="1" x14ac:dyDescent="0.35"/>
    <row r="854" s="6" customFormat="1" ht="15.75" customHeight="1" x14ac:dyDescent="0.35"/>
    <row r="855" s="6" customFormat="1" ht="15.75" customHeight="1" x14ac:dyDescent="0.35"/>
    <row r="856" s="6" customFormat="1" ht="15.75" customHeight="1" x14ac:dyDescent="0.35"/>
    <row r="857" s="6" customFormat="1" ht="15.75" customHeight="1" x14ac:dyDescent="0.35"/>
    <row r="858" s="6" customFormat="1" ht="15.75" customHeight="1" x14ac:dyDescent="0.35"/>
    <row r="859" s="6" customFormat="1" ht="15.75" customHeight="1" x14ac:dyDescent="0.35"/>
    <row r="860" s="6" customFormat="1" ht="15.75" customHeight="1" x14ac:dyDescent="0.35"/>
    <row r="861" s="6" customFormat="1" ht="15.75" customHeight="1" x14ac:dyDescent="0.35"/>
    <row r="862" s="6" customFormat="1" ht="15.75" customHeight="1" x14ac:dyDescent="0.35"/>
    <row r="863" s="6" customFormat="1" ht="15.75" customHeight="1" x14ac:dyDescent="0.35"/>
    <row r="864" s="6" customFormat="1" ht="15.75" customHeight="1" x14ac:dyDescent="0.35"/>
    <row r="865" s="6" customFormat="1" ht="15.75" customHeight="1" x14ac:dyDescent="0.35"/>
    <row r="866" s="6" customFormat="1" ht="15.75" customHeight="1" x14ac:dyDescent="0.35"/>
    <row r="867" s="6" customFormat="1" ht="15.75" customHeight="1" x14ac:dyDescent="0.35"/>
    <row r="868" s="6" customFormat="1" ht="15.75" customHeight="1" x14ac:dyDescent="0.35"/>
    <row r="869" s="6" customFormat="1" ht="15.75" customHeight="1" x14ac:dyDescent="0.35"/>
    <row r="870" s="6" customFormat="1" ht="15.75" customHeight="1" x14ac:dyDescent="0.35"/>
    <row r="871" s="6" customFormat="1" ht="15.75" customHeight="1" x14ac:dyDescent="0.35"/>
    <row r="872" s="6" customFormat="1" ht="15.75" customHeight="1" x14ac:dyDescent="0.35"/>
    <row r="873" s="6" customFormat="1" ht="15.75" customHeight="1" x14ac:dyDescent="0.35"/>
    <row r="874" s="6" customFormat="1" ht="15.75" customHeight="1" x14ac:dyDescent="0.35"/>
    <row r="875" s="6" customFormat="1" ht="15.75" customHeight="1" x14ac:dyDescent="0.35"/>
    <row r="876" s="6" customFormat="1" ht="15.75" customHeight="1" x14ac:dyDescent="0.35"/>
    <row r="877" s="6" customFormat="1" ht="15.75" customHeight="1" x14ac:dyDescent="0.35"/>
    <row r="878" s="6" customFormat="1" ht="15.75" customHeight="1" x14ac:dyDescent="0.35"/>
    <row r="879" s="6" customFormat="1" ht="15.75" customHeight="1" x14ac:dyDescent="0.35"/>
    <row r="880" s="6" customFormat="1" ht="15.75" customHeight="1" x14ac:dyDescent="0.35"/>
    <row r="881" s="6" customFormat="1" ht="15.75" customHeight="1" x14ac:dyDescent="0.35"/>
    <row r="882" s="6" customFormat="1" ht="15.75" customHeight="1" x14ac:dyDescent="0.35"/>
    <row r="883" s="6" customFormat="1" ht="15.75" customHeight="1" x14ac:dyDescent="0.35"/>
    <row r="884" s="6" customFormat="1" ht="15.75" customHeight="1" x14ac:dyDescent="0.35"/>
    <row r="885" s="6" customFormat="1" ht="15.75" customHeight="1" x14ac:dyDescent="0.35"/>
    <row r="886" s="6" customFormat="1" ht="15.75" customHeight="1" x14ac:dyDescent="0.35"/>
    <row r="887" s="6" customFormat="1" ht="15.75" customHeight="1" x14ac:dyDescent="0.35"/>
    <row r="888" s="6" customFormat="1" ht="15.75" customHeight="1" x14ac:dyDescent="0.35"/>
    <row r="889" s="6" customFormat="1" ht="15.75" customHeight="1" x14ac:dyDescent="0.35"/>
    <row r="890" s="6" customFormat="1" ht="15.75" customHeight="1" x14ac:dyDescent="0.35"/>
    <row r="891" s="6" customFormat="1" ht="15.75" customHeight="1" x14ac:dyDescent="0.35"/>
    <row r="892" s="6" customFormat="1" ht="15.75" customHeight="1" x14ac:dyDescent="0.35"/>
    <row r="893" s="6" customFormat="1" ht="15.75" customHeight="1" x14ac:dyDescent="0.35"/>
    <row r="894" s="6" customFormat="1" ht="15.75" customHeight="1" x14ac:dyDescent="0.35"/>
    <row r="895" s="6" customFormat="1" ht="15.75" customHeight="1" x14ac:dyDescent="0.35"/>
    <row r="896" s="6" customFormat="1" ht="15.75" customHeight="1" x14ac:dyDescent="0.35"/>
    <row r="897" s="6" customFormat="1" ht="15.75" customHeight="1" x14ac:dyDescent="0.35"/>
    <row r="898" s="6" customFormat="1" ht="15.75" customHeight="1" x14ac:dyDescent="0.35"/>
    <row r="899" s="6" customFormat="1" ht="15.75" customHeight="1" x14ac:dyDescent="0.35"/>
    <row r="900" s="6" customFormat="1" ht="15.75" customHeight="1" x14ac:dyDescent="0.35"/>
    <row r="901" s="6" customFormat="1" ht="15.75" customHeight="1" x14ac:dyDescent="0.35"/>
    <row r="902" s="6" customFormat="1" ht="15.75" customHeight="1" x14ac:dyDescent="0.35"/>
    <row r="903" s="6" customFormat="1" ht="15.75" customHeight="1" x14ac:dyDescent="0.35"/>
    <row r="904" s="6" customFormat="1" ht="15.75" customHeight="1" x14ac:dyDescent="0.35"/>
    <row r="905" s="6" customFormat="1" ht="15.75" customHeight="1" x14ac:dyDescent="0.35"/>
    <row r="906" s="6" customFormat="1" ht="15.75" customHeight="1" x14ac:dyDescent="0.35"/>
    <row r="907" s="6" customFormat="1" ht="15.75" customHeight="1" x14ac:dyDescent="0.35"/>
    <row r="908" s="6" customFormat="1" ht="15.75" customHeight="1" x14ac:dyDescent="0.35"/>
    <row r="909" s="6" customFormat="1" ht="15.75" customHeight="1" x14ac:dyDescent="0.35"/>
    <row r="910" s="6" customFormat="1" ht="15.75" customHeight="1" x14ac:dyDescent="0.35"/>
    <row r="911" s="6" customFormat="1" ht="15.75" customHeight="1" x14ac:dyDescent="0.35"/>
    <row r="912" s="6" customFormat="1" ht="15.75" customHeight="1" x14ac:dyDescent="0.35"/>
    <row r="913" s="6" customFormat="1" ht="15.75" customHeight="1" x14ac:dyDescent="0.35"/>
    <row r="914" s="6" customFormat="1" ht="15.75" customHeight="1" x14ac:dyDescent="0.35"/>
    <row r="915" s="6" customFormat="1" ht="15.75" customHeight="1" x14ac:dyDescent="0.35"/>
    <row r="916" s="6" customFormat="1" ht="15.75" customHeight="1" x14ac:dyDescent="0.35"/>
    <row r="917" s="6" customFormat="1" ht="15.75" customHeight="1" x14ac:dyDescent="0.35"/>
    <row r="918" s="6" customFormat="1" ht="15.75" customHeight="1" x14ac:dyDescent="0.35"/>
    <row r="919" s="6" customFormat="1" ht="15.75" customHeight="1" x14ac:dyDescent="0.35"/>
    <row r="920" s="6" customFormat="1" ht="15.75" customHeight="1" x14ac:dyDescent="0.35"/>
    <row r="921" s="6" customFormat="1" ht="15.75" customHeight="1" x14ac:dyDescent="0.35"/>
    <row r="922" s="6" customFormat="1" ht="15.75" customHeight="1" x14ac:dyDescent="0.35"/>
    <row r="923" s="6" customFormat="1" ht="15.75" customHeight="1" x14ac:dyDescent="0.35"/>
    <row r="924" s="6" customFormat="1" ht="15.75" customHeight="1" x14ac:dyDescent="0.35"/>
    <row r="925" s="6" customFormat="1" ht="15.75" customHeight="1" x14ac:dyDescent="0.35"/>
    <row r="926" s="6" customFormat="1" ht="15.75" customHeight="1" x14ac:dyDescent="0.35"/>
    <row r="927" s="6" customFormat="1" ht="15.75" customHeight="1" x14ac:dyDescent="0.35"/>
    <row r="928" s="6" customFormat="1" ht="15.75" customHeight="1" x14ac:dyDescent="0.35"/>
    <row r="929" s="6" customFormat="1" ht="15.75" customHeight="1" x14ac:dyDescent="0.35"/>
    <row r="930" s="6" customFormat="1" ht="15.75" customHeight="1" x14ac:dyDescent="0.35"/>
    <row r="931" s="6" customFormat="1" ht="15.75" customHeight="1" x14ac:dyDescent="0.35"/>
    <row r="932" s="6" customFormat="1" ht="15.75" customHeight="1" x14ac:dyDescent="0.35"/>
    <row r="933" s="6" customFormat="1" ht="15.75" customHeight="1" x14ac:dyDescent="0.35"/>
    <row r="934" s="6" customFormat="1" ht="15.75" customHeight="1" x14ac:dyDescent="0.35"/>
    <row r="935" s="6" customFormat="1" ht="15.75" customHeight="1" x14ac:dyDescent="0.35"/>
    <row r="936" s="6" customFormat="1" ht="15.75" customHeight="1" x14ac:dyDescent="0.35"/>
    <row r="937" s="6" customFormat="1" ht="15.75" customHeight="1" x14ac:dyDescent="0.35"/>
    <row r="938" s="6" customFormat="1" ht="15.75" customHeight="1" x14ac:dyDescent="0.35"/>
    <row r="939" s="6" customFormat="1" ht="15.75" customHeight="1" x14ac:dyDescent="0.35"/>
    <row r="940" s="6" customFormat="1" ht="15.75" customHeight="1" x14ac:dyDescent="0.35"/>
    <row r="941" s="6" customFormat="1" ht="15.75" customHeight="1" x14ac:dyDescent="0.35"/>
    <row r="942" s="6" customFormat="1" ht="15.75" customHeight="1" x14ac:dyDescent="0.35"/>
    <row r="943" s="6" customFormat="1" ht="15.75" customHeight="1" x14ac:dyDescent="0.35"/>
    <row r="944" s="6" customFormat="1" ht="15.75" customHeight="1" x14ac:dyDescent="0.35"/>
    <row r="945" s="6" customFormat="1" ht="15.75" customHeight="1" x14ac:dyDescent="0.35"/>
    <row r="946" s="6" customFormat="1" ht="15.75" customHeight="1" x14ac:dyDescent="0.35"/>
    <row r="947" s="6" customFormat="1" ht="15.75" customHeight="1" x14ac:dyDescent="0.35"/>
    <row r="948" s="6" customFormat="1" ht="15.75" customHeight="1" x14ac:dyDescent="0.35"/>
    <row r="949" s="6" customFormat="1" ht="15.75" customHeight="1" x14ac:dyDescent="0.35"/>
    <row r="950" s="6" customFormat="1" ht="15.75" customHeight="1" x14ac:dyDescent="0.35"/>
    <row r="951" s="6" customFormat="1" ht="15.75" customHeight="1" x14ac:dyDescent="0.35"/>
    <row r="952" s="6" customFormat="1" ht="15.75" customHeight="1" x14ac:dyDescent="0.35"/>
    <row r="953" s="6" customFormat="1" ht="15.75" customHeight="1" x14ac:dyDescent="0.35"/>
    <row r="954" s="6" customFormat="1" ht="15.75" customHeight="1" x14ac:dyDescent="0.35"/>
    <row r="955" s="6" customFormat="1" ht="15.75" customHeight="1" x14ac:dyDescent="0.35"/>
    <row r="956" s="6" customFormat="1" ht="15.75" customHeight="1" x14ac:dyDescent="0.35"/>
    <row r="957" s="6" customFormat="1" ht="15.75" customHeight="1" x14ac:dyDescent="0.35"/>
    <row r="958" s="6" customFormat="1" ht="15.75" customHeight="1" x14ac:dyDescent="0.35"/>
    <row r="959" s="6" customFormat="1" ht="15.75" customHeight="1" x14ac:dyDescent="0.35"/>
    <row r="960" s="6" customFormat="1" ht="15.75" customHeight="1" x14ac:dyDescent="0.35"/>
    <row r="961" s="6" customFormat="1" ht="15.75" customHeight="1" x14ac:dyDescent="0.35"/>
    <row r="962" s="6" customFormat="1" ht="15.75" customHeight="1" x14ac:dyDescent="0.35"/>
    <row r="963" s="6" customFormat="1" ht="15.75" customHeight="1" x14ac:dyDescent="0.35"/>
    <row r="964" s="6" customFormat="1" ht="15.75" customHeight="1" x14ac:dyDescent="0.35"/>
    <row r="965" s="6" customFormat="1" ht="15.75" customHeight="1" x14ac:dyDescent="0.35"/>
    <row r="966" s="6" customFormat="1" ht="15.75" customHeight="1" x14ac:dyDescent="0.35"/>
    <row r="967" s="6" customFormat="1" ht="15.75" customHeight="1" x14ac:dyDescent="0.35"/>
    <row r="968" s="6" customFormat="1" ht="15.75" customHeight="1" x14ac:dyDescent="0.35"/>
    <row r="969" s="6" customFormat="1" ht="15.75" customHeight="1" x14ac:dyDescent="0.35"/>
    <row r="970" s="6" customFormat="1" ht="15.75" customHeight="1" x14ac:dyDescent="0.35"/>
    <row r="971" s="6" customFormat="1" ht="15.75" customHeight="1" x14ac:dyDescent="0.35"/>
    <row r="972" s="6" customFormat="1" ht="15.75" customHeight="1" x14ac:dyDescent="0.35"/>
    <row r="973" s="6" customFormat="1" ht="15.75" customHeight="1" x14ac:dyDescent="0.35"/>
    <row r="974" s="6" customFormat="1" ht="15.75" customHeight="1" x14ac:dyDescent="0.35"/>
    <row r="975" s="6" customFormat="1" ht="15.75" customHeight="1" x14ac:dyDescent="0.35"/>
    <row r="976" s="6" customFormat="1" ht="15.75" customHeight="1" x14ac:dyDescent="0.35"/>
    <row r="977" s="6" customFormat="1" ht="15.75" customHeight="1" x14ac:dyDescent="0.35"/>
    <row r="978" s="6" customFormat="1" ht="15.75" customHeight="1" x14ac:dyDescent="0.35"/>
    <row r="979" s="6" customFormat="1" ht="15.75" customHeight="1" x14ac:dyDescent="0.35"/>
    <row r="980" s="6" customFormat="1" ht="15.75" customHeight="1" x14ac:dyDescent="0.35"/>
    <row r="981" s="6" customFormat="1" ht="15.75" customHeight="1" x14ac:dyDescent="0.35"/>
    <row r="982" s="6" customFormat="1" ht="15.75" customHeight="1" x14ac:dyDescent="0.35"/>
    <row r="983" s="6" customFormat="1" ht="15.75" customHeight="1" x14ac:dyDescent="0.35"/>
    <row r="984" s="6" customFormat="1" ht="15.75" customHeight="1" x14ac:dyDescent="0.35"/>
    <row r="985" s="6" customFormat="1" ht="15.75" customHeight="1" x14ac:dyDescent="0.35"/>
    <row r="986" s="6" customFormat="1" ht="15.75" customHeight="1" x14ac:dyDescent="0.35"/>
    <row r="987" s="6" customFormat="1" ht="15.75" customHeight="1" x14ac:dyDescent="0.35"/>
    <row r="988" s="6" customFormat="1" ht="15.75" customHeight="1" x14ac:dyDescent="0.35"/>
    <row r="989" s="6" customFormat="1" ht="15.75" customHeight="1" x14ac:dyDescent="0.35"/>
    <row r="990" s="6" customFormat="1" ht="15.75" customHeight="1" x14ac:dyDescent="0.35"/>
    <row r="991" s="6" customFormat="1" ht="15.75" customHeight="1" x14ac:dyDescent="0.35"/>
    <row r="992" s="6" customFormat="1" ht="15.75" customHeight="1" x14ac:dyDescent="0.35"/>
    <row r="993" s="6" customFormat="1" ht="15.75" customHeight="1" x14ac:dyDescent="0.35"/>
    <row r="994" s="6" customFormat="1" ht="15.75" customHeight="1" x14ac:dyDescent="0.35"/>
    <row r="995" s="6" customFormat="1" ht="15.75" customHeight="1" x14ac:dyDescent="0.35"/>
    <row r="996" s="6" customFormat="1" ht="15.75" customHeight="1" x14ac:dyDescent="0.35"/>
  </sheetData>
  <mergeCells count="2">
    <mergeCell ref="I64:I65"/>
    <mergeCell ref="H75:I75"/>
  </mergeCells>
  <hyperlinks>
    <hyperlink ref="A27" location="'Math 1 - Answer'!A1" display="Click here to view the Answers!" xr:uid="{3CD2E111-25CD-4725-9838-08C0B80163F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3FE0-63A6-459B-98F1-4697AABA3E37}">
  <dimension ref="A1:C12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272</v>
      </c>
    </row>
    <row r="2" spans="1:3" x14ac:dyDescent="0.35">
      <c r="A2" t="s">
        <v>273</v>
      </c>
    </row>
    <row r="3" spans="1:3" x14ac:dyDescent="0.35">
      <c r="A3" t="s">
        <v>274</v>
      </c>
    </row>
    <row r="4" spans="1:3" x14ac:dyDescent="0.35">
      <c r="A4" t="s">
        <v>275</v>
      </c>
    </row>
    <row r="6" spans="1:3" x14ac:dyDescent="0.35">
      <c r="A6" t="s">
        <v>276</v>
      </c>
    </row>
    <row r="8" spans="1:3" x14ac:dyDescent="0.35">
      <c r="A8" s="71" t="s">
        <v>277</v>
      </c>
      <c r="B8" s="71" t="s">
        <v>119</v>
      </c>
      <c r="C8" s="71" t="s">
        <v>278</v>
      </c>
    </row>
    <row r="9" spans="1:3" x14ac:dyDescent="0.35">
      <c r="A9" s="72" t="s">
        <v>279</v>
      </c>
      <c r="B9" s="72">
        <v>78</v>
      </c>
      <c r="C9" s="73" t="str">
        <f>IF(B9&gt;=80,"Excellent",IF(B9&gt;=60,"Good","Failed"))</f>
        <v>Good</v>
      </c>
    </row>
    <row r="10" spans="1:3" x14ac:dyDescent="0.35">
      <c r="A10" s="72" t="s">
        <v>280</v>
      </c>
      <c r="B10" s="72">
        <v>85</v>
      </c>
      <c r="C10" s="73" t="str">
        <f t="shared" ref="C10:C12" si="0">IF(B10&gt;=80,"Excellent",IF(B10&gt;=60,"Good","Failed"))</f>
        <v>Excellent</v>
      </c>
    </row>
    <row r="11" spans="1:3" x14ac:dyDescent="0.35">
      <c r="A11" s="72" t="s">
        <v>281</v>
      </c>
      <c r="B11" s="72">
        <v>44</v>
      </c>
      <c r="C11" s="73" t="str">
        <f t="shared" si="0"/>
        <v>Failed</v>
      </c>
    </row>
    <row r="12" spans="1:3" x14ac:dyDescent="0.35">
      <c r="A12" s="72" t="s">
        <v>282</v>
      </c>
      <c r="B12" s="72">
        <v>61</v>
      </c>
      <c r="C12" s="73" t="str">
        <f t="shared" si="0"/>
        <v>Good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B400-6EC9-4D2F-82E4-D7D0375D76F6}">
  <dimension ref="A1:C24"/>
  <sheetViews>
    <sheetView workbookViewId="0">
      <selection sqref="A1:XFD1048576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6" t="s">
        <v>20</v>
      </c>
    </row>
    <row r="2" spans="1:3" x14ac:dyDescent="0.35">
      <c r="A2" s="6" t="s">
        <v>21</v>
      </c>
    </row>
    <row r="3" spans="1:3" x14ac:dyDescent="0.35">
      <c r="A3" s="5" t="s">
        <v>22</v>
      </c>
      <c r="B3" s="5" t="s">
        <v>23</v>
      </c>
      <c r="C3" s="5" t="s">
        <v>24</v>
      </c>
    </row>
    <row r="4" spans="1:3" x14ac:dyDescent="0.35">
      <c r="A4" s="6" t="s">
        <v>25</v>
      </c>
      <c r="B4" s="9">
        <v>43101</v>
      </c>
      <c r="C4" s="6">
        <v>152</v>
      </c>
    </row>
    <row r="5" spans="1:3" x14ac:dyDescent="0.35">
      <c r="A5" s="6" t="s">
        <v>26</v>
      </c>
      <c r="B5" s="9">
        <v>43101</v>
      </c>
      <c r="C5" s="6">
        <v>171</v>
      </c>
    </row>
    <row r="6" spans="1:3" x14ac:dyDescent="0.35">
      <c r="A6" s="6" t="s">
        <v>27</v>
      </c>
      <c r="B6" s="9">
        <v>43101</v>
      </c>
      <c r="C6" s="6">
        <v>110</v>
      </c>
    </row>
    <row r="7" spans="1:3" x14ac:dyDescent="0.35">
      <c r="A7" s="6" t="s">
        <v>28</v>
      </c>
      <c r="B7" s="9">
        <v>43132</v>
      </c>
      <c r="C7" s="6">
        <v>173</v>
      </c>
    </row>
    <row r="8" spans="1:3" x14ac:dyDescent="0.35">
      <c r="A8" s="6" t="s">
        <v>29</v>
      </c>
      <c r="B8" s="9">
        <v>43132</v>
      </c>
      <c r="C8" s="6">
        <v>128</v>
      </c>
    </row>
    <row r="9" spans="1:3" x14ac:dyDescent="0.35">
      <c r="A9" s="6" t="s">
        <v>30</v>
      </c>
      <c r="B9" s="9">
        <v>43132</v>
      </c>
      <c r="C9" s="6">
        <v>107</v>
      </c>
    </row>
    <row r="10" spans="1:3" x14ac:dyDescent="0.35">
      <c r="A10" s="6" t="s">
        <v>31</v>
      </c>
      <c r="B10" s="9">
        <v>43160</v>
      </c>
      <c r="C10" s="6">
        <v>213</v>
      </c>
    </row>
    <row r="11" spans="1:3" x14ac:dyDescent="0.35">
      <c r="A11" s="6" t="s">
        <v>32</v>
      </c>
      <c r="B11" s="9">
        <v>43160</v>
      </c>
      <c r="C11" s="6">
        <v>238</v>
      </c>
    </row>
    <row r="12" spans="1:3" x14ac:dyDescent="0.35">
      <c r="A12" s="6" t="s">
        <v>33</v>
      </c>
      <c r="B12" s="9">
        <v>43160</v>
      </c>
      <c r="C12" s="6">
        <v>131</v>
      </c>
    </row>
    <row r="14" spans="1:3" x14ac:dyDescent="0.35">
      <c r="A14" s="6" t="s">
        <v>34</v>
      </c>
    </row>
    <row r="16" spans="1:3" x14ac:dyDescent="0.35">
      <c r="A16" s="9">
        <v>43101</v>
      </c>
      <c r="B16" s="10">
        <f>AVERAGE(C4,C4:C6)</f>
        <v>146.25</v>
      </c>
      <c r="C16" s="6"/>
    </row>
    <row r="17" spans="1:3" x14ac:dyDescent="0.35">
      <c r="A17" s="9">
        <v>43132</v>
      </c>
      <c r="B17" s="10">
        <f>AVERAGE(C7,C7:C9)</f>
        <v>145.25</v>
      </c>
      <c r="C17" s="6"/>
    </row>
    <row r="18" spans="1:3" x14ac:dyDescent="0.35">
      <c r="A18" s="9">
        <v>43160</v>
      </c>
      <c r="B18" s="10">
        <f>AVERAGE(C10,C10:C12)</f>
        <v>198.75</v>
      </c>
      <c r="C18" s="6"/>
    </row>
    <row r="21" spans="1:3" x14ac:dyDescent="0.35">
      <c r="A21" s="6" t="s">
        <v>35</v>
      </c>
    </row>
    <row r="23" spans="1:3" x14ac:dyDescent="0.35">
      <c r="A23" s="6" t="s">
        <v>36</v>
      </c>
      <c r="B23" s="10">
        <f>AVERAGE(C4,C4:C12)</f>
        <v>157.5</v>
      </c>
      <c r="C23" s="6"/>
    </row>
    <row r="24" spans="1:3" x14ac:dyDescent="0.35">
      <c r="A24" s="6" t="s">
        <v>37</v>
      </c>
      <c r="B24" s="10">
        <f>SUM(C4:C12)</f>
        <v>1423</v>
      </c>
      <c r="C24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2DCD-548C-4965-A6E7-BFC206C59CED}">
  <dimension ref="A1:D18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6" t="s">
        <v>283</v>
      </c>
    </row>
    <row r="2" spans="1:2" x14ac:dyDescent="0.35">
      <c r="A2" s="6" t="s">
        <v>284</v>
      </c>
    </row>
    <row r="4" spans="1:2" x14ac:dyDescent="0.35">
      <c r="A4" s="40"/>
    </row>
    <row r="5" spans="1:2" x14ac:dyDescent="0.35">
      <c r="A5" s="40" t="s">
        <v>23</v>
      </c>
      <c r="B5" s="40" t="s">
        <v>285</v>
      </c>
    </row>
    <row r="6" spans="1:2" x14ac:dyDescent="0.35">
      <c r="A6" s="6" t="s">
        <v>286</v>
      </c>
      <c r="B6" s="74">
        <v>759</v>
      </c>
    </row>
    <row r="7" spans="1:2" x14ac:dyDescent="0.35">
      <c r="A7" s="6" t="s">
        <v>287</v>
      </c>
      <c r="B7" s="74">
        <v>200</v>
      </c>
    </row>
    <row r="8" spans="1:2" x14ac:dyDescent="0.35">
      <c r="A8" s="6" t="s">
        <v>288</v>
      </c>
      <c r="B8" s="74">
        <v>42</v>
      </c>
    </row>
    <row r="9" spans="1:2" x14ac:dyDescent="0.35">
      <c r="A9" s="6" t="s">
        <v>289</v>
      </c>
      <c r="B9" s="74">
        <v>423</v>
      </c>
    </row>
    <row r="10" spans="1:2" x14ac:dyDescent="0.35">
      <c r="A10" s="6" t="s">
        <v>290</v>
      </c>
      <c r="B10" s="74">
        <v>200</v>
      </c>
    </row>
    <row r="11" spans="1:2" x14ac:dyDescent="0.35">
      <c r="A11" s="6" t="s">
        <v>291</v>
      </c>
      <c r="B11" s="74">
        <v>50</v>
      </c>
    </row>
    <row r="12" spans="1:2" x14ac:dyDescent="0.35">
      <c r="A12" s="6" t="s">
        <v>292</v>
      </c>
      <c r="B12" s="74">
        <v>700</v>
      </c>
    </row>
    <row r="13" spans="1:2" x14ac:dyDescent="0.35">
      <c r="A13" s="6" t="s">
        <v>293</v>
      </c>
      <c r="B13" s="74">
        <v>450</v>
      </c>
    </row>
    <row r="14" spans="1:2" x14ac:dyDescent="0.35">
      <c r="A14" s="6" t="s">
        <v>294</v>
      </c>
      <c r="B14" s="74">
        <v>605</v>
      </c>
    </row>
    <row r="15" spans="1:2" x14ac:dyDescent="0.35">
      <c r="A15" s="6" t="s">
        <v>295</v>
      </c>
      <c r="B15" s="74">
        <v>240</v>
      </c>
    </row>
    <row r="16" spans="1:2" x14ac:dyDescent="0.35">
      <c r="A16" s="6" t="s">
        <v>296</v>
      </c>
      <c r="B16" s="74">
        <v>685</v>
      </c>
    </row>
    <row r="17" spans="1:4" ht="15" thickBot="1" x14ac:dyDescent="0.4">
      <c r="A17" s="6" t="s">
        <v>297</v>
      </c>
      <c r="B17" s="74">
        <v>295</v>
      </c>
    </row>
    <row r="18" spans="1:4" ht="15" thickBot="1" x14ac:dyDescent="0.4">
      <c r="A18" s="6" t="s">
        <v>298</v>
      </c>
      <c r="B18" s="75">
        <f>SUM(B6:B17)</f>
        <v>4649</v>
      </c>
      <c r="C18" s="5" t="s">
        <v>299</v>
      </c>
      <c r="D18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3C14-CBDB-498F-9B75-D4EC1A0FB8CF}">
  <dimension ref="A1:C95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6" t="s">
        <v>300</v>
      </c>
    </row>
    <row r="2" spans="1:2" x14ac:dyDescent="0.35">
      <c r="A2" s="6" t="s">
        <v>301</v>
      </c>
    </row>
    <row r="4" spans="1:2" x14ac:dyDescent="0.35">
      <c r="A4" s="76" t="s">
        <v>302</v>
      </c>
      <c r="B4" s="77" t="s">
        <v>303</v>
      </c>
    </row>
    <row r="5" spans="1:2" x14ac:dyDescent="0.35">
      <c r="A5" s="78">
        <v>42005</v>
      </c>
      <c r="B5" s="79">
        <v>432.17</v>
      </c>
    </row>
    <row r="6" spans="1:2" x14ac:dyDescent="0.35">
      <c r="A6" s="78">
        <v>42351</v>
      </c>
      <c r="B6" s="79">
        <v>528.5</v>
      </c>
    </row>
    <row r="7" spans="1:2" x14ac:dyDescent="0.35">
      <c r="A7" s="78">
        <v>42007</v>
      </c>
      <c r="B7" s="79">
        <v>810.71</v>
      </c>
    </row>
    <row r="8" spans="1:2" x14ac:dyDescent="0.35">
      <c r="A8" s="78">
        <v>42008</v>
      </c>
      <c r="B8" s="79">
        <v>418.54</v>
      </c>
    </row>
    <row r="9" spans="1:2" x14ac:dyDescent="0.35">
      <c r="A9" s="78">
        <v>42009</v>
      </c>
      <c r="B9" s="79">
        <v>722.22</v>
      </c>
    </row>
    <row r="10" spans="1:2" x14ac:dyDescent="0.35">
      <c r="A10" s="78">
        <v>42010</v>
      </c>
      <c r="B10" s="79">
        <v>460.28</v>
      </c>
    </row>
    <row r="11" spans="1:2" x14ac:dyDescent="0.35">
      <c r="A11" s="78">
        <v>42349</v>
      </c>
      <c r="B11" s="79">
        <v>483.58</v>
      </c>
    </row>
    <row r="12" spans="1:2" x14ac:dyDescent="0.35">
      <c r="A12" s="78">
        <v>42012</v>
      </c>
      <c r="B12" s="79">
        <v>114.53</v>
      </c>
    </row>
    <row r="13" spans="1:2" x14ac:dyDescent="0.35">
      <c r="A13" s="78">
        <v>42013</v>
      </c>
      <c r="B13" s="79">
        <v>609.12</v>
      </c>
    </row>
    <row r="14" spans="1:2" x14ac:dyDescent="0.35">
      <c r="A14" s="78">
        <v>42014</v>
      </c>
      <c r="B14" s="79">
        <v>1197.9000000000001</v>
      </c>
    </row>
    <row r="15" spans="1:2" x14ac:dyDescent="0.35">
      <c r="A15" s="78">
        <v>42015</v>
      </c>
      <c r="B15" s="79">
        <v>228.89</v>
      </c>
    </row>
    <row r="16" spans="1:2" x14ac:dyDescent="0.35">
      <c r="A16" s="78">
        <v>42016</v>
      </c>
      <c r="B16" s="79">
        <v>1380.07</v>
      </c>
    </row>
    <row r="17" spans="1:2" x14ac:dyDescent="0.35">
      <c r="A17" s="78">
        <v>42017</v>
      </c>
      <c r="B17" s="79">
        <v>1026.96</v>
      </c>
    </row>
    <row r="18" spans="1:2" x14ac:dyDescent="0.35">
      <c r="A18" s="78">
        <v>42018</v>
      </c>
      <c r="B18" s="79">
        <v>760.24</v>
      </c>
    </row>
    <row r="19" spans="1:2" x14ac:dyDescent="0.35">
      <c r="A19" s="78">
        <v>42019</v>
      </c>
      <c r="B19" s="79">
        <v>414.11</v>
      </c>
    </row>
    <row r="20" spans="1:2" x14ac:dyDescent="0.35">
      <c r="A20" s="78">
        <v>42020</v>
      </c>
      <c r="B20" s="79">
        <v>1728.81</v>
      </c>
    </row>
    <row r="21" spans="1:2" x14ac:dyDescent="0.35">
      <c r="A21" s="78">
        <v>42021</v>
      </c>
      <c r="B21" s="79">
        <v>276.06</v>
      </c>
    </row>
    <row r="22" spans="1:2" x14ac:dyDescent="0.35">
      <c r="A22" s="78">
        <v>42022</v>
      </c>
      <c r="B22" s="79">
        <v>462.22</v>
      </c>
    </row>
    <row r="23" spans="1:2" x14ac:dyDescent="0.35">
      <c r="A23" s="78">
        <v>42023</v>
      </c>
      <c r="B23" s="79">
        <v>1281.0999999999999</v>
      </c>
    </row>
    <row r="24" spans="1:2" x14ac:dyDescent="0.35">
      <c r="A24" s="78">
        <v>42024</v>
      </c>
      <c r="B24" s="79">
        <v>1113.7</v>
      </c>
    </row>
    <row r="25" spans="1:2" x14ac:dyDescent="0.35">
      <c r="A25" s="78">
        <v>42025</v>
      </c>
      <c r="B25" s="79">
        <v>594.09</v>
      </c>
    </row>
    <row r="26" spans="1:2" x14ac:dyDescent="0.35">
      <c r="A26" s="78">
        <v>42026</v>
      </c>
      <c r="B26" s="79">
        <v>432.67</v>
      </c>
    </row>
    <row r="27" spans="1:2" x14ac:dyDescent="0.35">
      <c r="A27" s="78">
        <v>42027</v>
      </c>
      <c r="B27" s="79">
        <v>874.45</v>
      </c>
    </row>
    <row r="28" spans="1:2" x14ac:dyDescent="0.35">
      <c r="A28" s="78">
        <v>42028</v>
      </c>
      <c r="B28" s="79">
        <v>880.38</v>
      </c>
    </row>
    <row r="29" spans="1:2" x14ac:dyDescent="0.35">
      <c r="A29" s="78">
        <v>42029</v>
      </c>
      <c r="B29" s="79">
        <v>798.53</v>
      </c>
    </row>
    <row r="30" spans="1:2" x14ac:dyDescent="0.35">
      <c r="A30" s="78">
        <v>42318</v>
      </c>
      <c r="B30" s="79">
        <v>572.41999999999996</v>
      </c>
    </row>
    <row r="31" spans="1:2" x14ac:dyDescent="0.35">
      <c r="A31" s="78">
        <v>42031</v>
      </c>
      <c r="B31" s="79">
        <v>330.61</v>
      </c>
    </row>
    <row r="32" spans="1:2" x14ac:dyDescent="0.35">
      <c r="A32" s="78">
        <v>42032</v>
      </c>
      <c r="B32" s="79">
        <v>567.17999999999995</v>
      </c>
    </row>
    <row r="33" spans="1:2" x14ac:dyDescent="0.35">
      <c r="A33" s="78">
        <v>42033</v>
      </c>
      <c r="B33" s="79">
        <v>1449.21</v>
      </c>
    </row>
    <row r="34" spans="1:2" x14ac:dyDescent="0.35">
      <c r="A34" s="78">
        <v>42034</v>
      </c>
      <c r="B34" s="79">
        <v>459.29</v>
      </c>
    </row>
    <row r="35" spans="1:2" x14ac:dyDescent="0.35">
      <c r="A35" s="78">
        <v>42035</v>
      </c>
      <c r="B35" s="79">
        <v>357.55</v>
      </c>
    </row>
    <row r="36" spans="1:2" x14ac:dyDescent="0.35">
      <c r="A36" s="78">
        <v>42036</v>
      </c>
      <c r="B36" s="79">
        <v>154.34</v>
      </c>
    </row>
    <row r="37" spans="1:2" x14ac:dyDescent="0.35">
      <c r="A37" s="78">
        <v>42037</v>
      </c>
      <c r="B37" s="79">
        <v>152.76</v>
      </c>
    </row>
    <row r="38" spans="1:2" x14ac:dyDescent="0.35">
      <c r="A38" s="78">
        <v>42038</v>
      </c>
      <c r="B38" s="79">
        <v>570.22</v>
      </c>
    </row>
    <row r="39" spans="1:2" x14ac:dyDescent="0.35">
      <c r="A39" s="78">
        <v>42039</v>
      </c>
      <c r="B39" s="79">
        <v>987.62</v>
      </c>
    </row>
    <row r="40" spans="1:2" x14ac:dyDescent="0.35">
      <c r="A40" s="78">
        <v>42040</v>
      </c>
      <c r="B40" s="79">
        <v>1755.71</v>
      </c>
    </row>
    <row r="41" spans="1:2" x14ac:dyDescent="0.35">
      <c r="A41" s="78">
        <v>42041</v>
      </c>
      <c r="B41" s="79">
        <v>378.27</v>
      </c>
    </row>
    <row r="42" spans="1:2" x14ac:dyDescent="0.35">
      <c r="A42" s="78">
        <v>42042</v>
      </c>
      <c r="B42" s="79">
        <v>1323.81</v>
      </c>
    </row>
    <row r="43" spans="1:2" x14ac:dyDescent="0.35">
      <c r="A43" s="78">
        <v>42043</v>
      </c>
      <c r="B43" s="79">
        <v>399.02</v>
      </c>
    </row>
    <row r="44" spans="1:2" x14ac:dyDescent="0.35">
      <c r="A44" s="78">
        <v>42044</v>
      </c>
      <c r="B44" s="79">
        <v>154.94999999999999</v>
      </c>
    </row>
    <row r="45" spans="1:2" x14ac:dyDescent="0.35">
      <c r="A45" s="78">
        <v>42045</v>
      </c>
      <c r="B45" s="79">
        <v>1254.57</v>
      </c>
    </row>
    <row r="46" spans="1:2" x14ac:dyDescent="0.35">
      <c r="A46" s="78">
        <v>42046</v>
      </c>
      <c r="B46" s="79">
        <v>627.32000000000005</v>
      </c>
    </row>
    <row r="47" spans="1:2" x14ac:dyDescent="0.35">
      <c r="A47" s="78">
        <v>42230</v>
      </c>
      <c r="B47" s="79">
        <v>880.6</v>
      </c>
    </row>
    <row r="48" spans="1:2" x14ac:dyDescent="0.35">
      <c r="A48" s="78">
        <v>42048</v>
      </c>
      <c r="B48" s="79">
        <v>1196.03</v>
      </c>
    </row>
    <row r="49" spans="1:2" x14ac:dyDescent="0.35">
      <c r="A49" s="78">
        <v>42049</v>
      </c>
      <c r="B49" s="79">
        <v>782.32</v>
      </c>
    </row>
    <row r="50" spans="1:2" x14ac:dyDescent="0.35">
      <c r="A50" s="78">
        <v>42050</v>
      </c>
      <c r="B50" s="79">
        <v>1323.35</v>
      </c>
    </row>
    <row r="51" spans="1:2" x14ac:dyDescent="0.35">
      <c r="A51" s="78">
        <v>42051</v>
      </c>
      <c r="B51" s="79">
        <v>209.92</v>
      </c>
    </row>
    <row r="52" spans="1:2" x14ac:dyDescent="0.35">
      <c r="A52" s="78">
        <v>42052</v>
      </c>
      <c r="B52" s="79">
        <v>1232.05</v>
      </c>
    </row>
    <row r="53" spans="1:2" x14ac:dyDescent="0.35">
      <c r="A53" s="78">
        <v>42053</v>
      </c>
      <c r="B53" s="79">
        <v>713.28</v>
      </c>
    </row>
    <row r="54" spans="1:2" x14ac:dyDescent="0.35">
      <c r="A54" s="78">
        <v>42054</v>
      </c>
      <c r="B54" s="79">
        <v>1674.82</v>
      </c>
    </row>
    <row r="55" spans="1:2" x14ac:dyDescent="0.35">
      <c r="A55" s="78">
        <v>42055</v>
      </c>
      <c r="B55" s="79">
        <v>1161.25</v>
      </c>
    </row>
    <row r="56" spans="1:2" x14ac:dyDescent="0.35">
      <c r="A56" s="78">
        <v>42056</v>
      </c>
      <c r="B56" s="79">
        <v>897.63</v>
      </c>
    </row>
    <row r="57" spans="1:2" x14ac:dyDescent="0.35">
      <c r="A57" s="78">
        <v>42057</v>
      </c>
      <c r="B57" s="79">
        <v>1647.26</v>
      </c>
    </row>
    <row r="58" spans="1:2" x14ac:dyDescent="0.35">
      <c r="A58" s="78">
        <v>42058</v>
      </c>
      <c r="B58" s="79">
        <v>1121.96</v>
      </c>
    </row>
    <row r="59" spans="1:2" x14ac:dyDescent="0.35">
      <c r="A59" s="78">
        <v>42059</v>
      </c>
      <c r="B59" s="79">
        <v>352.2</v>
      </c>
    </row>
    <row r="60" spans="1:2" x14ac:dyDescent="0.35">
      <c r="A60" s="78">
        <v>42060</v>
      </c>
      <c r="B60" s="79">
        <v>270.77999999999997</v>
      </c>
    </row>
    <row r="61" spans="1:2" x14ac:dyDescent="0.35">
      <c r="A61" s="78">
        <v>42061</v>
      </c>
      <c r="B61" s="79">
        <v>456.41</v>
      </c>
    </row>
    <row r="62" spans="1:2" x14ac:dyDescent="0.35">
      <c r="A62" s="78">
        <v>42062</v>
      </c>
      <c r="B62" s="79">
        <v>441</v>
      </c>
    </row>
    <row r="63" spans="1:2" x14ac:dyDescent="0.35">
      <c r="A63" s="78">
        <v>42063</v>
      </c>
      <c r="B63" s="79">
        <v>252.44</v>
      </c>
    </row>
    <row r="64" spans="1:2" x14ac:dyDescent="0.35">
      <c r="A64" s="78">
        <v>42064</v>
      </c>
      <c r="B64" s="79">
        <v>1298.92</v>
      </c>
    </row>
    <row r="65" spans="1:2" x14ac:dyDescent="0.35">
      <c r="A65" s="78">
        <v>42065</v>
      </c>
      <c r="B65" s="79">
        <v>1178.07</v>
      </c>
    </row>
    <row r="66" spans="1:2" x14ac:dyDescent="0.35">
      <c r="A66" s="78">
        <v>42066</v>
      </c>
      <c r="B66" s="79">
        <v>459.95</v>
      </c>
    </row>
    <row r="67" spans="1:2" x14ac:dyDescent="0.35">
      <c r="A67" s="78">
        <v>42067</v>
      </c>
      <c r="B67" s="79">
        <v>1219.7</v>
      </c>
    </row>
    <row r="68" spans="1:2" x14ac:dyDescent="0.35">
      <c r="A68" s="78">
        <v>42068</v>
      </c>
      <c r="B68" s="79">
        <v>152.24</v>
      </c>
    </row>
    <row r="69" spans="1:2" x14ac:dyDescent="0.35">
      <c r="A69" s="78">
        <v>42069</v>
      </c>
      <c r="B69" s="79">
        <v>770.8</v>
      </c>
    </row>
    <row r="70" spans="1:2" x14ac:dyDescent="0.35">
      <c r="A70" s="78">
        <v>42070</v>
      </c>
      <c r="B70" s="79">
        <v>1357.25</v>
      </c>
    </row>
    <row r="71" spans="1:2" x14ac:dyDescent="0.35">
      <c r="A71" s="78">
        <v>42187</v>
      </c>
      <c r="B71" s="79">
        <v>220.18</v>
      </c>
    </row>
    <row r="72" spans="1:2" x14ac:dyDescent="0.35">
      <c r="A72" s="78">
        <v>42072</v>
      </c>
      <c r="B72" s="79">
        <v>1102.81</v>
      </c>
    </row>
    <row r="73" spans="1:2" x14ac:dyDescent="0.35">
      <c r="A73" s="78">
        <v>42073</v>
      </c>
      <c r="B73" s="79">
        <v>1566.83</v>
      </c>
    </row>
    <row r="74" spans="1:2" x14ac:dyDescent="0.35">
      <c r="A74" s="78">
        <v>42074</v>
      </c>
      <c r="B74" s="79">
        <v>437.92</v>
      </c>
    </row>
    <row r="75" spans="1:2" x14ac:dyDescent="0.35">
      <c r="A75" s="78">
        <v>42075</v>
      </c>
      <c r="B75" s="79">
        <v>1216.1199999999999</v>
      </c>
    </row>
    <row r="76" spans="1:2" x14ac:dyDescent="0.35">
      <c r="A76" s="78">
        <v>42076</v>
      </c>
      <c r="B76" s="79">
        <v>273.10000000000002</v>
      </c>
    </row>
    <row r="77" spans="1:2" x14ac:dyDescent="0.35">
      <c r="A77" s="78">
        <v>42077</v>
      </c>
      <c r="B77" s="79">
        <v>242.26</v>
      </c>
    </row>
    <row r="78" spans="1:2" x14ac:dyDescent="0.35">
      <c r="A78" s="78">
        <v>42078</v>
      </c>
      <c r="B78" s="79">
        <v>1512.6</v>
      </c>
    </row>
    <row r="79" spans="1:2" x14ac:dyDescent="0.35">
      <c r="A79" s="78">
        <v>42079</v>
      </c>
      <c r="B79" s="79">
        <v>783.75</v>
      </c>
    </row>
    <row r="80" spans="1:2" x14ac:dyDescent="0.35">
      <c r="A80" s="78">
        <v>42189</v>
      </c>
      <c r="B80" s="79">
        <v>667.99</v>
      </c>
    </row>
    <row r="81" spans="1:3" x14ac:dyDescent="0.35">
      <c r="A81" s="78">
        <v>42081</v>
      </c>
      <c r="B81" s="79">
        <v>1166.31</v>
      </c>
    </row>
    <row r="82" spans="1:3" x14ac:dyDescent="0.35">
      <c r="A82" s="78">
        <v>42082</v>
      </c>
      <c r="B82" s="79">
        <v>770.18</v>
      </c>
    </row>
    <row r="83" spans="1:3" x14ac:dyDescent="0.35">
      <c r="A83" s="78">
        <v>42083</v>
      </c>
      <c r="B83" s="79">
        <v>132.34</v>
      </c>
    </row>
    <row r="84" spans="1:3" x14ac:dyDescent="0.35">
      <c r="A84" s="78">
        <v>42084</v>
      </c>
      <c r="B84" s="79">
        <v>1188.81</v>
      </c>
    </row>
    <row r="85" spans="1:3" x14ac:dyDescent="0.35">
      <c r="A85" s="78">
        <v>42085</v>
      </c>
      <c r="B85" s="79">
        <v>198.06</v>
      </c>
    </row>
    <row r="86" spans="1:3" x14ac:dyDescent="0.35">
      <c r="A86" s="78">
        <v>42086</v>
      </c>
      <c r="B86" s="79">
        <v>594.16999999999996</v>
      </c>
    </row>
    <row r="87" spans="1:3" x14ac:dyDescent="0.35">
      <c r="A87" s="78">
        <v>42087</v>
      </c>
      <c r="B87" s="79">
        <v>931.09</v>
      </c>
    </row>
    <row r="88" spans="1:3" x14ac:dyDescent="0.35">
      <c r="A88" s="78">
        <v>42088</v>
      </c>
      <c r="B88" s="79">
        <v>299.64</v>
      </c>
    </row>
    <row r="89" spans="1:3" x14ac:dyDescent="0.35">
      <c r="A89" s="78">
        <v>42223</v>
      </c>
      <c r="B89" s="79">
        <v>1701.68</v>
      </c>
    </row>
    <row r="90" spans="1:3" x14ac:dyDescent="0.35">
      <c r="A90" s="78">
        <v>42090</v>
      </c>
      <c r="B90" s="79">
        <v>399.15</v>
      </c>
    </row>
    <row r="91" spans="1:3" x14ac:dyDescent="0.35">
      <c r="A91" s="78">
        <v>42091</v>
      </c>
      <c r="B91" s="79">
        <v>374.81</v>
      </c>
    </row>
    <row r="92" spans="1:3" x14ac:dyDescent="0.35">
      <c r="A92" s="78">
        <v>42092</v>
      </c>
      <c r="B92" s="79">
        <v>462.17</v>
      </c>
    </row>
    <row r="93" spans="1:3" x14ac:dyDescent="0.35">
      <c r="A93" s="78">
        <v>42093</v>
      </c>
      <c r="B93" s="79">
        <v>924.29</v>
      </c>
    </row>
    <row r="94" spans="1:3" x14ac:dyDescent="0.35">
      <c r="A94" s="78">
        <v>42094</v>
      </c>
      <c r="B94" s="79">
        <v>5000.6000000000004</v>
      </c>
    </row>
    <row r="95" spans="1:3" x14ac:dyDescent="0.35">
      <c r="A95" s="80"/>
      <c r="B95" s="81">
        <f>SUM(B5:B94)</f>
        <v>72741.76999999996</v>
      </c>
      <c r="C95" s="5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9C29-45C0-4A17-8022-DB22765FEE49}">
  <dimension ref="A1:F182"/>
  <sheetViews>
    <sheetView workbookViewId="0">
      <selection sqref="A1:XFD104857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5">
        <v>1</v>
      </c>
      <c r="B1" s="6" t="s">
        <v>304</v>
      </c>
    </row>
    <row r="3" spans="1:6" x14ac:dyDescent="0.35">
      <c r="B3" s="5" t="s">
        <v>305</v>
      </c>
      <c r="C3" s="82" t="s">
        <v>306</v>
      </c>
      <c r="E3" s="40"/>
    </row>
    <row r="4" spans="1:6" x14ac:dyDescent="0.35">
      <c r="B4" s="6" t="s">
        <v>307</v>
      </c>
      <c r="C4" s="81">
        <f>SUM(D25:D182)</f>
        <v>99498</v>
      </c>
      <c r="D4" s="6"/>
      <c r="E4" s="6"/>
    </row>
    <row r="6" spans="1:6" x14ac:dyDescent="0.35">
      <c r="B6" s="5" t="s">
        <v>305</v>
      </c>
      <c r="C6" s="82" t="s">
        <v>308</v>
      </c>
    </row>
    <row r="7" spans="1:6" x14ac:dyDescent="0.35">
      <c r="B7" s="6" t="s">
        <v>307</v>
      </c>
      <c r="C7" s="81">
        <f>SUM(E25:E182)</f>
        <v>211409</v>
      </c>
      <c r="D7" s="6"/>
    </row>
    <row r="9" spans="1:6" x14ac:dyDescent="0.35">
      <c r="B9" s="5" t="s">
        <v>305</v>
      </c>
      <c r="C9" s="82" t="s">
        <v>309</v>
      </c>
    </row>
    <row r="10" spans="1:6" x14ac:dyDescent="0.35">
      <c r="B10" s="6" t="s">
        <v>307</v>
      </c>
      <c r="C10" s="81">
        <f>SUM(F25:F182)</f>
        <v>127820</v>
      </c>
      <c r="D10" s="6"/>
    </row>
    <row r="12" spans="1:6" x14ac:dyDescent="0.35">
      <c r="A12" s="5">
        <v>2</v>
      </c>
      <c r="B12" s="83" t="s">
        <v>310</v>
      </c>
      <c r="C12" s="84"/>
      <c r="D12" s="84"/>
      <c r="E12" s="84"/>
    </row>
    <row r="13" spans="1:6" x14ac:dyDescent="0.35">
      <c r="C13" s="85">
        <f>SUMIFS(D24:D34, C24:C34, "Region 3")</f>
        <v>1371</v>
      </c>
      <c r="D13" s="6"/>
      <c r="E13" s="6"/>
      <c r="F13" s="6"/>
    </row>
    <row r="15" spans="1:6" x14ac:dyDescent="0.35">
      <c r="A15" s="5">
        <v>3</v>
      </c>
      <c r="B15" s="83" t="s">
        <v>311</v>
      </c>
      <c r="C15" s="84"/>
      <c r="D15" s="84"/>
      <c r="E15" s="84"/>
      <c r="F15" s="84"/>
    </row>
    <row r="16" spans="1:6" x14ac:dyDescent="0.35">
      <c r="C16" s="85">
        <f>SUM(D24:F34)</f>
        <v>51295</v>
      </c>
      <c r="D16" s="6"/>
      <c r="E16" s="86"/>
      <c r="F16" s="6"/>
    </row>
    <row r="17" spans="1:6" x14ac:dyDescent="0.35">
      <c r="E17" s="86"/>
      <c r="F17" s="6"/>
    </row>
    <row r="18" spans="1:6" x14ac:dyDescent="0.35">
      <c r="A18" s="5">
        <v>4</v>
      </c>
      <c r="B18" s="83" t="s">
        <v>312</v>
      </c>
      <c r="C18" s="84"/>
      <c r="D18" s="84"/>
      <c r="E18" s="84"/>
      <c r="F18" s="84"/>
    </row>
    <row r="19" spans="1:6" x14ac:dyDescent="0.35">
      <c r="B19" s="6" t="s">
        <v>313</v>
      </c>
      <c r="C19" s="87">
        <f>SUM(D24:D34, F24:F34)</f>
        <v>31770</v>
      </c>
      <c r="D19" s="6"/>
      <c r="F19" s="5"/>
    </row>
    <row r="20" spans="1:6" x14ac:dyDescent="0.35">
      <c r="B20" s="6" t="s">
        <v>314</v>
      </c>
      <c r="C20" s="88">
        <f>SUM(D25:D35, F25:F35)</f>
        <v>33429</v>
      </c>
      <c r="D20" s="6"/>
      <c r="F20" s="6"/>
    </row>
    <row r="21" spans="1:6" x14ac:dyDescent="0.35">
      <c r="B21" s="6"/>
      <c r="F21" s="6"/>
    </row>
    <row r="22" spans="1:6" x14ac:dyDescent="0.35">
      <c r="F22" s="6"/>
    </row>
    <row r="23" spans="1:6" x14ac:dyDescent="0.35">
      <c r="D23" s="138" t="s">
        <v>305</v>
      </c>
      <c r="E23" s="139"/>
      <c r="F23" s="140"/>
    </row>
    <row r="24" spans="1:6" x14ac:dyDescent="0.35">
      <c r="B24" s="89" t="s">
        <v>315</v>
      </c>
      <c r="C24" s="90" t="s">
        <v>316</v>
      </c>
      <c r="D24" s="82" t="s">
        <v>306</v>
      </c>
      <c r="E24" s="82" t="s">
        <v>308</v>
      </c>
      <c r="F24" s="82" t="s">
        <v>309</v>
      </c>
    </row>
    <row r="25" spans="1:6" x14ac:dyDescent="0.35">
      <c r="B25" s="91" t="s">
        <v>317</v>
      </c>
      <c r="C25" s="91" t="s">
        <v>318</v>
      </c>
      <c r="D25" s="92">
        <v>3419</v>
      </c>
      <c r="E25" s="92">
        <v>4378</v>
      </c>
      <c r="F25" s="93">
        <v>2755</v>
      </c>
    </row>
    <row r="26" spans="1:6" x14ac:dyDescent="0.35">
      <c r="B26" s="91" t="s">
        <v>317</v>
      </c>
      <c r="C26" s="91" t="s">
        <v>319</v>
      </c>
      <c r="D26" s="92">
        <v>1492</v>
      </c>
      <c r="E26" s="92">
        <v>2126</v>
      </c>
      <c r="F26" s="93">
        <v>2103</v>
      </c>
    </row>
    <row r="27" spans="1:6" x14ac:dyDescent="0.35">
      <c r="B27" s="91" t="s">
        <v>317</v>
      </c>
      <c r="C27" s="91" t="s">
        <v>320</v>
      </c>
      <c r="D27" s="92">
        <v>1371</v>
      </c>
      <c r="E27" s="92">
        <v>1930</v>
      </c>
      <c r="F27" s="93">
        <v>1823</v>
      </c>
    </row>
    <row r="28" spans="1:6" x14ac:dyDescent="0.35">
      <c r="B28" s="91" t="s">
        <v>317</v>
      </c>
      <c r="C28" s="91" t="s">
        <v>321</v>
      </c>
      <c r="D28" s="92">
        <v>1607</v>
      </c>
      <c r="E28" s="92">
        <v>2133</v>
      </c>
      <c r="F28" s="93">
        <v>2102</v>
      </c>
    </row>
    <row r="29" spans="1:6" x14ac:dyDescent="0.35">
      <c r="B29" s="91" t="s">
        <v>317</v>
      </c>
      <c r="C29" s="91" t="s">
        <v>322</v>
      </c>
      <c r="D29" s="92">
        <v>951</v>
      </c>
      <c r="E29" s="92">
        <v>1445</v>
      </c>
      <c r="F29" s="93">
        <v>1416</v>
      </c>
    </row>
    <row r="30" spans="1:6" x14ac:dyDescent="0.35">
      <c r="B30" s="91" t="s">
        <v>317</v>
      </c>
      <c r="C30" s="91" t="s">
        <v>323</v>
      </c>
      <c r="D30" s="92">
        <v>889</v>
      </c>
      <c r="E30" s="92">
        <v>1293</v>
      </c>
      <c r="F30" s="93">
        <v>1526</v>
      </c>
    </row>
    <row r="31" spans="1:6" x14ac:dyDescent="0.35">
      <c r="B31" s="91" t="s">
        <v>317</v>
      </c>
      <c r="C31" s="91" t="s">
        <v>324</v>
      </c>
      <c r="D31" s="92">
        <v>1254</v>
      </c>
      <c r="E31" s="92">
        <v>1989</v>
      </c>
      <c r="F31" s="93">
        <v>1685</v>
      </c>
    </row>
    <row r="32" spans="1:6" x14ac:dyDescent="0.35">
      <c r="B32" s="91" t="s">
        <v>317</v>
      </c>
      <c r="C32" s="91" t="s">
        <v>325</v>
      </c>
      <c r="D32" s="92">
        <v>1025</v>
      </c>
      <c r="E32" s="92">
        <v>1362</v>
      </c>
      <c r="F32" s="93">
        <v>2077</v>
      </c>
    </row>
    <row r="33" spans="2:6" x14ac:dyDescent="0.35">
      <c r="B33" s="91" t="s">
        <v>317</v>
      </c>
      <c r="C33" s="91" t="s">
        <v>326</v>
      </c>
      <c r="D33" s="92">
        <v>1194</v>
      </c>
      <c r="E33" s="92">
        <v>2016</v>
      </c>
      <c r="F33" s="93">
        <v>1452</v>
      </c>
    </row>
    <row r="34" spans="2:6" x14ac:dyDescent="0.35">
      <c r="B34" s="91" t="s">
        <v>317</v>
      </c>
      <c r="C34" s="91" t="s">
        <v>327</v>
      </c>
      <c r="D34" s="92">
        <v>607</v>
      </c>
      <c r="E34" s="92">
        <v>853</v>
      </c>
      <c r="F34" s="93">
        <v>1022</v>
      </c>
    </row>
    <row r="35" spans="2:6" x14ac:dyDescent="0.35">
      <c r="B35" s="91" t="s">
        <v>317</v>
      </c>
      <c r="C35" s="91" t="s">
        <v>328</v>
      </c>
      <c r="D35" s="92">
        <v>626</v>
      </c>
      <c r="E35" s="92">
        <v>1569</v>
      </c>
      <c r="F35" s="93">
        <v>1033</v>
      </c>
    </row>
    <row r="36" spans="2:6" x14ac:dyDescent="0.35">
      <c r="B36" s="91" t="s">
        <v>317</v>
      </c>
      <c r="C36" s="91" t="s">
        <v>329</v>
      </c>
      <c r="D36" s="92">
        <v>1037</v>
      </c>
      <c r="E36" s="92">
        <v>2300</v>
      </c>
      <c r="F36" s="93">
        <v>1598</v>
      </c>
    </row>
    <row r="37" spans="2:6" x14ac:dyDescent="0.35">
      <c r="B37" s="91" t="s">
        <v>317</v>
      </c>
      <c r="C37" s="91" t="s">
        <v>330</v>
      </c>
      <c r="D37" s="92">
        <v>972</v>
      </c>
      <c r="E37" s="92">
        <v>2128</v>
      </c>
      <c r="F37" s="93">
        <v>912</v>
      </c>
    </row>
    <row r="38" spans="2:6" x14ac:dyDescent="0.35">
      <c r="B38" s="91" t="s">
        <v>317</v>
      </c>
      <c r="C38" s="91" t="s">
        <v>331</v>
      </c>
      <c r="D38" s="92">
        <v>88</v>
      </c>
      <c r="E38" s="92">
        <v>1159</v>
      </c>
      <c r="F38" s="93">
        <v>0</v>
      </c>
    </row>
    <row r="39" spans="2:6" x14ac:dyDescent="0.35">
      <c r="B39" s="91" t="s">
        <v>317</v>
      </c>
      <c r="C39" s="91" t="s">
        <v>332</v>
      </c>
      <c r="D39" s="92">
        <v>2052</v>
      </c>
      <c r="E39" s="92">
        <v>2159</v>
      </c>
      <c r="F39" s="93">
        <v>1582</v>
      </c>
    </row>
    <row r="40" spans="2:6" x14ac:dyDescent="0.35">
      <c r="B40" s="91" t="s">
        <v>317</v>
      </c>
      <c r="C40" s="91" t="s">
        <v>333</v>
      </c>
      <c r="D40" s="92">
        <v>1582</v>
      </c>
      <c r="E40" s="92">
        <v>2308</v>
      </c>
      <c r="F40" s="93">
        <v>1699</v>
      </c>
    </row>
    <row r="41" spans="2:6" x14ac:dyDescent="0.35">
      <c r="B41" s="91" t="s">
        <v>317</v>
      </c>
      <c r="C41" s="91" t="s">
        <v>334</v>
      </c>
      <c r="D41" s="92">
        <v>1088</v>
      </c>
      <c r="E41" s="92">
        <v>1218</v>
      </c>
      <c r="F41" s="93">
        <v>981</v>
      </c>
    </row>
    <row r="42" spans="2:6" x14ac:dyDescent="0.35">
      <c r="B42" s="91" t="s">
        <v>317</v>
      </c>
      <c r="C42" s="91" t="s">
        <v>335</v>
      </c>
      <c r="D42" s="92">
        <v>706</v>
      </c>
      <c r="E42" s="92">
        <v>1151</v>
      </c>
      <c r="F42" s="93">
        <v>1145</v>
      </c>
    </row>
    <row r="43" spans="2:6" x14ac:dyDescent="0.35">
      <c r="B43" s="91" t="s">
        <v>317</v>
      </c>
      <c r="C43" s="91" t="s">
        <v>336</v>
      </c>
      <c r="D43" s="92">
        <v>1335</v>
      </c>
      <c r="E43" s="92">
        <v>2098</v>
      </c>
      <c r="F43" s="93">
        <v>1322</v>
      </c>
    </row>
    <row r="44" spans="2:6" x14ac:dyDescent="0.35">
      <c r="B44" s="91" t="s">
        <v>317</v>
      </c>
      <c r="C44" s="91" t="s">
        <v>337</v>
      </c>
      <c r="D44" s="92">
        <v>702</v>
      </c>
      <c r="E44" s="92">
        <v>1162</v>
      </c>
      <c r="F44" s="93">
        <v>877</v>
      </c>
    </row>
    <row r="45" spans="2:6" x14ac:dyDescent="0.35">
      <c r="B45" s="91" t="s">
        <v>317</v>
      </c>
      <c r="C45" s="91" t="s">
        <v>338</v>
      </c>
      <c r="D45" s="92">
        <v>968</v>
      </c>
      <c r="E45" s="92">
        <v>1101</v>
      </c>
      <c r="F45" s="93">
        <v>797</v>
      </c>
    </row>
    <row r="46" spans="2:6" x14ac:dyDescent="0.35">
      <c r="B46" s="91" t="s">
        <v>317</v>
      </c>
      <c r="C46" s="91" t="s">
        <v>339</v>
      </c>
      <c r="D46" s="92">
        <v>1664</v>
      </c>
      <c r="E46" s="92">
        <v>2069</v>
      </c>
      <c r="F46" s="93">
        <v>1710</v>
      </c>
    </row>
    <row r="47" spans="2:6" x14ac:dyDescent="0.35">
      <c r="B47" s="91" t="s">
        <v>317</v>
      </c>
      <c r="C47" s="91" t="s">
        <v>340</v>
      </c>
      <c r="D47" s="92">
        <v>624</v>
      </c>
      <c r="E47" s="92">
        <v>770</v>
      </c>
      <c r="F47" s="93">
        <v>746</v>
      </c>
    </row>
    <row r="48" spans="2:6" x14ac:dyDescent="0.35">
      <c r="B48" s="91" t="s">
        <v>317</v>
      </c>
      <c r="C48" s="91" t="s">
        <v>341</v>
      </c>
      <c r="D48" s="92">
        <v>685</v>
      </c>
      <c r="E48" s="92">
        <v>1501</v>
      </c>
      <c r="F48" s="93">
        <v>1126</v>
      </c>
    </row>
    <row r="49" spans="2:6" x14ac:dyDescent="0.35">
      <c r="B49" s="91" t="s">
        <v>317</v>
      </c>
      <c r="C49" s="91" t="s">
        <v>342</v>
      </c>
      <c r="D49" s="92">
        <v>1248</v>
      </c>
      <c r="E49" s="92">
        <v>1763</v>
      </c>
      <c r="F49" s="93">
        <v>1146</v>
      </c>
    </row>
    <row r="50" spans="2:6" x14ac:dyDescent="0.35">
      <c r="B50" s="91" t="s">
        <v>317</v>
      </c>
      <c r="C50" s="91" t="s">
        <v>343</v>
      </c>
      <c r="D50" s="92">
        <v>1342</v>
      </c>
      <c r="E50" s="92">
        <v>1559</v>
      </c>
      <c r="F50" s="93">
        <v>1307</v>
      </c>
    </row>
    <row r="51" spans="2:6" x14ac:dyDescent="0.35">
      <c r="B51" s="91" t="s">
        <v>317</v>
      </c>
      <c r="C51" s="91" t="s">
        <v>344</v>
      </c>
      <c r="D51" s="92">
        <v>760</v>
      </c>
      <c r="E51" s="92">
        <v>965</v>
      </c>
      <c r="F51" s="93">
        <v>921</v>
      </c>
    </row>
    <row r="52" spans="2:6" x14ac:dyDescent="0.35">
      <c r="B52" s="91" t="s">
        <v>317</v>
      </c>
      <c r="C52" s="91" t="s">
        <v>345</v>
      </c>
      <c r="D52" s="92">
        <v>1187</v>
      </c>
      <c r="E52" s="92">
        <v>1568</v>
      </c>
      <c r="F52" s="93">
        <v>1190</v>
      </c>
    </row>
    <row r="53" spans="2:6" x14ac:dyDescent="0.35">
      <c r="B53" s="91" t="s">
        <v>317</v>
      </c>
      <c r="C53" s="91" t="s">
        <v>346</v>
      </c>
      <c r="D53" s="92">
        <v>0</v>
      </c>
      <c r="E53" s="92">
        <v>0</v>
      </c>
      <c r="F53" s="93">
        <v>277</v>
      </c>
    </row>
    <row r="54" spans="2:6" x14ac:dyDescent="0.35">
      <c r="B54" s="91" t="s">
        <v>317</v>
      </c>
      <c r="C54" s="91" t="s">
        <v>347</v>
      </c>
      <c r="D54" s="92">
        <v>368</v>
      </c>
      <c r="E54" s="92">
        <v>1386</v>
      </c>
      <c r="F54" s="93">
        <v>637</v>
      </c>
    </row>
    <row r="55" spans="2:6" x14ac:dyDescent="0.35">
      <c r="B55" s="91" t="s">
        <v>317</v>
      </c>
      <c r="C55" s="91" t="s">
        <v>348</v>
      </c>
      <c r="D55" s="92">
        <v>317</v>
      </c>
      <c r="E55" s="92">
        <v>1215</v>
      </c>
      <c r="F55" s="93">
        <v>478</v>
      </c>
    </row>
    <row r="56" spans="2:6" x14ac:dyDescent="0.35">
      <c r="B56" s="91" t="s">
        <v>317</v>
      </c>
      <c r="C56" s="91" t="s">
        <v>349</v>
      </c>
      <c r="D56" s="92">
        <v>689</v>
      </c>
      <c r="E56" s="92">
        <v>2544</v>
      </c>
      <c r="F56" s="93">
        <v>1009</v>
      </c>
    </row>
    <row r="57" spans="2:6" x14ac:dyDescent="0.35">
      <c r="B57" s="91" t="s">
        <v>317</v>
      </c>
      <c r="C57" s="91" t="s">
        <v>350</v>
      </c>
      <c r="D57" s="92">
        <v>510</v>
      </c>
      <c r="E57" s="92">
        <v>2583</v>
      </c>
      <c r="F57" s="93">
        <v>861</v>
      </c>
    </row>
    <row r="58" spans="2:6" x14ac:dyDescent="0.35">
      <c r="B58" s="91" t="s">
        <v>317</v>
      </c>
      <c r="C58" s="91" t="s">
        <v>351</v>
      </c>
      <c r="D58" s="92">
        <v>257</v>
      </c>
      <c r="E58" s="92">
        <v>1023</v>
      </c>
      <c r="F58" s="93">
        <v>446</v>
      </c>
    </row>
    <row r="59" spans="2:6" x14ac:dyDescent="0.35">
      <c r="B59" s="91" t="s">
        <v>317</v>
      </c>
      <c r="C59" s="91" t="s">
        <v>352</v>
      </c>
      <c r="D59" s="92">
        <v>335</v>
      </c>
      <c r="E59" s="92">
        <v>1225</v>
      </c>
      <c r="F59" s="93">
        <v>520</v>
      </c>
    </row>
    <row r="60" spans="2:6" x14ac:dyDescent="0.35">
      <c r="B60" s="91" t="s">
        <v>317</v>
      </c>
      <c r="C60" s="91" t="s">
        <v>353</v>
      </c>
      <c r="D60" s="92">
        <v>264</v>
      </c>
      <c r="E60" s="92">
        <v>957</v>
      </c>
      <c r="F60" s="93">
        <v>405</v>
      </c>
    </row>
    <row r="61" spans="2:6" x14ac:dyDescent="0.35">
      <c r="B61" s="91" t="s">
        <v>317</v>
      </c>
      <c r="C61" s="91" t="s">
        <v>354</v>
      </c>
      <c r="D61" s="92">
        <v>285</v>
      </c>
      <c r="E61" s="92">
        <v>869</v>
      </c>
      <c r="F61" s="93">
        <v>434</v>
      </c>
    </row>
    <row r="62" spans="2:6" x14ac:dyDescent="0.35">
      <c r="B62" s="91" t="s">
        <v>317</v>
      </c>
      <c r="C62" s="91" t="s">
        <v>355</v>
      </c>
      <c r="D62" s="92">
        <v>550</v>
      </c>
      <c r="E62" s="92">
        <v>2502</v>
      </c>
      <c r="F62" s="93">
        <v>822</v>
      </c>
    </row>
    <row r="63" spans="2:6" x14ac:dyDescent="0.35">
      <c r="B63" s="91" t="s">
        <v>317</v>
      </c>
      <c r="C63" s="91" t="s">
        <v>356</v>
      </c>
      <c r="D63" s="92">
        <v>266</v>
      </c>
      <c r="E63" s="92">
        <v>1382</v>
      </c>
      <c r="F63" s="93">
        <v>501</v>
      </c>
    </row>
    <row r="64" spans="2:6" x14ac:dyDescent="0.35">
      <c r="B64" s="91" t="s">
        <v>317</v>
      </c>
      <c r="C64" s="91" t="s">
        <v>357</v>
      </c>
      <c r="D64" s="92">
        <v>598</v>
      </c>
      <c r="E64" s="92">
        <v>2107</v>
      </c>
      <c r="F64" s="93">
        <v>1002</v>
      </c>
    </row>
    <row r="65" spans="2:6" x14ac:dyDescent="0.35">
      <c r="B65" s="91" t="s">
        <v>317</v>
      </c>
      <c r="C65" s="91" t="s">
        <v>358</v>
      </c>
      <c r="D65" s="92">
        <v>344</v>
      </c>
      <c r="E65" s="92">
        <v>1641</v>
      </c>
      <c r="F65" s="93">
        <v>765</v>
      </c>
    </row>
    <row r="66" spans="2:6" x14ac:dyDescent="0.35">
      <c r="B66" s="91" t="s">
        <v>317</v>
      </c>
      <c r="C66" s="91" t="s">
        <v>359</v>
      </c>
      <c r="D66" s="92">
        <v>183</v>
      </c>
      <c r="E66" s="92">
        <v>867</v>
      </c>
      <c r="F66" s="93">
        <v>384</v>
      </c>
    </row>
    <row r="67" spans="2:6" x14ac:dyDescent="0.35">
      <c r="B67" s="91" t="s">
        <v>317</v>
      </c>
      <c r="C67" s="91" t="s">
        <v>360</v>
      </c>
      <c r="D67" s="92">
        <v>302</v>
      </c>
      <c r="E67" s="92">
        <v>1326</v>
      </c>
      <c r="F67" s="93">
        <v>586</v>
      </c>
    </row>
    <row r="68" spans="2:6" x14ac:dyDescent="0.35">
      <c r="B68" s="91" t="s">
        <v>317</v>
      </c>
      <c r="C68" s="91" t="s">
        <v>361</v>
      </c>
      <c r="D68" s="92">
        <v>177</v>
      </c>
      <c r="E68" s="92">
        <v>823</v>
      </c>
      <c r="F68" s="93">
        <v>548</v>
      </c>
    </row>
    <row r="69" spans="2:6" x14ac:dyDescent="0.35">
      <c r="B69" s="91" t="s">
        <v>317</v>
      </c>
      <c r="C69" s="91" t="s">
        <v>362</v>
      </c>
      <c r="D69" s="92">
        <v>285</v>
      </c>
      <c r="E69" s="92">
        <v>1249</v>
      </c>
      <c r="F69" s="93">
        <v>533</v>
      </c>
    </row>
    <row r="70" spans="2:6" x14ac:dyDescent="0.35">
      <c r="B70" s="91" t="s">
        <v>317</v>
      </c>
      <c r="C70" s="91" t="s">
        <v>363</v>
      </c>
      <c r="D70" s="92">
        <v>236</v>
      </c>
      <c r="E70" s="92">
        <v>1162</v>
      </c>
      <c r="F70" s="93">
        <v>402</v>
      </c>
    </row>
    <row r="71" spans="2:6" x14ac:dyDescent="0.35">
      <c r="B71" s="91" t="s">
        <v>317</v>
      </c>
      <c r="C71" s="91" t="s">
        <v>364</v>
      </c>
      <c r="D71" s="92">
        <v>293</v>
      </c>
      <c r="E71" s="92">
        <v>1016</v>
      </c>
      <c r="F71" s="93">
        <v>585</v>
      </c>
    </row>
    <row r="72" spans="2:6" x14ac:dyDescent="0.35">
      <c r="B72" s="91" t="s">
        <v>317</v>
      </c>
      <c r="C72" s="91" t="s">
        <v>365</v>
      </c>
      <c r="D72" s="92">
        <v>242</v>
      </c>
      <c r="E72" s="92">
        <v>1363</v>
      </c>
      <c r="F72" s="93">
        <v>428</v>
      </c>
    </row>
    <row r="73" spans="2:6" x14ac:dyDescent="0.35">
      <c r="B73" s="91" t="s">
        <v>317</v>
      </c>
      <c r="C73" s="91" t="s">
        <v>366</v>
      </c>
      <c r="D73" s="92">
        <v>248</v>
      </c>
      <c r="E73" s="92">
        <v>1398</v>
      </c>
      <c r="F73" s="93">
        <v>476</v>
      </c>
    </row>
    <row r="74" spans="2:6" x14ac:dyDescent="0.35">
      <c r="B74" s="91" t="s">
        <v>317</v>
      </c>
      <c r="C74" s="91" t="s">
        <v>367</v>
      </c>
      <c r="D74" s="92">
        <v>292</v>
      </c>
      <c r="E74" s="92">
        <v>1380</v>
      </c>
      <c r="F74" s="93">
        <v>456</v>
      </c>
    </row>
    <row r="75" spans="2:6" x14ac:dyDescent="0.35">
      <c r="B75" s="91" t="s">
        <v>317</v>
      </c>
      <c r="C75" s="91" t="s">
        <v>368</v>
      </c>
      <c r="D75" s="92">
        <v>196</v>
      </c>
      <c r="E75" s="92">
        <v>1238</v>
      </c>
      <c r="F75" s="93">
        <v>493</v>
      </c>
    </row>
    <row r="76" spans="2:6" x14ac:dyDescent="0.35">
      <c r="B76" s="91" t="s">
        <v>317</v>
      </c>
      <c r="C76" s="91" t="s">
        <v>369</v>
      </c>
      <c r="D76" s="92">
        <v>432</v>
      </c>
      <c r="E76" s="92">
        <v>1216</v>
      </c>
      <c r="F76" s="93">
        <v>552</v>
      </c>
    </row>
    <row r="77" spans="2:6" x14ac:dyDescent="0.35">
      <c r="B77" s="91" t="s">
        <v>317</v>
      </c>
      <c r="C77" s="91" t="s">
        <v>370</v>
      </c>
      <c r="D77" s="92">
        <v>420</v>
      </c>
      <c r="E77" s="92">
        <v>1581</v>
      </c>
      <c r="F77" s="93">
        <v>525</v>
      </c>
    </row>
    <row r="78" spans="2:6" x14ac:dyDescent="0.35">
      <c r="B78" s="91" t="s">
        <v>317</v>
      </c>
      <c r="C78" s="91" t="s">
        <v>371</v>
      </c>
      <c r="D78" s="92">
        <v>398</v>
      </c>
      <c r="E78" s="92">
        <v>1759</v>
      </c>
      <c r="F78" s="93">
        <v>682</v>
      </c>
    </row>
    <row r="79" spans="2:6" x14ac:dyDescent="0.35">
      <c r="B79" s="91" t="s">
        <v>317</v>
      </c>
      <c r="C79" s="91" t="s">
        <v>372</v>
      </c>
      <c r="D79" s="92">
        <v>128</v>
      </c>
      <c r="E79" s="92">
        <v>791</v>
      </c>
      <c r="F79" s="93">
        <v>242</v>
      </c>
    </row>
    <row r="80" spans="2:6" x14ac:dyDescent="0.35">
      <c r="B80" s="91" t="s">
        <v>317</v>
      </c>
      <c r="C80" s="91" t="s">
        <v>373</v>
      </c>
      <c r="D80" s="92">
        <v>225</v>
      </c>
      <c r="E80" s="92">
        <v>935</v>
      </c>
      <c r="F80" s="93">
        <v>432</v>
      </c>
    </row>
    <row r="81" spans="2:6" x14ac:dyDescent="0.35">
      <c r="B81" s="91" t="s">
        <v>317</v>
      </c>
      <c r="C81" s="91" t="s">
        <v>374</v>
      </c>
      <c r="D81" s="92">
        <v>1358</v>
      </c>
      <c r="E81" s="92">
        <v>2231</v>
      </c>
      <c r="F81" s="93">
        <v>1391</v>
      </c>
    </row>
    <row r="82" spans="2:6" x14ac:dyDescent="0.35">
      <c r="B82" s="91" t="s">
        <v>317</v>
      </c>
      <c r="C82" s="91" t="s">
        <v>375</v>
      </c>
      <c r="D82" s="92">
        <v>1345</v>
      </c>
      <c r="E82" s="92">
        <v>1791</v>
      </c>
      <c r="F82" s="93">
        <v>1460</v>
      </c>
    </row>
    <row r="83" spans="2:6" x14ac:dyDescent="0.35">
      <c r="B83" s="91" t="s">
        <v>317</v>
      </c>
      <c r="C83" s="91" t="s">
        <v>376</v>
      </c>
      <c r="D83" s="92">
        <v>769</v>
      </c>
      <c r="E83" s="92">
        <v>1948</v>
      </c>
      <c r="F83" s="93">
        <v>1011</v>
      </c>
    </row>
    <row r="84" spans="2:6" x14ac:dyDescent="0.35">
      <c r="B84" s="91" t="s">
        <v>317</v>
      </c>
      <c r="C84" s="91" t="s">
        <v>377</v>
      </c>
      <c r="D84" s="92">
        <v>560</v>
      </c>
      <c r="E84" s="92">
        <v>1835</v>
      </c>
      <c r="F84" s="93">
        <v>642</v>
      </c>
    </row>
    <row r="85" spans="2:6" x14ac:dyDescent="0.35">
      <c r="B85" s="91" t="s">
        <v>317</v>
      </c>
      <c r="C85" s="91" t="s">
        <v>378</v>
      </c>
      <c r="D85" s="92">
        <v>836</v>
      </c>
      <c r="E85" s="92">
        <v>2245</v>
      </c>
      <c r="F85" s="93">
        <v>861</v>
      </c>
    </row>
    <row r="86" spans="2:6" x14ac:dyDescent="0.35">
      <c r="B86" s="91" t="s">
        <v>317</v>
      </c>
      <c r="C86" s="91" t="s">
        <v>379</v>
      </c>
      <c r="D86" s="92">
        <v>587</v>
      </c>
      <c r="E86" s="92">
        <v>1471</v>
      </c>
      <c r="F86" s="93">
        <v>623</v>
      </c>
    </row>
    <row r="87" spans="2:6" x14ac:dyDescent="0.35">
      <c r="B87" s="91" t="s">
        <v>317</v>
      </c>
      <c r="C87" s="91" t="s">
        <v>380</v>
      </c>
      <c r="D87" s="92">
        <v>774</v>
      </c>
      <c r="E87" s="92">
        <v>1403</v>
      </c>
      <c r="F87" s="93">
        <v>1085</v>
      </c>
    </row>
    <row r="88" spans="2:6" x14ac:dyDescent="0.35">
      <c r="B88" s="91" t="s">
        <v>317</v>
      </c>
      <c r="C88" s="91" t="s">
        <v>381</v>
      </c>
      <c r="D88" s="92">
        <v>757</v>
      </c>
      <c r="E88" s="92">
        <v>1203</v>
      </c>
      <c r="F88" s="93">
        <v>1175</v>
      </c>
    </row>
    <row r="89" spans="2:6" x14ac:dyDescent="0.35">
      <c r="B89" s="91" t="s">
        <v>317</v>
      </c>
      <c r="C89" s="91" t="s">
        <v>382</v>
      </c>
      <c r="D89" s="92">
        <v>591</v>
      </c>
      <c r="E89" s="92">
        <v>1439</v>
      </c>
      <c r="F89" s="93">
        <v>858</v>
      </c>
    </row>
    <row r="90" spans="2:6" x14ac:dyDescent="0.35">
      <c r="B90" s="91" t="s">
        <v>317</v>
      </c>
      <c r="C90" s="91" t="s">
        <v>383</v>
      </c>
      <c r="D90" s="92">
        <v>457</v>
      </c>
      <c r="E90" s="92">
        <v>1161</v>
      </c>
      <c r="F90" s="93">
        <v>594</v>
      </c>
    </row>
    <row r="91" spans="2:6" x14ac:dyDescent="0.35">
      <c r="B91" s="91" t="s">
        <v>317</v>
      </c>
      <c r="C91" s="91" t="s">
        <v>384</v>
      </c>
      <c r="D91" s="92">
        <v>494</v>
      </c>
      <c r="E91" s="92">
        <v>1585</v>
      </c>
      <c r="F91" s="93">
        <v>705</v>
      </c>
    </row>
    <row r="92" spans="2:6" x14ac:dyDescent="0.35">
      <c r="B92" s="91" t="s">
        <v>317</v>
      </c>
      <c r="C92" s="91" t="s">
        <v>385</v>
      </c>
      <c r="D92" s="92">
        <v>914</v>
      </c>
      <c r="E92" s="92">
        <v>1727</v>
      </c>
      <c r="F92" s="93">
        <v>1308</v>
      </c>
    </row>
    <row r="93" spans="2:6" x14ac:dyDescent="0.35">
      <c r="B93" s="91" t="s">
        <v>317</v>
      </c>
      <c r="C93" s="91" t="s">
        <v>386</v>
      </c>
      <c r="D93" s="92">
        <v>581</v>
      </c>
      <c r="E93" s="92">
        <v>1448</v>
      </c>
      <c r="F93" s="93">
        <v>885</v>
      </c>
    </row>
    <row r="94" spans="2:6" x14ac:dyDescent="0.35">
      <c r="B94" s="91" t="s">
        <v>317</v>
      </c>
      <c r="C94" s="91" t="s">
        <v>387</v>
      </c>
      <c r="D94" s="92">
        <v>31</v>
      </c>
      <c r="E94" s="92">
        <v>0</v>
      </c>
      <c r="F94" s="93">
        <v>78</v>
      </c>
    </row>
    <row r="95" spans="2:6" x14ac:dyDescent="0.35">
      <c r="B95" s="91" t="s">
        <v>317</v>
      </c>
      <c r="C95" s="91" t="s">
        <v>388</v>
      </c>
      <c r="D95" s="92">
        <v>92</v>
      </c>
      <c r="E95" s="92">
        <v>233</v>
      </c>
      <c r="F95" s="93">
        <v>494</v>
      </c>
    </row>
    <row r="96" spans="2:6" x14ac:dyDescent="0.35">
      <c r="B96" s="91" t="s">
        <v>317</v>
      </c>
      <c r="C96" s="91" t="s">
        <v>389</v>
      </c>
      <c r="D96" s="92">
        <v>486</v>
      </c>
      <c r="E96" s="92">
        <v>1176</v>
      </c>
      <c r="F96" s="93">
        <v>400</v>
      </c>
    </row>
    <row r="97" spans="2:6" x14ac:dyDescent="0.35">
      <c r="B97" s="91" t="s">
        <v>317</v>
      </c>
      <c r="C97" s="91" t="s">
        <v>390</v>
      </c>
      <c r="D97" s="92">
        <v>440</v>
      </c>
      <c r="E97" s="92">
        <v>874</v>
      </c>
      <c r="F97" s="93">
        <v>803</v>
      </c>
    </row>
    <row r="98" spans="2:6" x14ac:dyDescent="0.35">
      <c r="B98" s="91" t="s">
        <v>317</v>
      </c>
      <c r="C98" s="91" t="s">
        <v>391</v>
      </c>
      <c r="D98" s="92">
        <v>127</v>
      </c>
      <c r="E98" s="92">
        <v>695</v>
      </c>
      <c r="F98" s="93">
        <v>440</v>
      </c>
    </row>
    <row r="99" spans="2:6" x14ac:dyDescent="0.35">
      <c r="B99" s="91" t="s">
        <v>317</v>
      </c>
      <c r="C99" s="91" t="s">
        <v>392</v>
      </c>
      <c r="D99" s="92">
        <v>257</v>
      </c>
      <c r="E99" s="92">
        <v>1367</v>
      </c>
      <c r="F99" s="93">
        <v>544</v>
      </c>
    </row>
    <row r="100" spans="2:6" x14ac:dyDescent="0.35">
      <c r="B100" s="91" t="s">
        <v>317</v>
      </c>
      <c r="C100" s="91" t="s">
        <v>393</v>
      </c>
      <c r="D100" s="92">
        <v>399</v>
      </c>
      <c r="E100" s="92">
        <v>1238</v>
      </c>
      <c r="F100" s="93">
        <v>622</v>
      </c>
    </row>
    <row r="101" spans="2:6" x14ac:dyDescent="0.35">
      <c r="B101" s="91" t="s">
        <v>317</v>
      </c>
      <c r="C101" s="91" t="s">
        <v>394</v>
      </c>
      <c r="D101" s="92">
        <v>470</v>
      </c>
      <c r="E101" s="92">
        <v>1609</v>
      </c>
      <c r="F101" s="93">
        <v>662</v>
      </c>
    </row>
    <row r="102" spans="2:6" x14ac:dyDescent="0.35">
      <c r="B102" s="91" t="s">
        <v>317</v>
      </c>
      <c r="C102" s="91" t="s">
        <v>395</v>
      </c>
      <c r="D102" s="92">
        <v>651</v>
      </c>
      <c r="E102" s="92">
        <v>2120</v>
      </c>
      <c r="F102" s="93">
        <v>824</v>
      </c>
    </row>
    <row r="103" spans="2:6" x14ac:dyDescent="0.35">
      <c r="B103" s="91" t="s">
        <v>317</v>
      </c>
      <c r="C103" s="91" t="s">
        <v>396</v>
      </c>
      <c r="D103" s="92">
        <v>757</v>
      </c>
      <c r="E103" s="92">
        <v>2498</v>
      </c>
      <c r="F103" s="93">
        <v>846</v>
      </c>
    </row>
    <row r="104" spans="2:6" x14ac:dyDescent="0.35">
      <c r="B104" s="91" t="s">
        <v>317</v>
      </c>
      <c r="C104" s="91" t="s">
        <v>397</v>
      </c>
      <c r="D104" s="92">
        <v>526</v>
      </c>
      <c r="E104" s="92">
        <v>1902</v>
      </c>
      <c r="F104" s="93">
        <v>743</v>
      </c>
    </row>
    <row r="105" spans="2:6" x14ac:dyDescent="0.35">
      <c r="B105" s="91" t="s">
        <v>317</v>
      </c>
      <c r="C105" s="91" t="s">
        <v>398</v>
      </c>
      <c r="D105" s="92">
        <v>196</v>
      </c>
      <c r="E105" s="92">
        <v>994</v>
      </c>
      <c r="F105" s="93">
        <v>477</v>
      </c>
    </row>
    <row r="106" spans="2:6" x14ac:dyDescent="0.35">
      <c r="B106" s="91" t="s">
        <v>317</v>
      </c>
      <c r="C106" s="91" t="s">
        <v>399</v>
      </c>
      <c r="D106" s="92">
        <v>260</v>
      </c>
      <c r="E106" s="92">
        <v>1010</v>
      </c>
      <c r="F106" s="93">
        <v>575</v>
      </c>
    </row>
    <row r="107" spans="2:6" x14ac:dyDescent="0.35">
      <c r="B107" s="91" t="s">
        <v>317</v>
      </c>
      <c r="C107" s="91" t="s">
        <v>400</v>
      </c>
      <c r="D107" s="92">
        <v>192</v>
      </c>
      <c r="E107" s="92">
        <v>899</v>
      </c>
      <c r="F107" s="93">
        <v>369</v>
      </c>
    </row>
    <row r="108" spans="2:6" x14ac:dyDescent="0.35">
      <c r="B108" s="91" t="s">
        <v>317</v>
      </c>
      <c r="C108" s="91" t="s">
        <v>401</v>
      </c>
      <c r="D108" s="92">
        <v>177</v>
      </c>
      <c r="E108" s="92">
        <v>284</v>
      </c>
      <c r="F108" s="93">
        <v>174</v>
      </c>
    </row>
    <row r="109" spans="2:6" x14ac:dyDescent="0.35">
      <c r="B109" s="91" t="s">
        <v>317</v>
      </c>
      <c r="C109" s="91" t="s">
        <v>402</v>
      </c>
      <c r="D109" s="92">
        <v>741</v>
      </c>
      <c r="E109" s="92">
        <v>1781</v>
      </c>
      <c r="F109" s="93">
        <v>1028</v>
      </c>
    </row>
    <row r="110" spans="2:6" x14ac:dyDescent="0.35">
      <c r="B110" s="91" t="s">
        <v>317</v>
      </c>
      <c r="C110" s="91" t="s">
        <v>403</v>
      </c>
      <c r="D110" s="92">
        <v>174</v>
      </c>
      <c r="E110" s="92">
        <v>773</v>
      </c>
      <c r="F110" s="93">
        <v>237</v>
      </c>
    </row>
    <row r="111" spans="2:6" x14ac:dyDescent="0.35">
      <c r="B111" s="91" t="s">
        <v>317</v>
      </c>
      <c r="C111" s="91" t="s">
        <v>404</v>
      </c>
      <c r="D111" s="92">
        <v>94</v>
      </c>
      <c r="E111" s="92">
        <v>769</v>
      </c>
      <c r="F111" s="93">
        <v>228</v>
      </c>
    </row>
    <row r="112" spans="2:6" x14ac:dyDescent="0.35">
      <c r="B112" s="91" t="s">
        <v>317</v>
      </c>
      <c r="C112" s="91" t="s">
        <v>405</v>
      </c>
      <c r="D112" s="92">
        <v>197</v>
      </c>
      <c r="E112" s="92">
        <v>837</v>
      </c>
      <c r="F112" s="93">
        <v>434</v>
      </c>
    </row>
    <row r="113" spans="2:6" x14ac:dyDescent="0.35">
      <c r="B113" s="91" t="s">
        <v>317</v>
      </c>
      <c r="C113" s="91" t="s">
        <v>406</v>
      </c>
      <c r="D113" s="92">
        <v>318</v>
      </c>
      <c r="E113" s="92">
        <v>1120</v>
      </c>
      <c r="F113" s="93">
        <v>444</v>
      </c>
    </row>
    <row r="114" spans="2:6" x14ac:dyDescent="0.35">
      <c r="B114" s="91" t="s">
        <v>317</v>
      </c>
      <c r="C114" s="91" t="s">
        <v>407</v>
      </c>
      <c r="D114" s="92">
        <v>82</v>
      </c>
      <c r="E114" s="92">
        <v>723</v>
      </c>
      <c r="F114" s="93">
        <v>204</v>
      </c>
    </row>
    <row r="115" spans="2:6" x14ac:dyDescent="0.35">
      <c r="B115" s="91" t="s">
        <v>317</v>
      </c>
      <c r="C115" s="91" t="s">
        <v>408</v>
      </c>
      <c r="D115" s="92">
        <v>206</v>
      </c>
      <c r="E115" s="92">
        <v>550</v>
      </c>
      <c r="F115" s="93">
        <v>229</v>
      </c>
    </row>
    <row r="116" spans="2:6" x14ac:dyDescent="0.35">
      <c r="B116" s="91" t="s">
        <v>317</v>
      </c>
      <c r="C116" s="91" t="s">
        <v>409</v>
      </c>
      <c r="D116" s="92">
        <v>390</v>
      </c>
      <c r="E116" s="92">
        <v>1297</v>
      </c>
      <c r="F116" s="93">
        <v>456</v>
      </c>
    </row>
    <row r="117" spans="2:6" x14ac:dyDescent="0.35">
      <c r="B117" s="91" t="s">
        <v>317</v>
      </c>
      <c r="C117" s="91" t="s">
        <v>410</v>
      </c>
      <c r="D117" s="92">
        <v>111</v>
      </c>
      <c r="E117" s="92">
        <v>1160</v>
      </c>
      <c r="F117" s="93">
        <v>282</v>
      </c>
    </row>
    <row r="118" spans="2:6" x14ac:dyDescent="0.35">
      <c r="B118" s="91" t="s">
        <v>317</v>
      </c>
      <c r="C118" s="91" t="s">
        <v>411</v>
      </c>
      <c r="D118" s="92">
        <v>522</v>
      </c>
      <c r="E118" s="92">
        <v>1667</v>
      </c>
      <c r="F118" s="93">
        <v>556</v>
      </c>
    </row>
    <row r="119" spans="2:6" x14ac:dyDescent="0.35">
      <c r="B119" s="91" t="s">
        <v>317</v>
      </c>
      <c r="C119" s="91" t="s">
        <v>412</v>
      </c>
      <c r="D119" s="92">
        <v>278</v>
      </c>
      <c r="E119" s="92">
        <v>1091</v>
      </c>
      <c r="F119" s="93">
        <v>505</v>
      </c>
    </row>
    <row r="120" spans="2:6" x14ac:dyDescent="0.35">
      <c r="B120" s="91" t="s">
        <v>317</v>
      </c>
      <c r="C120" s="91" t="s">
        <v>413</v>
      </c>
      <c r="D120" s="92">
        <v>0</v>
      </c>
      <c r="E120" s="92">
        <v>0</v>
      </c>
      <c r="F120" s="93">
        <v>0</v>
      </c>
    </row>
    <row r="121" spans="2:6" x14ac:dyDescent="0.35">
      <c r="B121" s="91" t="s">
        <v>317</v>
      </c>
      <c r="C121" s="91" t="s">
        <v>414</v>
      </c>
      <c r="D121" s="92">
        <v>120</v>
      </c>
      <c r="E121" s="92">
        <v>1335</v>
      </c>
      <c r="F121" s="93">
        <v>289</v>
      </c>
    </row>
    <row r="122" spans="2:6" x14ac:dyDescent="0.35">
      <c r="B122" s="91" t="s">
        <v>317</v>
      </c>
      <c r="C122" s="91" t="s">
        <v>415</v>
      </c>
      <c r="D122" s="92">
        <v>316</v>
      </c>
      <c r="E122" s="92">
        <v>1028</v>
      </c>
      <c r="F122" s="93">
        <v>505</v>
      </c>
    </row>
    <row r="123" spans="2:6" x14ac:dyDescent="0.35">
      <c r="B123" s="91" t="s">
        <v>317</v>
      </c>
      <c r="C123" s="91" t="s">
        <v>416</v>
      </c>
      <c r="D123" s="92">
        <v>446</v>
      </c>
      <c r="E123" s="92">
        <v>1763</v>
      </c>
      <c r="F123" s="93">
        <v>527</v>
      </c>
    </row>
    <row r="124" spans="2:6" x14ac:dyDescent="0.35">
      <c r="B124" s="91" t="s">
        <v>317</v>
      </c>
      <c r="C124" s="91" t="s">
        <v>417</v>
      </c>
      <c r="D124" s="92">
        <v>0</v>
      </c>
      <c r="E124" s="92">
        <v>0</v>
      </c>
      <c r="F124" s="93">
        <v>0</v>
      </c>
    </row>
    <row r="125" spans="2:6" x14ac:dyDescent="0.35">
      <c r="B125" s="91" t="s">
        <v>317</v>
      </c>
      <c r="C125" s="91" t="s">
        <v>418</v>
      </c>
      <c r="D125" s="92">
        <v>254</v>
      </c>
      <c r="E125" s="92">
        <v>642</v>
      </c>
      <c r="F125" s="93">
        <v>308</v>
      </c>
    </row>
    <row r="126" spans="2:6" x14ac:dyDescent="0.35">
      <c r="B126" s="91" t="s">
        <v>317</v>
      </c>
      <c r="C126" s="91" t="s">
        <v>419</v>
      </c>
      <c r="D126" s="92">
        <v>157</v>
      </c>
      <c r="E126" s="92">
        <v>440</v>
      </c>
      <c r="F126" s="93">
        <v>436</v>
      </c>
    </row>
    <row r="127" spans="2:6" x14ac:dyDescent="0.35">
      <c r="B127" s="91" t="s">
        <v>317</v>
      </c>
      <c r="C127" s="91" t="s">
        <v>420</v>
      </c>
      <c r="D127" s="92">
        <v>788</v>
      </c>
      <c r="E127" s="92">
        <v>988</v>
      </c>
      <c r="F127" s="93">
        <v>673</v>
      </c>
    </row>
    <row r="128" spans="2:6" x14ac:dyDescent="0.35">
      <c r="B128" s="91" t="s">
        <v>317</v>
      </c>
      <c r="C128" s="91" t="s">
        <v>421</v>
      </c>
      <c r="D128" s="92">
        <v>398</v>
      </c>
      <c r="E128" s="92">
        <v>454</v>
      </c>
      <c r="F128" s="93">
        <v>333</v>
      </c>
    </row>
    <row r="129" spans="2:6" x14ac:dyDescent="0.35">
      <c r="B129" s="91" t="s">
        <v>317</v>
      </c>
      <c r="C129" s="91" t="s">
        <v>422</v>
      </c>
      <c r="D129" s="92">
        <v>796</v>
      </c>
      <c r="E129" s="92">
        <v>912</v>
      </c>
      <c r="F129" s="93">
        <v>687</v>
      </c>
    </row>
    <row r="130" spans="2:6" x14ac:dyDescent="0.35">
      <c r="B130" s="91" t="s">
        <v>317</v>
      </c>
      <c r="C130" s="91" t="s">
        <v>423</v>
      </c>
      <c r="D130" s="92">
        <v>633</v>
      </c>
      <c r="E130" s="92">
        <v>1349</v>
      </c>
      <c r="F130" s="93">
        <v>564</v>
      </c>
    </row>
    <row r="131" spans="2:6" x14ac:dyDescent="0.35">
      <c r="B131" s="91" t="s">
        <v>317</v>
      </c>
      <c r="C131" s="91" t="s">
        <v>424</v>
      </c>
      <c r="D131" s="92">
        <v>1018</v>
      </c>
      <c r="E131" s="92">
        <v>1622</v>
      </c>
      <c r="F131" s="93">
        <v>826</v>
      </c>
    </row>
    <row r="132" spans="2:6" x14ac:dyDescent="0.35">
      <c r="B132" s="91" t="s">
        <v>317</v>
      </c>
      <c r="C132" s="91" t="s">
        <v>425</v>
      </c>
      <c r="D132" s="92">
        <v>356</v>
      </c>
      <c r="E132" s="92">
        <v>429</v>
      </c>
      <c r="F132" s="93">
        <v>621</v>
      </c>
    </row>
    <row r="133" spans="2:6" x14ac:dyDescent="0.35">
      <c r="B133" s="91" t="s">
        <v>317</v>
      </c>
      <c r="C133" s="91" t="s">
        <v>426</v>
      </c>
      <c r="D133" s="92">
        <v>1173</v>
      </c>
      <c r="E133" s="92">
        <v>1342</v>
      </c>
      <c r="F133" s="93">
        <v>605</v>
      </c>
    </row>
    <row r="134" spans="2:6" x14ac:dyDescent="0.35">
      <c r="B134" s="91" t="s">
        <v>317</v>
      </c>
      <c r="C134" s="91" t="s">
        <v>427</v>
      </c>
      <c r="D134" s="92">
        <v>729</v>
      </c>
      <c r="E134" s="92">
        <v>1085</v>
      </c>
      <c r="F134" s="93">
        <v>838</v>
      </c>
    </row>
    <row r="135" spans="2:6" x14ac:dyDescent="0.35">
      <c r="B135" s="91" t="s">
        <v>317</v>
      </c>
      <c r="C135" s="91" t="s">
        <v>428</v>
      </c>
      <c r="D135" s="92">
        <v>935</v>
      </c>
      <c r="E135" s="92">
        <v>1436</v>
      </c>
      <c r="F135" s="93">
        <v>1237</v>
      </c>
    </row>
    <row r="136" spans="2:6" x14ac:dyDescent="0.35">
      <c r="B136" s="91" t="s">
        <v>317</v>
      </c>
      <c r="C136" s="91" t="s">
        <v>429</v>
      </c>
      <c r="D136" s="92">
        <v>930</v>
      </c>
      <c r="E136" s="92">
        <v>1328</v>
      </c>
      <c r="F136" s="93">
        <v>1024</v>
      </c>
    </row>
    <row r="137" spans="2:6" x14ac:dyDescent="0.35">
      <c r="B137" s="91" t="s">
        <v>317</v>
      </c>
      <c r="C137" s="91" t="s">
        <v>430</v>
      </c>
      <c r="D137" s="92">
        <v>1207</v>
      </c>
      <c r="E137" s="92">
        <v>1863</v>
      </c>
      <c r="F137" s="93">
        <v>1375</v>
      </c>
    </row>
    <row r="138" spans="2:6" x14ac:dyDescent="0.35">
      <c r="B138" s="91" t="s">
        <v>317</v>
      </c>
      <c r="C138" s="91" t="s">
        <v>431</v>
      </c>
      <c r="D138" s="92">
        <v>1089</v>
      </c>
      <c r="E138" s="92">
        <v>1554</v>
      </c>
      <c r="F138" s="93">
        <v>945</v>
      </c>
    </row>
    <row r="139" spans="2:6" x14ac:dyDescent="0.35">
      <c r="B139" s="91" t="s">
        <v>317</v>
      </c>
      <c r="C139" s="91" t="s">
        <v>432</v>
      </c>
      <c r="D139" s="92">
        <v>1179</v>
      </c>
      <c r="E139" s="92">
        <v>1541</v>
      </c>
      <c r="F139" s="93">
        <v>1136</v>
      </c>
    </row>
    <row r="140" spans="2:6" x14ac:dyDescent="0.35">
      <c r="B140" s="91" t="s">
        <v>317</v>
      </c>
      <c r="C140" s="91" t="s">
        <v>433</v>
      </c>
      <c r="D140" s="92">
        <v>646</v>
      </c>
      <c r="E140" s="92">
        <v>1144</v>
      </c>
      <c r="F140" s="93">
        <v>1027</v>
      </c>
    </row>
    <row r="141" spans="2:6" x14ac:dyDescent="0.35">
      <c r="B141" s="91" t="s">
        <v>317</v>
      </c>
      <c r="C141" s="91" t="s">
        <v>434</v>
      </c>
      <c r="D141" s="92">
        <v>689</v>
      </c>
      <c r="E141" s="92">
        <v>1352</v>
      </c>
      <c r="F141" s="93">
        <v>777</v>
      </c>
    </row>
    <row r="142" spans="2:6" x14ac:dyDescent="0.35">
      <c r="B142" s="91" t="s">
        <v>317</v>
      </c>
      <c r="C142" s="91" t="s">
        <v>435</v>
      </c>
      <c r="D142" s="92">
        <v>92</v>
      </c>
      <c r="E142" s="92">
        <v>1393</v>
      </c>
      <c r="F142" s="93">
        <v>295</v>
      </c>
    </row>
    <row r="143" spans="2:6" x14ac:dyDescent="0.35">
      <c r="B143" s="91" t="s">
        <v>317</v>
      </c>
      <c r="C143" s="91" t="s">
        <v>436</v>
      </c>
      <c r="D143" s="92">
        <v>361</v>
      </c>
      <c r="E143" s="92">
        <v>4109</v>
      </c>
      <c r="F143" s="93">
        <v>761</v>
      </c>
    </row>
    <row r="144" spans="2:6" x14ac:dyDescent="0.35">
      <c r="B144" s="91" t="s">
        <v>317</v>
      </c>
      <c r="C144" s="91" t="s">
        <v>437</v>
      </c>
      <c r="D144" s="92">
        <v>148</v>
      </c>
      <c r="E144" s="92">
        <v>1510</v>
      </c>
      <c r="F144" s="93">
        <v>300</v>
      </c>
    </row>
    <row r="145" spans="2:6" x14ac:dyDescent="0.35">
      <c r="B145" s="91" t="s">
        <v>317</v>
      </c>
      <c r="C145" s="91" t="s">
        <v>438</v>
      </c>
      <c r="D145" s="92">
        <v>367</v>
      </c>
      <c r="E145" s="92">
        <v>1942</v>
      </c>
      <c r="F145" s="93">
        <v>817</v>
      </c>
    </row>
    <row r="146" spans="2:6" x14ac:dyDescent="0.35">
      <c r="B146" s="91" t="s">
        <v>317</v>
      </c>
      <c r="C146" s="91" t="s">
        <v>439</v>
      </c>
      <c r="D146" s="92">
        <v>96</v>
      </c>
      <c r="E146" s="92">
        <v>249</v>
      </c>
      <c r="F146" s="93">
        <v>191</v>
      </c>
    </row>
    <row r="147" spans="2:6" x14ac:dyDescent="0.35">
      <c r="B147" s="91" t="s">
        <v>317</v>
      </c>
      <c r="C147" s="91" t="s">
        <v>440</v>
      </c>
      <c r="D147" s="92">
        <v>104</v>
      </c>
      <c r="E147" s="92">
        <v>281</v>
      </c>
      <c r="F147" s="93">
        <v>241</v>
      </c>
    </row>
    <row r="148" spans="2:6" x14ac:dyDescent="0.35">
      <c r="B148" s="91" t="s">
        <v>317</v>
      </c>
      <c r="C148" s="91" t="s">
        <v>441</v>
      </c>
      <c r="D148" s="92">
        <v>152</v>
      </c>
      <c r="E148" s="92">
        <v>225</v>
      </c>
      <c r="F148" s="93">
        <v>215</v>
      </c>
    </row>
    <row r="149" spans="2:6" x14ac:dyDescent="0.35">
      <c r="B149" s="91" t="s">
        <v>317</v>
      </c>
      <c r="C149" s="91" t="s">
        <v>442</v>
      </c>
      <c r="D149" s="92">
        <v>661</v>
      </c>
      <c r="E149" s="92">
        <v>1509</v>
      </c>
      <c r="F149" s="93">
        <v>818</v>
      </c>
    </row>
    <row r="150" spans="2:6" x14ac:dyDescent="0.35">
      <c r="B150" s="91" t="s">
        <v>317</v>
      </c>
      <c r="C150" s="91" t="s">
        <v>443</v>
      </c>
      <c r="D150" s="92">
        <v>417</v>
      </c>
      <c r="E150" s="92">
        <v>591</v>
      </c>
      <c r="F150" s="93">
        <v>414</v>
      </c>
    </row>
    <row r="151" spans="2:6" x14ac:dyDescent="0.35">
      <c r="B151" s="91" t="s">
        <v>317</v>
      </c>
      <c r="C151" s="91" t="s">
        <v>444</v>
      </c>
      <c r="D151" s="92">
        <v>588</v>
      </c>
      <c r="E151" s="92">
        <v>1036</v>
      </c>
      <c r="F151" s="93">
        <v>725</v>
      </c>
    </row>
    <row r="152" spans="2:6" x14ac:dyDescent="0.35">
      <c r="B152" s="91" t="s">
        <v>317</v>
      </c>
      <c r="C152" s="91" t="s">
        <v>445</v>
      </c>
      <c r="D152" s="92">
        <v>99</v>
      </c>
      <c r="E152" s="92">
        <v>566</v>
      </c>
      <c r="F152" s="93">
        <v>200</v>
      </c>
    </row>
    <row r="153" spans="2:6" x14ac:dyDescent="0.35">
      <c r="B153" s="91" t="s">
        <v>317</v>
      </c>
      <c r="C153" s="91" t="s">
        <v>446</v>
      </c>
      <c r="D153" s="92">
        <v>1113</v>
      </c>
      <c r="E153" s="92">
        <v>1539</v>
      </c>
      <c r="F153" s="93">
        <v>1209</v>
      </c>
    </row>
    <row r="154" spans="2:6" x14ac:dyDescent="0.35">
      <c r="B154" s="91" t="s">
        <v>317</v>
      </c>
      <c r="C154" s="91" t="s">
        <v>447</v>
      </c>
      <c r="D154" s="92">
        <v>1462</v>
      </c>
      <c r="E154" s="92">
        <v>1993</v>
      </c>
      <c r="F154" s="93">
        <v>1444</v>
      </c>
    </row>
    <row r="155" spans="2:6" x14ac:dyDescent="0.35">
      <c r="B155" s="91" t="s">
        <v>317</v>
      </c>
      <c r="C155" s="91" t="s">
        <v>448</v>
      </c>
      <c r="D155" s="92">
        <v>1094</v>
      </c>
      <c r="E155" s="92">
        <v>1924</v>
      </c>
      <c r="F155" s="93">
        <v>1466</v>
      </c>
    </row>
    <row r="156" spans="2:6" x14ac:dyDescent="0.35">
      <c r="B156" s="91" t="s">
        <v>317</v>
      </c>
      <c r="C156" s="91" t="s">
        <v>449</v>
      </c>
      <c r="D156" s="92">
        <v>924</v>
      </c>
      <c r="E156" s="92">
        <v>1799</v>
      </c>
      <c r="F156" s="93">
        <v>1269</v>
      </c>
    </row>
    <row r="157" spans="2:6" x14ac:dyDescent="0.35">
      <c r="B157" s="91" t="s">
        <v>317</v>
      </c>
      <c r="C157" s="91" t="s">
        <v>450</v>
      </c>
      <c r="D157" s="92">
        <v>0</v>
      </c>
      <c r="E157" s="92">
        <v>0</v>
      </c>
      <c r="F157" s="93">
        <v>0</v>
      </c>
    </row>
    <row r="158" spans="2:6" x14ac:dyDescent="0.35">
      <c r="B158" s="91" t="s">
        <v>317</v>
      </c>
      <c r="C158" s="91" t="s">
        <v>451</v>
      </c>
      <c r="D158" s="92">
        <v>296</v>
      </c>
      <c r="E158" s="92">
        <v>443</v>
      </c>
      <c r="F158" s="93">
        <v>157</v>
      </c>
    </row>
    <row r="159" spans="2:6" x14ac:dyDescent="0.35">
      <c r="B159" s="91" t="s">
        <v>317</v>
      </c>
      <c r="C159" s="91" t="s">
        <v>452</v>
      </c>
      <c r="D159" s="92">
        <v>858</v>
      </c>
      <c r="E159" s="92">
        <v>1562</v>
      </c>
      <c r="F159" s="93">
        <v>832</v>
      </c>
    </row>
    <row r="160" spans="2:6" x14ac:dyDescent="0.35">
      <c r="B160" s="91" t="s">
        <v>317</v>
      </c>
      <c r="C160" s="91" t="s">
        <v>453</v>
      </c>
      <c r="D160" s="92">
        <v>487</v>
      </c>
      <c r="E160" s="92">
        <v>821</v>
      </c>
      <c r="F160" s="93">
        <v>556</v>
      </c>
    </row>
    <row r="161" spans="2:6" x14ac:dyDescent="0.35">
      <c r="B161" s="91" t="s">
        <v>317</v>
      </c>
      <c r="C161" s="91" t="s">
        <v>454</v>
      </c>
      <c r="D161" s="92">
        <v>985</v>
      </c>
      <c r="E161" s="92">
        <v>2100</v>
      </c>
      <c r="F161" s="93">
        <v>1402</v>
      </c>
    </row>
    <row r="162" spans="2:6" x14ac:dyDescent="0.35">
      <c r="B162" s="91" t="s">
        <v>317</v>
      </c>
      <c r="C162" s="91" t="s">
        <v>455</v>
      </c>
      <c r="D162" s="92">
        <v>430</v>
      </c>
      <c r="E162" s="92">
        <v>976</v>
      </c>
      <c r="F162" s="93">
        <v>616</v>
      </c>
    </row>
    <row r="163" spans="2:6" x14ac:dyDescent="0.35">
      <c r="B163" s="91" t="s">
        <v>317</v>
      </c>
      <c r="C163" s="91" t="s">
        <v>456</v>
      </c>
      <c r="D163" s="92">
        <v>11</v>
      </c>
      <c r="E163" s="92">
        <v>4</v>
      </c>
      <c r="F163" s="93">
        <v>351</v>
      </c>
    </row>
    <row r="164" spans="2:6" x14ac:dyDescent="0.35">
      <c r="B164" s="91" t="s">
        <v>317</v>
      </c>
      <c r="C164" s="91" t="s">
        <v>457</v>
      </c>
      <c r="D164" s="92">
        <v>370</v>
      </c>
      <c r="E164" s="92">
        <v>480</v>
      </c>
      <c r="F164" s="93">
        <v>398</v>
      </c>
    </row>
    <row r="165" spans="2:6" x14ac:dyDescent="0.35">
      <c r="B165" s="91" t="s">
        <v>317</v>
      </c>
      <c r="C165" s="91" t="s">
        <v>458</v>
      </c>
      <c r="D165" s="92">
        <v>778</v>
      </c>
      <c r="E165" s="92">
        <v>1343</v>
      </c>
      <c r="F165" s="93">
        <v>1071</v>
      </c>
    </row>
    <row r="166" spans="2:6" x14ac:dyDescent="0.35">
      <c r="B166" s="91" t="s">
        <v>317</v>
      </c>
      <c r="C166" s="91" t="s">
        <v>459</v>
      </c>
      <c r="D166" s="92">
        <v>783</v>
      </c>
      <c r="E166" s="92">
        <v>1429</v>
      </c>
      <c r="F166" s="93">
        <v>1018</v>
      </c>
    </row>
    <row r="167" spans="2:6" x14ac:dyDescent="0.35">
      <c r="B167" s="91" t="s">
        <v>317</v>
      </c>
      <c r="C167" s="91" t="s">
        <v>460</v>
      </c>
      <c r="D167" s="92">
        <v>1376</v>
      </c>
      <c r="E167" s="92">
        <v>2314</v>
      </c>
      <c r="F167" s="93">
        <v>1440</v>
      </c>
    </row>
    <row r="168" spans="2:6" x14ac:dyDescent="0.35">
      <c r="B168" s="91" t="s">
        <v>317</v>
      </c>
      <c r="C168" s="91" t="s">
        <v>461</v>
      </c>
      <c r="D168" s="92">
        <v>717</v>
      </c>
      <c r="E168" s="92">
        <v>1732</v>
      </c>
      <c r="F168" s="93">
        <v>1623</v>
      </c>
    </row>
    <row r="169" spans="2:6" x14ac:dyDescent="0.35">
      <c r="B169" s="91" t="s">
        <v>317</v>
      </c>
      <c r="C169" s="91" t="s">
        <v>462</v>
      </c>
      <c r="D169" s="92">
        <v>301</v>
      </c>
      <c r="E169" s="92">
        <v>720</v>
      </c>
      <c r="F169" s="93">
        <v>629</v>
      </c>
    </row>
    <row r="170" spans="2:6" x14ac:dyDescent="0.35">
      <c r="B170" s="91" t="s">
        <v>317</v>
      </c>
      <c r="C170" s="91" t="s">
        <v>463</v>
      </c>
      <c r="D170" s="92">
        <v>179</v>
      </c>
      <c r="E170" s="92">
        <v>303</v>
      </c>
      <c r="F170" s="93">
        <v>258</v>
      </c>
    </row>
    <row r="171" spans="2:6" x14ac:dyDescent="0.35">
      <c r="B171" s="91" t="s">
        <v>317</v>
      </c>
      <c r="C171" s="91" t="s">
        <v>464</v>
      </c>
      <c r="D171" s="92">
        <v>919</v>
      </c>
      <c r="E171" s="92">
        <v>1445</v>
      </c>
      <c r="F171" s="93">
        <v>1250</v>
      </c>
    </row>
    <row r="172" spans="2:6" x14ac:dyDescent="0.35">
      <c r="B172" s="91" t="s">
        <v>317</v>
      </c>
      <c r="C172" s="91" t="s">
        <v>465</v>
      </c>
      <c r="D172" s="92">
        <v>396</v>
      </c>
      <c r="E172" s="92">
        <v>704</v>
      </c>
      <c r="F172" s="93">
        <v>712</v>
      </c>
    </row>
    <row r="173" spans="2:6" x14ac:dyDescent="0.35">
      <c r="B173" s="91" t="s">
        <v>317</v>
      </c>
      <c r="C173" s="91" t="s">
        <v>466</v>
      </c>
      <c r="D173" s="92">
        <v>387</v>
      </c>
      <c r="E173" s="92">
        <v>735</v>
      </c>
      <c r="F173" s="93">
        <v>677</v>
      </c>
    </row>
    <row r="174" spans="2:6" x14ac:dyDescent="0.35">
      <c r="B174" s="91" t="s">
        <v>317</v>
      </c>
      <c r="C174" s="91" t="s">
        <v>467</v>
      </c>
      <c r="D174" s="92">
        <v>869</v>
      </c>
      <c r="E174" s="92">
        <v>1267</v>
      </c>
      <c r="F174" s="93">
        <v>801</v>
      </c>
    </row>
    <row r="175" spans="2:6" x14ac:dyDescent="0.35">
      <c r="B175" s="91" t="s">
        <v>317</v>
      </c>
      <c r="C175" s="91" t="s">
        <v>468</v>
      </c>
      <c r="D175" s="92">
        <v>1500</v>
      </c>
      <c r="E175" s="92">
        <v>2104</v>
      </c>
      <c r="F175" s="93">
        <v>1570</v>
      </c>
    </row>
    <row r="176" spans="2:6" x14ac:dyDescent="0.35">
      <c r="B176" s="91" t="s">
        <v>317</v>
      </c>
      <c r="C176" s="91" t="s">
        <v>469</v>
      </c>
      <c r="D176" s="92">
        <v>1064</v>
      </c>
      <c r="E176" s="92">
        <v>1509</v>
      </c>
      <c r="F176" s="93">
        <v>1126</v>
      </c>
    </row>
    <row r="177" spans="2:6" x14ac:dyDescent="0.35">
      <c r="B177" s="91" t="s">
        <v>317</v>
      </c>
      <c r="C177" s="91" t="s">
        <v>470</v>
      </c>
      <c r="D177" s="92">
        <v>1272</v>
      </c>
      <c r="E177" s="92">
        <v>2058</v>
      </c>
      <c r="F177" s="93">
        <v>1702</v>
      </c>
    </row>
    <row r="178" spans="2:6" x14ac:dyDescent="0.35">
      <c r="B178" s="91" t="s">
        <v>317</v>
      </c>
      <c r="C178" s="91" t="s">
        <v>471</v>
      </c>
      <c r="D178" s="92">
        <v>916</v>
      </c>
      <c r="E178" s="92">
        <v>1326</v>
      </c>
      <c r="F178" s="93">
        <v>840</v>
      </c>
    </row>
    <row r="179" spans="2:6" x14ac:dyDescent="0.35">
      <c r="B179" s="91" t="s">
        <v>317</v>
      </c>
      <c r="C179" s="91" t="s">
        <v>472</v>
      </c>
      <c r="D179" s="92">
        <v>877</v>
      </c>
      <c r="E179" s="92">
        <v>1498</v>
      </c>
      <c r="F179" s="93">
        <v>1274</v>
      </c>
    </row>
    <row r="180" spans="2:6" x14ac:dyDescent="0.35">
      <c r="B180" s="91" t="s">
        <v>317</v>
      </c>
      <c r="C180" s="91" t="s">
        <v>473</v>
      </c>
      <c r="D180" s="92">
        <v>716</v>
      </c>
      <c r="E180" s="92">
        <v>1119</v>
      </c>
      <c r="F180" s="93">
        <v>837</v>
      </c>
    </row>
    <row r="181" spans="2:6" x14ac:dyDescent="0.35">
      <c r="B181" s="91" t="s">
        <v>317</v>
      </c>
      <c r="C181" s="91" t="s">
        <v>474</v>
      </c>
      <c r="D181" s="92">
        <v>772</v>
      </c>
      <c r="E181" s="92">
        <v>1410</v>
      </c>
      <c r="F181" s="93">
        <v>1199</v>
      </c>
    </row>
    <row r="182" spans="2:6" x14ac:dyDescent="0.35">
      <c r="B182" s="91" t="s">
        <v>317</v>
      </c>
      <c r="C182" s="91" t="s">
        <v>475</v>
      </c>
      <c r="D182" s="92">
        <v>1190</v>
      </c>
      <c r="E182" s="92">
        <v>1969</v>
      </c>
      <c r="F182" s="93">
        <v>1597</v>
      </c>
    </row>
  </sheetData>
  <mergeCells count="1">
    <mergeCell ref="D23:F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CF16-5FD0-4D89-B880-53AC13F167FD}">
  <dimension ref="A1:H21"/>
  <sheetViews>
    <sheetView workbookViewId="0">
      <selection sqref="A1:XFD1048576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71" t="s">
        <v>476</v>
      </c>
      <c r="C1" s="71" t="s">
        <v>477</v>
      </c>
      <c r="D1" s="71" t="s">
        <v>478</v>
      </c>
      <c r="E1" s="71" t="s">
        <v>479</v>
      </c>
    </row>
    <row r="2" spans="1:8" x14ac:dyDescent="0.35">
      <c r="B2" s="72">
        <v>1</v>
      </c>
      <c r="C2" s="94">
        <v>8000</v>
      </c>
      <c r="D2" s="72" t="s">
        <v>480</v>
      </c>
      <c r="E2" s="72">
        <v>10</v>
      </c>
    </row>
    <row r="3" spans="1:8" x14ac:dyDescent="0.35">
      <c r="B3" s="72">
        <v>2</v>
      </c>
      <c r="C3" s="94">
        <v>11000</v>
      </c>
      <c r="D3" s="72" t="s">
        <v>480</v>
      </c>
      <c r="E3" s="72">
        <v>9</v>
      </c>
    </row>
    <row r="4" spans="1:8" x14ac:dyDescent="0.35">
      <c r="B4" s="72">
        <v>3</v>
      </c>
      <c r="C4" s="94">
        <v>6000</v>
      </c>
      <c r="D4" s="72" t="s">
        <v>481</v>
      </c>
      <c r="E4" s="72">
        <v>5</v>
      </c>
    </row>
    <row r="5" spans="1:8" x14ac:dyDescent="0.35">
      <c r="B5" s="72">
        <v>4</v>
      </c>
      <c r="C5" s="94">
        <v>15000</v>
      </c>
      <c r="D5" s="72" t="s">
        <v>480</v>
      </c>
      <c r="E5" s="72">
        <v>10</v>
      </c>
    </row>
    <row r="6" spans="1:8" x14ac:dyDescent="0.35">
      <c r="B6" s="72">
        <v>5</v>
      </c>
      <c r="C6" s="94">
        <v>10000</v>
      </c>
      <c r="D6" s="72" t="s">
        <v>481</v>
      </c>
      <c r="E6" s="72">
        <v>2</v>
      </c>
    </row>
    <row r="7" spans="1:8" x14ac:dyDescent="0.35">
      <c r="B7" s="72">
        <v>6</v>
      </c>
      <c r="C7" s="94">
        <v>15000</v>
      </c>
      <c r="D7" s="72" t="s">
        <v>480</v>
      </c>
      <c r="E7" s="72">
        <v>5</v>
      </c>
    </row>
    <row r="8" spans="1:8" x14ac:dyDescent="0.35">
      <c r="B8" s="72">
        <v>7</v>
      </c>
      <c r="C8" s="94">
        <v>13000</v>
      </c>
      <c r="D8" s="72" t="s">
        <v>480</v>
      </c>
      <c r="E8" s="72">
        <v>999</v>
      </c>
    </row>
    <row r="9" spans="1:8" x14ac:dyDescent="0.35">
      <c r="B9" s="72">
        <v>8</v>
      </c>
      <c r="C9" s="94">
        <v>8000</v>
      </c>
      <c r="D9" s="72" t="s">
        <v>480</v>
      </c>
      <c r="E9" s="72">
        <v>2</v>
      </c>
    </row>
    <row r="10" spans="1:8" x14ac:dyDescent="0.35">
      <c r="B10" s="72">
        <v>9</v>
      </c>
      <c r="C10" s="94">
        <v>11000</v>
      </c>
      <c r="D10" s="72" t="s">
        <v>481</v>
      </c>
      <c r="E10" s="72">
        <v>5</v>
      </c>
    </row>
    <row r="11" spans="1:8" x14ac:dyDescent="0.35">
      <c r="B11" s="72">
        <v>10</v>
      </c>
      <c r="C11" s="94">
        <v>9000</v>
      </c>
      <c r="D11" s="72" t="s">
        <v>480</v>
      </c>
      <c r="E11" s="72">
        <v>6</v>
      </c>
    </row>
    <row r="14" spans="1:8" ht="15" thickBot="1" x14ac:dyDescent="0.4">
      <c r="B14" s="95" t="s">
        <v>482</v>
      </c>
    </row>
    <row r="15" spans="1:8" ht="15" thickBot="1" x14ac:dyDescent="0.4">
      <c r="A15">
        <v>1</v>
      </c>
      <c r="B15" t="s">
        <v>483</v>
      </c>
      <c r="H15" s="96">
        <f>SUMIF(D2:D11, "Yes", C2:C11)</f>
        <v>79000</v>
      </c>
    </row>
    <row r="16" spans="1:8" ht="15" thickBot="1" x14ac:dyDescent="0.4">
      <c r="A16">
        <v>2</v>
      </c>
      <c r="B16" t="s">
        <v>484</v>
      </c>
      <c r="H16" s="96">
        <f>SUMIF(D2:D11, "No", 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485</v>
      </c>
      <c r="H18" s="96">
        <f>SUMIFS(E2:E11, C2:C11, "&gt;10000")</f>
        <v>1028</v>
      </c>
    </row>
    <row r="19" spans="1:8" ht="15" thickBot="1" x14ac:dyDescent="0.4"/>
    <row r="20" spans="1:8" ht="15" thickBot="1" x14ac:dyDescent="0.4">
      <c r="A20">
        <v>4</v>
      </c>
      <c r="B20" t="s">
        <v>486</v>
      </c>
      <c r="H20" s="96">
        <f>SUMIF(C2:C11, "&gt;10000")</f>
        <v>65000</v>
      </c>
    </row>
    <row r="21" spans="1:8" ht="15" thickBot="1" x14ac:dyDescent="0.4">
      <c r="A21">
        <v>5</v>
      </c>
      <c r="B21" t="s">
        <v>487</v>
      </c>
      <c r="H21" s="96">
        <f>SUMIF(C2:C11, "&lt;9500")</f>
        <v>31000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46F6-EDA6-4F5A-8733-686BE07FBF1F}">
  <dimension ref="A1:K48"/>
  <sheetViews>
    <sheetView workbookViewId="0">
      <selection sqref="A1:XFD1048576"/>
    </sheetView>
  </sheetViews>
  <sheetFormatPr defaultColWidth="8.7265625" defaultRowHeight="13" outlineLevelRow="1" x14ac:dyDescent="0.3"/>
  <cols>
    <col min="1" max="1" width="1.7265625" style="97" bestFit="1" customWidth="1"/>
    <col min="2" max="2" width="18.1796875" style="97" customWidth="1"/>
    <col min="3" max="3" width="12.26953125" style="97" bestFit="1" customWidth="1"/>
    <col min="4" max="4" width="8.453125" style="97" bestFit="1" customWidth="1"/>
    <col min="5" max="5" width="11.453125" style="97" bestFit="1" customWidth="1"/>
    <col min="6" max="16384" width="8.7265625" style="97"/>
  </cols>
  <sheetData>
    <row r="1" spans="1:5" x14ac:dyDescent="0.3">
      <c r="B1" s="98" t="s">
        <v>488</v>
      </c>
    </row>
    <row r="2" spans="1:5" x14ac:dyDescent="0.3">
      <c r="B2" s="99" t="s">
        <v>1</v>
      </c>
      <c r="C2" s="99" t="s">
        <v>489</v>
      </c>
      <c r="D2" s="99" t="s">
        <v>490</v>
      </c>
      <c r="E2" s="99" t="s">
        <v>491</v>
      </c>
    </row>
    <row r="3" spans="1:5" x14ac:dyDescent="0.3">
      <c r="B3" s="100" t="s">
        <v>492</v>
      </c>
      <c r="C3" s="100" t="s">
        <v>493</v>
      </c>
      <c r="D3" s="100" t="s">
        <v>494</v>
      </c>
      <c r="E3" s="100">
        <v>28</v>
      </c>
    </row>
    <row r="4" spans="1:5" x14ac:dyDescent="0.3">
      <c r="B4" s="100" t="s">
        <v>495</v>
      </c>
      <c r="C4" s="100" t="s">
        <v>496</v>
      </c>
      <c r="D4" s="100" t="s">
        <v>497</v>
      </c>
      <c r="E4" s="100">
        <v>8</v>
      </c>
    </row>
    <row r="5" spans="1:5" x14ac:dyDescent="0.3">
      <c r="B5" s="100" t="s">
        <v>498</v>
      </c>
      <c r="C5" s="100" t="s">
        <v>499</v>
      </c>
      <c r="D5" s="100" t="s">
        <v>494</v>
      </c>
      <c r="E5" s="100">
        <v>19</v>
      </c>
    </row>
    <row r="6" spans="1:5" x14ac:dyDescent="0.3">
      <c r="B6" s="100" t="s">
        <v>500</v>
      </c>
      <c r="C6" s="100" t="s">
        <v>501</v>
      </c>
      <c r="D6" s="100" t="s">
        <v>502</v>
      </c>
      <c r="E6" s="100">
        <v>2</v>
      </c>
    </row>
    <row r="7" spans="1:5" x14ac:dyDescent="0.3">
      <c r="B7" s="100" t="s">
        <v>503</v>
      </c>
      <c r="C7" s="100" t="s">
        <v>499</v>
      </c>
      <c r="D7" s="100" t="s">
        <v>504</v>
      </c>
      <c r="E7" s="100">
        <v>5</v>
      </c>
    </row>
    <row r="8" spans="1:5" x14ac:dyDescent="0.3">
      <c r="B8" s="100" t="s">
        <v>505</v>
      </c>
      <c r="C8" s="100" t="s">
        <v>496</v>
      </c>
      <c r="D8" s="100" t="s">
        <v>494</v>
      </c>
      <c r="E8" s="100">
        <v>9</v>
      </c>
    </row>
    <row r="9" spans="1:5" x14ac:dyDescent="0.3">
      <c r="B9" s="100" t="s">
        <v>506</v>
      </c>
      <c r="C9" s="100" t="s">
        <v>499</v>
      </c>
      <c r="D9" s="100" t="s">
        <v>507</v>
      </c>
      <c r="E9" s="100">
        <v>18</v>
      </c>
    </row>
    <row r="10" spans="1:5" x14ac:dyDescent="0.3">
      <c r="B10" s="100" t="s">
        <v>508</v>
      </c>
      <c r="C10" s="100" t="s">
        <v>493</v>
      </c>
      <c r="D10" s="100" t="s">
        <v>494</v>
      </c>
      <c r="E10" s="100">
        <v>11</v>
      </c>
    </row>
    <row r="11" spans="1:5" x14ac:dyDescent="0.3">
      <c r="B11" s="100" t="s">
        <v>509</v>
      </c>
      <c r="C11" s="100" t="s">
        <v>501</v>
      </c>
      <c r="D11" s="100" t="s">
        <v>510</v>
      </c>
      <c r="E11" s="100">
        <v>3</v>
      </c>
    </row>
    <row r="12" spans="1:5" x14ac:dyDescent="0.3">
      <c r="B12" s="100" t="s">
        <v>511</v>
      </c>
      <c r="C12" s="100" t="s">
        <v>496</v>
      </c>
      <c r="D12" s="100" t="s">
        <v>512</v>
      </c>
      <c r="E12" s="100">
        <v>15</v>
      </c>
    </row>
    <row r="14" spans="1:5" ht="14.5" x14ac:dyDescent="0.35">
      <c r="B14" s="101" t="s">
        <v>513</v>
      </c>
      <c r="E14" s="102" t="s">
        <v>514</v>
      </c>
    </row>
    <row r="16" spans="1:5" x14ac:dyDescent="0.3">
      <c r="A16" s="97">
        <v>1</v>
      </c>
      <c r="B16" s="103" t="s">
        <v>515</v>
      </c>
    </row>
    <row r="17" spans="1:11" x14ac:dyDescent="0.3">
      <c r="C17" s="104" t="s">
        <v>516</v>
      </c>
      <c r="D17" s="104"/>
    </row>
    <row r="18" spans="1:11" x14ac:dyDescent="0.3">
      <c r="B18" s="105" t="s">
        <v>111</v>
      </c>
      <c r="C18" s="106">
        <f>SUMIF(D3:D12,"usa",E3:E12)</f>
        <v>67</v>
      </c>
    </row>
    <row r="19" spans="1:11" hidden="1" outlineLevel="1" x14ac:dyDescent="0.3">
      <c r="B19" s="141"/>
      <c r="C19" s="141"/>
      <c r="D19" s="141"/>
      <c r="E19" s="141"/>
      <c r="F19" s="141"/>
      <c r="G19" s="141"/>
      <c r="H19" s="141"/>
      <c r="I19" s="141"/>
      <c r="J19" s="141"/>
      <c r="K19" s="141"/>
    </row>
    <row r="20" spans="1:11" hidden="1" outlineLevel="1" x14ac:dyDescent="0.3">
      <c r="B20" s="141"/>
      <c r="C20" s="141"/>
      <c r="D20" s="141"/>
      <c r="E20" s="141"/>
      <c r="F20" s="141"/>
      <c r="G20" s="141"/>
      <c r="H20" s="141"/>
      <c r="I20" s="141"/>
      <c r="J20" s="141"/>
      <c r="K20" s="141"/>
    </row>
    <row r="21" spans="1:11" hidden="1" outlineLevel="1" x14ac:dyDescent="0.3">
      <c r="B21" s="141"/>
      <c r="C21" s="141"/>
      <c r="D21" s="141"/>
      <c r="E21" s="141"/>
      <c r="F21" s="141"/>
      <c r="G21" s="141"/>
      <c r="H21" s="141"/>
      <c r="I21" s="141"/>
      <c r="J21" s="141"/>
      <c r="K21" s="141"/>
    </row>
    <row r="22" spans="1:11" hidden="1" outlineLevel="1" x14ac:dyDescent="0.3">
      <c r="B22" s="141"/>
      <c r="C22" s="141"/>
      <c r="D22" s="141"/>
      <c r="E22" s="141"/>
      <c r="F22" s="141"/>
      <c r="G22" s="141"/>
      <c r="H22" s="141"/>
      <c r="I22" s="141"/>
      <c r="J22" s="141"/>
      <c r="K22" s="141"/>
    </row>
    <row r="23" spans="1:11" hidden="1" outlineLevel="1" x14ac:dyDescent="0.3">
      <c r="B23" s="141"/>
      <c r="C23" s="141"/>
      <c r="D23" s="141"/>
      <c r="E23" s="141"/>
      <c r="F23" s="141"/>
      <c r="G23" s="141"/>
      <c r="H23" s="141"/>
      <c r="I23" s="141"/>
      <c r="J23" s="141"/>
      <c r="K23" s="141"/>
    </row>
    <row r="24" spans="1:11" hidden="1" outlineLevel="1" x14ac:dyDescent="0.3">
      <c r="B24" s="141"/>
      <c r="C24" s="141"/>
      <c r="D24" s="141"/>
      <c r="E24" s="141"/>
      <c r="F24" s="141"/>
      <c r="G24" s="141"/>
      <c r="H24" s="141"/>
      <c r="I24" s="141"/>
      <c r="J24" s="141"/>
      <c r="K24" s="141"/>
    </row>
    <row r="25" spans="1:11" hidden="1" outlineLevel="1" x14ac:dyDescent="0.3">
      <c r="B25" s="141"/>
      <c r="C25" s="141"/>
      <c r="D25" s="141"/>
      <c r="E25" s="141"/>
      <c r="F25" s="141"/>
      <c r="G25" s="141"/>
      <c r="H25" s="141"/>
      <c r="I25" s="141"/>
      <c r="J25" s="141"/>
      <c r="K25" s="141"/>
    </row>
    <row r="26" spans="1:11" collapsed="1" x14ac:dyDescent="0.3"/>
    <row r="27" spans="1:11" x14ac:dyDescent="0.3">
      <c r="A27" s="97">
        <v>2</v>
      </c>
      <c r="B27" s="103" t="s">
        <v>517</v>
      </c>
    </row>
    <row r="28" spans="1:11" x14ac:dyDescent="0.3">
      <c r="C28" s="104" t="s">
        <v>516</v>
      </c>
      <c r="D28" s="104"/>
    </row>
    <row r="29" spans="1:11" x14ac:dyDescent="0.3">
      <c r="B29" s="105" t="s">
        <v>111</v>
      </c>
      <c r="C29" s="106">
        <f>SUMIF(C3:C12,"figure skating",E3:E12)</f>
        <v>5</v>
      </c>
    </row>
    <row r="30" spans="1:11" hidden="1" outlineLevel="1" x14ac:dyDescent="0.3">
      <c r="B30" s="141"/>
      <c r="C30" s="141"/>
      <c r="D30" s="141"/>
      <c r="E30" s="141"/>
      <c r="F30" s="141"/>
      <c r="G30" s="141"/>
      <c r="H30" s="141"/>
      <c r="I30" s="141"/>
      <c r="J30" s="141"/>
      <c r="K30" s="141"/>
    </row>
    <row r="31" spans="1:11" hidden="1" outlineLevel="1" x14ac:dyDescent="0.3">
      <c r="B31" s="141"/>
      <c r="C31" s="141"/>
      <c r="D31" s="141"/>
      <c r="E31" s="141"/>
      <c r="F31" s="141"/>
      <c r="G31" s="141"/>
      <c r="H31" s="141"/>
      <c r="I31" s="141"/>
      <c r="J31" s="141"/>
      <c r="K31" s="141"/>
    </row>
    <row r="32" spans="1:11" hidden="1" outlineLevel="1" x14ac:dyDescent="0.3">
      <c r="B32" s="141"/>
      <c r="C32" s="141"/>
      <c r="D32" s="141"/>
      <c r="E32" s="141"/>
      <c r="F32" s="141"/>
      <c r="G32" s="141"/>
      <c r="H32" s="141"/>
      <c r="I32" s="141"/>
      <c r="J32" s="141"/>
      <c r="K32" s="141"/>
    </row>
    <row r="33" spans="1:11" hidden="1" outlineLevel="1" x14ac:dyDescent="0.3">
      <c r="B33" s="141"/>
      <c r="C33" s="141"/>
      <c r="D33" s="141"/>
      <c r="E33" s="141"/>
      <c r="F33" s="141"/>
      <c r="G33" s="141"/>
      <c r="H33" s="141"/>
      <c r="I33" s="141"/>
      <c r="J33" s="141"/>
      <c r="K33" s="141"/>
    </row>
    <row r="34" spans="1:11" hidden="1" outlineLevel="1" x14ac:dyDescent="0.3">
      <c r="B34" s="141"/>
      <c r="C34" s="141"/>
      <c r="D34" s="141"/>
      <c r="E34" s="141"/>
      <c r="F34" s="141"/>
      <c r="G34" s="141"/>
      <c r="H34" s="141"/>
      <c r="I34" s="141"/>
      <c r="J34" s="141"/>
      <c r="K34" s="141"/>
    </row>
    <row r="35" spans="1:11" hidden="1" outlineLevel="1" x14ac:dyDescent="0.3">
      <c r="B35" s="141"/>
      <c r="C35" s="141"/>
      <c r="D35" s="141"/>
      <c r="E35" s="141"/>
      <c r="F35" s="141"/>
      <c r="G35" s="141"/>
      <c r="H35" s="141"/>
      <c r="I35" s="141"/>
      <c r="J35" s="141"/>
      <c r="K35" s="141"/>
    </row>
    <row r="36" spans="1:11" hidden="1" outlineLevel="1" x14ac:dyDescent="0.3">
      <c r="B36" s="141"/>
      <c r="C36" s="141"/>
      <c r="D36" s="141"/>
      <c r="E36" s="141"/>
      <c r="F36" s="141"/>
      <c r="G36" s="141"/>
      <c r="H36" s="141"/>
      <c r="I36" s="141"/>
      <c r="J36" s="141"/>
      <c r="K36" s="141"/>
    </row>
    <row r="37" spans="1:11" collapsed="1" x14ac:dyDescent="0.3"/>
    <row r="38" spans="1:11" x14ac:dyDescent="0.3">
      <c r="A38" s="97">
        <v>2</v>
      </c>
      <c r="B38" s="103" t="s">
        <v>518</v>
      </c>
    </row>
    <row r="39" spans="1:11" x14ac:dyDescent="0.3">
      <c r="C39" s="104" t="s">
        <v>516</v>
      </c>
      <c r="D39" s="104"/>
    </row>
    <row r="40" spans="1:11" x14ac:dyDescent="0.3">
      <c r="B40" s="105" t="s">
        <v>111</v>
      </c>
      <c r="C40" s="106">
        <f>SUMIF(D3:D12,"USA",E3:E12)+SUMIF(D3:D12,"jamaica",E3:E12)</f>
        <v>75</v>
      </c>
    </row>
    <row r="41" spans="1:11" hidden="1" outlineLevel="1" x14ac:dyDescent="0.3">
      <c r="B41" s="141"/>
      <c r="C41" s="141"/>
      <c r="D41" s="141"/>
      <c r="E41" s="141"/>
      <c r="F41" s="141"/>
      <c r="G41" s="141"/>
      <c r="H41" s="141"/>
      <c r="I41" s="141"/>
      <c r="J41" s="141"/>
      <c r="K41" s="141"/>
    </row>
    <row r="42" spans="1:11" hidden="1" outlineLevel="1" x14ac:dyDescent="0.3">
      <c r="B42" s="141"/>
      <c r="C42" s="141"/>
      <c r="D42" s="141"/>
      <c r="E42" s="141"/>
      <c r="F42" s="141"/>
      <c r="G42" s="141"/>
      <c r="H42" s="141"/>
      <c r="I42" s="141"/>
      <c r="J42" s="141"/>
      <c r="K42" s="141"/>
    </row>
    <row r="43" spans="1:11" hidden="1" outlineLevel="1" x14ac:dyDescent="0.3">
      <c r="B43" s="141"/>
      <c r="C43" s="141"/>
      <c r="D43" s="141"/>
      <c r="E43" s="141"/>
      <c r="F43" s="141"/>
      <c r="G43" s="141"/>
      <c r="H43" s="141"/>
      <c r="I43" s="141"/>
      <c r="J43" s="141"/>
      <c r="K43" s="141"/>
    </row>
    <row r="44" spans="1:11" hidden="1" outlineLevel="1" x14ac:dyDescent="0.3">
      <c r="B44" s="141"/>
      <c r="C44" s="141"/>
      <c r="D44" s="141"/>
      <c r="E44" s="141"/>
      <c r="F44" s="141"/>
      <c r="G44" s="141"/>
      <c r="H44" s="141"/>
      <c r="I44" s="141"/>
      <c r="J44" s="141"/>
      <c r="K44" s="141"/>
    </row>
    <row r="45" spans="1:11" hidden="1" outlineLevel="1" x14ac:dyDescent="0.3">
      <c r="B45" s="141"/>
      <c r="C45" s="141"/>
      <c r="D45" s="141"/>
      <c r="E45" s="141"/>
      <c r="F45" s="141"/>
      <c r="G45" s="141"/>
      <c r="H45" s="141"/>
      <c r="I45" s="141"/>
      <c r="J45" s="141"/>
      <c r="K45" s="141"/>
    </row>
    <row r="46" spans="1:11" hidden="1" outlineLevel="1" x14ac:dyDescent="0.3">
      <c r="B46" s="141"/>
      <c r="C46" s="141"/>
      <c r="D46" s="141"/>
      <c r="E46" s="141"/>
      <c r="F46" s="141"/>
      <c r="G46" s="141"/>
      <c r="H46" s="141"/>
      <c r="I46" s="141"/>
      <c r="J46" s="141"/>
      <c r="K46" s="141"/>
    </row>
    <row r="47" spans="1:11" hidden="1" outlineLevel="1" x14ac:dyDescent="0.3">
      <c r="B47" s="141"/>
      <c r="C47" s="141"/>
      <c r="D47" s="141"/>
      <c r="E47" s="141"/>
      <c r="F47" s="141"/>
      <c r="G47" s="141"/>
      <c r="H47" s="141"/>
      <c r="I47" s="141"/>
      <c r="J47" s="141"/>
      <c r="K47" s="14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CF8EC22A-D8A2-4A14-A9AF-51D98971BA7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C0BB-DBC2-43F7-A845-66C876A4B83D}">
  <dimension ref="A1:H20"/>
  <sheetViews>
    <sheetView workbookViewId="0">
      <selection sqref="A1:XFD1048576"/>
    </sheetView>
  </sheetViews>
  <sheetFormatPr defaultRowHeight="14.5" x14ac:dyDescent="0.35"/>
  <cols>
    <col min="1" max="1" width="9.453125" customWidth="1"/>
    <col min="2" max="2" width="14.36328125" bestFit="1" customWidth="1"/>
    <col min="3" max="3" width="14.6328125" bestFit="1" customWidth="1"/>
    <col min="4" max="4" width="10.1796875" customWidth="1"/>
    <col min="7" max="7" width="10" customWidth="1"/>
  </cols>
  <sheetData>
    <row r="1" spans="1:8" x14ac:dyDescent="0.35">
      <c r="A1" s="107" t="s">
        <v>519</v>
      </c>
      <c r="B1" s="108" t="s">
        <v>520</v>
      </c>
      <c r="C1" s="108" t="s">
        <v>521</v>
      </c>
      <c r="D1" s="108" t="s">
        <v>522</v>
      </c>
      <c r="E1" s="108" t="s">
        <v>523</v>
      </c>
      <c r="F1" s="108" t="s">
        <v>524</v>
      </c>
      <c r="G1" s="109" t="s">
        <v>525</v>
      </c>
      <c r="H1" s="108" t="s">
        <v>526</v>
      </c>
    </row>
    <row r="2" spans="1:8" x14ac:dyDescent="0.35">
      <c r="A2" s="71">
        <v>11280</v>
      </c>
      <c r="B2" s="72" t="s">
        <v>527</v>
      </c>
      <c r="C2" s="72" t="s">
        <v>528</v>
      </c>
      <c r="D2" s="72">
        <v>15</v>
      </c>
      <c r="E2" s="72">
        <v>30000</v>
      </c>
      <c r="F2" s="72">
        <v>450000</v>
      </c>
      <c r="G2" s="72" t="str">
        <f>IF(F2&gt;9000000,"25%","10%")</f>
        <v>10%</v>
      </c>
      <c r="H2" s="108" t="str">
        <f t="shared" ref="H2" si="0">IF(G2&gt;9000000,"25%","10%")</f>
        <v>25%</v>
      </c>
    </row>
    <row r="3" spans="1:8" x14ac:dyDescent="0.35">
      <c r="A3" s="71">
        <v>11281</v>
      </c>
      <c r="B3" s="72" t="s">
        <v>529</v>
      </c>
      <c r="C3" s="72" t="s">
        <v>530</v>
      </c>
      <c r="D3" s="72">
        <v>10</v>
      </c>
      <c r="E3" s="72">
        <v>25000</v>
      </c>
      <c r="F3" s="72">
        <v>250000</v>
      </c>
      <c r="G3" s="72" t="str">
        <f t="shared" ref="G3:H19" si="1">IF(F3&gt;9000000,"25%","10%")</f>
        <v>10%</v>
      </c>
      <c r="H3" s="72" t="str">
        <f>IF(G3&gt;9000000,"25%","10%")</f>
        <v>25%</v>
      </c>
    </row>
    <row r="4" spans="1:8" x14ac:dyDescent="0.35">
      <c r="A4" s="71">
        <v>11282</v>
      </c>
      <c r="B4" s="72" t="s">
        <v>531</v>
      </c>
      <c r="C4" s="72" t="s">
        <v>532</v>
      </c>
      <c r="D4" s="72">
        <v>150</v>
      </c>
      <c r="E4" s="72">
        <v>28000</v>
      </c>
      <c r="F4" s="72">
        <v>4200000</v>
      </c>
      <c r="G4" s="72" t="str">
        <f t="shared" si="1"/>
        <v>10%</v>
      </c>
      <c r="H4" s="72" t="str">
        <f t="shared" si="1"/>
        <v>25%</v>
      </c>
    </row>
    <row r="5" spans="1:8" x14ac:dyDescent="0.35">
      <c r="A5" s="71">
        <v>11283</v>
      </c>
      <c r="B5" s="72" t="s">
        <v>533</v>
      </c>
      <c r="C5" s="72" t="s">
        <v>534</v>
      </c>
      <c r="D5" s="72">
        <v>12</v>
      </c>
      <c r="E5" s="72">
        <v>30000</v>
      </c>
      <c r="F5" s="72">
        <v>360000</v>
      </c>
      <c r="G5" s="72" t="str">
        <f t="shared" si="1"/>
        <v>10%</v>
      </c>
      <c r="H5" s="72" t="str">
        <f t="shared" si="1"/>
        <v>25%</v>
      </c>
    </row>
    <row r="6" spans="1:8" x14ac:dyDescent="0.35">
      <c r="A6" s="71">
        <v>11284</v>
      </c>
      <c r="B6" s="72" t="s">
        <v>535</v>
      </c>
      <c r="C6" s="72" t="s">
        <v>536</v>
      </c>
      <c r="D6" s="72">
        <v>20</v>
      </c>
      <c r="E6" s="72">
        <v>30000</v>
      </c>
      <c r="F6" s="72">
        <v>600000</v>
      </c>
      <c r="G6" s="72" t="str">
        <f t="shared" si="1"/>
        <v>10%</v>
      </c>
      <c r="H6" s="72" t="str">
        <f t="shared" si="1"/>
        <v>25%</v>
      </c>
    </row>
    <row r="7" spans="1:8" x14ac:dyDescent="0.35">
      <c r="A7" s="71">
        <v>11285</v>
      </c>
      <c r="B7" s="72" t="s">
        <v>537</v>
      </c>
      <c r="C7" s="72" t="s">
        <v>538</v>
      </c>
      <c r="D7" s="72">
        <v>20</v>
      </c>
      <c r="E7" s="72">
        <v>26000</v>
      </c>
      <c r="F7" s="72">
        <v>520000</v>
      </c>
      <c r="G7" s="72" t="str">
        <f t="shared" si="1"/>
        <v>10%</v>
      </c>
      <c r="H7" s="72" t="str">
        <f t="shared" si="1"/>
        <v>25%</v>
      </c>
    </row>
    <row r="8" spans="1:8" x14ac:dyDescent="0.35">
      <c r="A8" s="71">
        <v>11286</v>
      </c>
      <c r="B8" s="72" t="s">
        <v>539</v>
      </c>
      <c r="C8" s="72" t="s">
        <v>540</v>
      </c>
      <c r="D8" s="72">
        <v>2</v>
      </c>
      <c r="E8" s="72">
        <v>30000</v>
      </c>
      <c r="F8" s="72">
        <v>60000</v>
      </c>
      <c r="G8" s="72" t="str">
        <f t="shared" si="1"/>
        <v>10%</v>
      </c>
      <c r="H8" s="72" t="str">
        <f t="shared" si="1"/>
        <v>25%</v>
      </c>
    </row>
    <row r="9" spans="1:8" x14ac:dyDescent="0.35">
      <c r="A9" s="71">
        <v>11287</v>
      </c>
      <c r="B9" s="72" t="s">
        <v>541</v>
      </c>
      <c r="C9" s="72" t="s">
        <v>542</v>
      </c>
      <c r="D9" s="72">
        <v>5</v>
      </c>
      <c r="E9" s="72">
        <v>35000</v>
      </c>
      <c r="F9" s="72">
        <v>175000</v>
      </c>
      <c r="G9" s="72" t="str">
        <f t="shared" si="1"/>
        <v>10%</v>
      </c>
      <c r="H9" s="72" t="str">
        <f t="shared" si="1"/>
        <v>25%</v>
      </c>
    </row>
    <row r="10" spans="1:8" x14ac:dyDescent="0.35">
      <c r="A10" s="71">
        <v>11288</v>
      </c>
      <c r="B10" s="72" t="s">
        <v>543</v>
      </c>
      <c r="C10" s="72" t="s">
        <v>544</v>
      </c>
      <c r="D10" s="72">
        <v>80</v>
      </c>
      <c r="E10" s="72">
        <v>30000</v>
      </c>
      <c r="F10" s="72">
        <v>2400000</v>
      </c>
      <c r="G10" s="72" t="str">
        <f t="shared" si="1"/>
        <v>10%</v>
      </c>
      <c r="H10" s="72" t="str">
        <f t="shared" si="1"/>
        <v>25%</v>
      </c>
    </row>
    <row r="11" spans="1:8" x14ac:dyDescent="0.35">
      <c r="A11" s="71">
        <v>11289</v>
      </c>
      <c r="B11" s="72" t="s">
        <v>545</v>
      </c>
      <c r="C11" s="72" t="s">
        <v>546</v>
      </c>
      <c r="D11" s="72">
        <v>100</v>
      </c>
      <c r="E11" s="72">
        <v>26000</v>
      </c>
      <c r="F11" s="72">
        <v>2600000</v>
      </c>
      <c r="G11" s="72" t="str">
        <f t="shared" si="1"/>
        <v>10%</v>
      </c>
      <c r="H11" s="72" t="str">
        <f t="shared" si="1"/>
        <v>25%</v>
      </c>
    </row>
    <row r="12" spans="1:8" x14ac:dyDescent="0.35">
      <c r="A12" s="71">
        <v>11290</v>
      </c>
      <c r="B12" s="72" t="s">
        <v>547</v>
      </c>
      <c r="C12" s="72" t="s">
        <v>548</v>
      </c>
      <c r="D12" s="72">
        <v>20</v>
      </c>
      <c r="E12" s="72">
        <v>35000</v>
      </c>
      <c r="F12" s="72">
        <v>700000</v>
      </c>
      <c r="G12" s="72" t="str">
        <f t="shared" si="1"/>
        <v>10%</v>
      </c>
      <c r="H12" s="72" t="str">
        <f t="shared" si="1"/>
        <v>25%</v>
      </c>
    </row>
    <row r="13" spans="1:8" x14ac:dyDescent="0.35">
      <c r="A13" s="71">
        <v>11291</v>
      </c>
      <c r="B13" s="72" t="s">
        <v>549</v>
      </c>
      <c r="C13" s="72" t="s">
        <v>550</v>
      </c>
      <c r="D13" s="72">
        <v>25</v>
      </c>
      <c r="E13" s="72">
        <v>40000</v>
      </c>
      <c r="F13" s="72">
        <v>1000000</v>
      </c>
      <c r="G13" s="72" t="str">
        <f t="shared" si="1"/>
        <v>10%</v>
      </c>
      <c r="H13" s="72" t="str">
        <f t="shared" si="1"/>
        <v>25%</v>
      </c>
    </row>
    <row r="14" spans="1:8" x14ac:dyDescent="0.35">
      <c r="A14" s="71">
        <v>11292</v>
      </c>
      <c r="B14" s="72" t="s">
        <v>551</v>
      </c>
      <c r="C14" s="72" t="s">
        <v>532</v>
      </c>
      <c r="D14" s="72">
        <v>10</v>
      </c>
      <c r="E14" s="72">
        <v>28000</v>
      </c>
      <c r="F14" s="72">
        <v>280000</v>
      </c>
      <c r="G14" s="72" t="str">
        <f t="shared" si="1"/>
        <v>10%</v>
      </c>
      <c r="H14" s="72" t="str">
        <f t="shared" si="1"/>
        <v>25%</v>
      </c>
    </row>
    <row r="15" spans="1:8" x14ac:dyDescent="0.35">
      <c r="A15" s="71">
        <v>11293</v>
      </c>
      <c r="B15" s="72" t="s">
        <v>552</v>
      </c>
      <c r="C15" s="72" t="s">
        <v>534</v>
      </c>
      <c r="D15" s="72">
        <v>10</v>
      </c>
      <c r="E15" s="72">
        <v>30000</v>
      </c>
      <c r="F15" s="72">
        <v>300000</v>
      </c>
      <c r="G15" s="72" t="str">
        <f t="shared" si="1"/>
        <v>10%</v>
      </c>
      <c r="H15" s="72" t="str">
        <f t="shared" si="1"/>
        <v>25%</v>
      </c>
    </row>
    <row r="16" spans="1:8" x14ac:dyDescent="0.35">
      <c r="A16" s="71">
        <v>11294</v>
      </c>
      <c r="B16" s="72" t="s">
        <v>553</v>
      </c>
      <c r="C16" s="72" t="s">
        <v>536</v>
      </c>
      <c r="D16" s="72">
        <v>5</v>
      </c>
      <c r="E16" s="72">
        <v>30000</v>
      </c>
      <c r="F16" s="72">
        <v>150000</v>
      </c>
      <c r="G16" s="72" t="str">
        <f t="shared" si="1"/>
        <v>10%</v>
      </c>
      <c r="H16" s="72" t="str">
        <f t="shared" si="1"/>
        <v>25%</v>
      </c>
    </row>
    <row r="17" spans="1:8" x14ac:dyDescent="0.35">
      <c r="A17" s="71">
        <v>11295</v>
      </c>
      <c r="B17" s="72" t="s">
        <v>554</v>
      </c>
      <c r="C17" s="72" t="s">
        <v>538</v>
      </c>
      <c r="D17" s="72">
        <v>180</v>
      </c>
      <c r="E17" s="72">
        <v>26000</v>
      </c>
      <c r="F17" s="72">
        <v>4680000</v>
      </c>
      <c r="G17" s="72" t="str">
        <f t="shared" si="1"/>
        <v>10%</v>
      </c>
      <c r="H17" s="72" t="str">
        <f t="shared" si="1"/>
        <v>25%</v>
      </c>
    </row>
    <row r="18" spans="1:8" x14ac:dyDescent="0.35">
      <c r="A18" s="71">
        <v>11296</v>
      </c>
      <c r="B18" s="72" t="s">
        <v>555</v>
      </c>
      <c r="C18" s="72" t="s">
        <v>540</v>
      </c>
      <c r="D18" s="72">
        <v>5</v>
      </c>
      <c r="E18" s="72">
        <v>30000</v>
      </c>
      <c r="F18" s="72">
        <v>150000</v>
      </c>
      <c r="G18" s="72" t="str">
        <f t="shared" si="1"/>
        <v>10%</v>
      </c>
      <c r="H18" s="72" t="str">
        <f t="shared" si="1"/>
        <v>25%</v>
      </c>
    </row>
    <row r="19" spans="1:8" x14ac:dyDescent="0.35">
      <c r="A19" s="71">
        <v>11297</v>
      </c>
      <c r="B19" s="72" t="s">
        <v>556</v>
      </c>
      <c r="C19" s="72" t="s">
        <v>542</v>
      </c>
      <c r="D19" s="72">
        <v>250</v>
      </c>
      <c r="E19" s="72">
        <v>35000</v>
      </c>
      <c r="F19" s="72">
        <v>8750000</v>
      </c>
      <c r="G19" s="72" t="str">
        <f t="shared" si="1"/>
        <v>10%</v>
      </c>
      <c r="H19" s="72" t="str">
        <f t="shared" si="1"/>
        <v>25%</v>
      </c>
    </row>
    <row r="20" spans="1:8" x14ac:dyDescent="0.35">
      <c r="A20" s="71"/>
      <c r="B20" s="72"/>
      <c r="C20" s="72"/>
      <c r="D20" s="72"/>
      <c r="E20" s="72"/>
      <c r="F20" s="72"/>
      <c r="G20" s="72" t="str">
        <f>IF(F20&gt;9000000,"25%","10%")</f>
        <v>10%</v>
      </c>
      <c r="H20" s="72" t="str">
        <f t="shared" ref="H20" si="2">IF(G20&gt;9000000,"25%","10%")</f>
        <v>25%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E050-277D-443D-9B82-83EF6E6FDE6B}">
  <dimension ref="B2:H20"/>
  <sheetViews>
    <sheetView workbookViewId="0">
      <selection sqref="A1:XFD1048576"/>
    </sheetView>
  </sheetViews>
  <sheetFormatPr defaultRowHeight="14.5" x14ac:dyDescent="0.35"/>
  <cols>
    <col min="2" max="2" width="8.453125" style="95" bestFit="1" customWidth="1"/>
    <col min="3" max="3" width="15.7265625" bestFit="1" customWidth="1"/>
    <col min="4" max="4" width="16.26953125" bestFit="1" customWidth="1"/>
    <col min="6" max="6" width="6" bestFit="1" customWidth="1"/>
    <col min="7" max="7" width="8" bestFit="1" customWidth="1"/>
  </cols>
  <sheetData>
    <row r="2" spans="2:8" s="95" customFormat="1" x14ac:dyDescent="0.35">
      <c r="B2" s="110" t="s">
        <v>557</v>
      </c>
      <c r="C2" s="110" t="s">
        <v>1</v>
      </c>
      <c r="D2" s="110" t="s">
        <v>521</v>
      </c>
      <c r="E2" s="110" t="s">
        <v>522</v>
      </c>
      <c r="F2" s="110" t="s">
        <v>558</v>
      </c>
      <c r="G2" s="110" t="s">
        <v>559</v>
      </c>
      <c r="H2" s="110" t="s">
        <v>560</v>
      </c>
    </row>
    <row r="3" spans="2:8" x14ac:dyDescent="0.35">
      <c r="B3" s="71">
        <v>11280</v>
      </c>
      <c r="C3" s="72" t="s">
        <v>527</v>
      </c>
      <c r="D3" s="72" t="s">
        <v>528</v>
      </c>
      <c r="E3" s="72">
        <v>15</v>
      </c>
      <c r="F3" s="72">
        <v>30000</v>
      </c>
      <c r="G3" s="72">
        <v>450000</v>
      </c>
      <c r="H3" s="72" t="str">
        <f>IF(G3&gt;9000000,"25%","10%")</f>
        <v>10%</v>
      </c>
    </row>
    <row r="4" spans="2:8" x14ac:dyDescent="0.35">
      <c r="B4" s="71">
        <v>11281</v>
      </c>
      <c r="C4" s="72" t="s">
        <v>529</v>
      </c>
      <c r="D4" s="72" t="s">
        <v>530</v>
      </c>
      <c r="E4" s="72">
        <v>10</v>
      </c>
      <c r="F4" s="72">
        <v>25000</v>
      </c>
      <c r="G4" s="72">
        <v>250000</v>
      </c>
      <c r="H4" s="72" t="str">
        <f t="shared" ref="H4:H20" si="0">IF(G4&gt;9000000,"25%","10%")</f>
        <v>10%</v>
      </c>
    </row>
    <row r="5" spans="2:8" x14ac:dyDescent="0.35">
      <c r="B5" s="71">
        <v>11282</v>
      </c>
      <c r="C5" s="72" t="s">
        <v>531</v>
      </c>
      <c r="D5" s="72" t="s">
        <v>532</v>
      </c>
      <c r="E5" s="72">
        <v>150</v>
      </c>
      <c r="F5" s="72">
        <v>28000</v>
      </c>
      <c r="G5" s="72">
        <v>4200000</v>
      </c>
      <c r="H5" s="72" t="str">
        <f t="shared" si="0"/>
        <v>10%</v>
      </c>
    </row>
    <row r="6" spans="2:8" x14ac:dyDescent="0.35">
      <c r="B6" s="71">
        <v>11283</v>
      </c>
      <c r="C6" s="72" t="s">
        <v>533</v>
      </c>
      <c r="D6" s="72" t="s">
        <v>534</v>
      </c>
      <c r="E6" s="72">
        <v>12</v>
      </c>
      <c r="F6" s="72">
        <v>30000</v>
      </c>
      <c r="G6" s="72">
        <v>360000</v>
      </c>
      <c r="H6" s="72" t="str">
        <f t="shared" si="0"/>
        <v>10%</v>
      </c>
    </row>
    <row r="7" spans="2:8" x14ac:dyDescent="0.35">
      <c r="B7" s="71">
        <v>11284</v>
      </c>
      <c r="C7" s="72" t="s">
        <v>535</v>
      </c>
      <c r="D7" s="72" t="s">
        <v>536</v>
      </c>
      <c r="E7" s="72">
        <v>20</v>
      </c>
      <c r="F7" s="72">
        <v>30000</v>
      </c>
      <c r="G7" s="72">
        <v>600000</v>
      </c>
      <c r="H7" s="72" t="str">
        <f t="shared" si="0"/>
        <v>10%</v>
      </c>
    </row>
    <row r="8" spans="2:8" x14ac:dyDescent="0.35">
      <c r="B8" s="71">
        <v>11285</v>
      </c>
      <c r="C8" s="72" t="s">
        <v>537</v>
      </c>
      <c r="D8" s="72" t="s">
        <v>538</v>
      </c>
      <c r="E8" s="72">
        <v>20</v>
      </c>
      <c r="F8" s="72">
        <v>26000</v>
      </c>
      <c r="G8" s="72">
        <v>520000</v>
      </c>
      <c r="H8" s="72" t="str">
        <f t="shared" si="0"/>
        <v>10%</v>
      </c>
    </row>
    <row r="9" spans="2:8" x14ac:dyDescent="0.35">
      <c r="B9" s="71">
        <v>11286</v>
      </c>
      <c r="C9" s="72" t="s">
        <v>539</v>
      </c>
      <c r="D9" s="72" t="s">
        <v>540</v>
      </c>
      <c r="E9" s="72">
        <v>2</v>
      </c>
      <c r="F9" s="72">
        <v>30000</v>
      </c>
      <c r="G9" s="72">
        <v>60000</v>
      </c>
      <c r="H9" s="72" t="str">
        <f t="shared" si="0"/>
        <v>10%</v>
      </c>
    </row>
    <row r="10" spans="2:8" x14ac:dyDescent="0.35">
      <c r="B10" s="71">
        <v>11287</v>
      </c>
      <c r="C10" s="72" t="s">
        <v>541</v>
      </c>
      <c r="D10" s="72" t="s">
        <v>542</v>
      </c>
      <c r="E10" s="72">
        <v>5</v>
      </c>
      <c r="F10" s="72">
        <v>35000</v>
      </c>
      <c r="G10" s="72">
        <v>175000</v>
      </c>
      <c r="H10" s="72" t="str">
        <f t="shared" si="0"/>
        <v>10%</v>
      </c>
    </row>
    <row r="11" spans="2:8" x14ac:dyDescent="0.35">
      <c r="B11" s="71">
        <v>11288</v>
      </c>
      <c r="C11" s="72" t="s">
        <v>543</v>
      </c>
      <c r="D11" s="72" t="s">
        <v>544</v>
      </c>
      <c r="E11" s="72">
        <v>80</v>
      </c>
      <c r="F11" s="72">
        <v>30000</v>
      </c>
      <c r="G11" s="72">
        <v>2400000</v>
      </c>
      <c r="H11" s="72" t="str">
        <f t="shared" si="0"/>
        <v>10%</v>
      </c>
    </row>
    <row r="12" spans="2:8" x14ac:dyDescent="0.35">
      <c r="B12" s="71">
        <v>11289</v>
      </c>
      <c r="C12" s="72" t="s">
        <v>545</v>
      </c>
      <c r="D12" s="72" t="s">
        <v>546</v>
      </c>
      <c r="E12" s="72">
        <v>100</v>
      </c>
      <c r="F12" s="72">
        <v>26000</v>
      </c>
      <c r="G12" s="72">
        <v>2600000</v>
      </c>
      <c r="H12" s="72" t="str">
        <f t="shared" si="0"/>
        <v>10%</v>
      </c>
    </row>
    <row r="13" spans="2:8" x14ac:dyDescent="0.35">
      <c r="B13" s="71">
        <v>11290</v>
      </c>
      <c r="C13" s="72" t="s">
        <v>547</v>
      </c>
      <c r="D13" s="72" t="s">
        <v>548</v>
      </c>
      <c r="E13" s="72">
        <v>20</v>
      </c>
      <c r="F13" s="72">
        <v>35000</v>
      </c>
      <c r="G13" s="72">
        <v>700000</v>
      </c>
      <c r="H13" s="72" t="str">
        <f t="shared" si="0"/>
        <v>10%</v>
      </c>
    </row>
    <row r="14" spans="2:8" x14ac:dyDescent="0.35">
      <c r="B14" s="71">
        <v>11291</v>
      </c>
      <c r="C14" s="72" t="s">
        <v>549</v>
      </c>
      <c r="D14" s="72" t="s">
        <v>550</v>
      </c>
      <c r="E14" s="72">
        <v>25</v>
      </c>
      <c r="F14" s="72">
        <v>40000</v>
      </c>
      <c r="G14" s="72">
        <v>1000000</v>
      </c>
      <c r="H14" s="72" t="str">
        <f t="shared" si="0"/>
        <v>10%</v>
      </c>
    </row>
    <row r="15" spans="2:8" x14ac:dyDescent="0.35">
      <c r="B15" s="71">
        <v>11292</v>
      </c>
      <c r="C15" s="72" t="s">
        <v>551</v>
      </c>
      <c r="D15" s="72" t="s">
        <v>532</v>
      </c>
      <c r="E15" s="72">
        <v>10</v>
      </c>
      <c r="F15" s="72">
        <v>28000</v>
      </c>
      <c r="G15" s="72">
        <v>280000</v>
      </c>
      <c r="H15" s="72" t="str">
        <f t="shared" si="0"/>
        <v>10%</v>
      </c>
    </row>
    <row r="16" spans="2:8" x14ac:dyDescent="0.35">
      <c r="B16" s="71">
        <v>11293</v>
      </c>
      <c r="C16" s="72" t="s">
        <v>552</v>
      </c>
      <c r="D16" s="72" t="s">
        <v>534</v>
      </c>
      <c r="E16" s="72">
        <v>10</v>
      </c>
      <c r="F16" s="72">
        <v>30000</v>
      </c>
      <c r="G16" s="72">
        <v>300000</v>
      </c>
      <c r="H16" s="72" t="str">
        <f t="shared" si="0"/>
        <v>10%</v>
      </c>
    </row>
    <row r="17" spans="2:8" x14ac:dyDescent="0.35">
      <c r="B17" s="71">
        <v>11294</v>
      </c>
      <c r="C17" s="72" t="s">
        <v>553</v>
      </c>
      <c r="D17" s="72" t="s">
        <v>536</v>
      </c>
      <c r="E17" s="72">
        <v>5</v>
      </c>
      <c r="F17" s="72">
        <v>30000</v>
      </c>
      <c r="G17" s="72">
        <v>150000</v>
      </c>
      <c r="H17" s="72" t="str">
        <f t="shared" si="0"/>
        <v>10%</v>
      </c>
    </row>
    <row r="18" spans="2:8" x14ac:dyDescent="0.35">
      <c r="B18" s="71">
        <v>11295</v>
      </c>
      <c r="C18" s="72" t="s">
        <v>554</v>
      </c>
      <c r="D18" s="72" t="s">
        <v>538</v>
      </c>
      <c r="E18" s="72">
        <v>180</v>
      </c>
      <c r="F18" s="72">
        <v>26000</v>
      </c>
      <c r="G18" s="72">
        <v>4680000</v>
      </c>
      <c r="H18" s="72" t="str">
        <f t="shared" si="0"/>
        <v>10%</v>
      </c>
    </row>
    <row r="19" spans="2:8" x14ac:dyDescent="0.35">
      <c r="B19" s="71">
        <v>11296</v>
      </c>
      <c r="C19" s="72" t="s">
        <v>555</v>
      </c>
      <c r="D19" s="72" t="s">
        <v>540</v>
      </c>
      <c r="E19" s="72">
        <v>5</v>
      </c>
      <c r="F19" s="72">
        <v>30000</v>
      </c>
      <c r="G19" s="72">
        <v>150000</v>
      </c>
      <c r="H19" s="72" t="str">
        <f t="shared" si="0"/>
        <v>10%</v>
      </c>
    </row>
    <row r="20" spans="2:8" x14ac:dyDescent="0.35">
      <c r="B20" s="71">
        <v>11297</v>
      </c>
      <c r="C20" s="72" t="s">
        <v>556</v>
      </c>
      <c r="D20" s="72" t="s">
        <v>542</v>
      </c>
      <c r="E20" s="72">
        <v>250</v>
      </c>
      <c r="F20" s="72">
        <v>35000</v>
      </c>
      <c r="G20" s="72">
        <v>8750000</v>
      </c>
      <c r="H20" s="72" t="str">
        <f t="shared" si="0"/>
        <v>10%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44CC-264C-419F-9B32-4C0C0F31E474}">
  <dimension ref="A1:H27"/>
  <sheetViews>
    <sheetView workbookViewId="0">
      <selection sqref="A1:XFD1048576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561</v>
      </c>
    </row>
    <row r="2" spans="1:8" x14ac:dyDescent="0.35">
      <c r="A2" t="s">
        <v>562</v>
      </c>
    </row>
    <row r="4" spans="1:8" x14ac:dyDescent="0.35">
      <c r="G4" s="95" t="s">
        <v>563</v>
      </c>
    </row>
    <row r="6" spans="1:8" x14ac:dyDescent="0.35">
      <c r="G6" s="111" t="s">
        <v>302</v>
      </c>
      <c r="H6" s="111" t="s">
        <v>564</v>
      </c>
    </row>
    <row r="7" spans="1:8" x14ac:dyDescent="0.35">
      <c r="A7" s="95" t="s">
        <v>302</v>
      </c>
      <c r="B7" s="95" t="s">
        <v>564</v>
      </c>
      <c r="G7" s="112">
        <v>44197</v>
      </c>
      <c r="H7" s="113">
        <v>1.3671</v>
      </c>
    </row>
    <row r="8" spans="1:8" x14ac:dyDescent="0.35">
      <c r="A8" s="114">
        <v>44201</v>
      </c>
      <c r="B8" s="115">
        <f>VLOOKUP(A8, G:H, 2, TRUE)</f>
        <v>1.3624000000000001</v>
      </c>
      <c r="G8" s="112">
        <v>44200</v>
      </c>
      <c r="H8" s="113">
        <v>1.3569</v>
      </c>
    </row>
    <row r="9" spans="1:8" x14ac:dyDescent="0.35">
      <c r="A9" s="114">
        <v>44211</v>
      </c>
      <c r="B9" s="115">
        <f t="shared" ref="B9:B10" si="0">VLOOKUP(A9, G:H, 2, TRUE)</f>
        <v>1.3586</v>
      </c>
      <c r="G9" s="112">
        <v>44201</v>
      </c>
      <c r="H9" s="113">
        <v>1.3624000000000001</v>
      </c>
    </row>
    <row r="10" spans="1:8" x14ac:dyDescent="0.35">
      <c r="A10" s="114">
        <v>44220</v>
      </c>
      <c r="B10" s="115">
        <f t="shared" si="0"/>
        <v>1.3684000000000001</v>
      </c>
      <c r="G10" s="112">
        <v>44202</v>
      </c>
      <c r="H10" s="113">
        <v>1.3607</v>
      </c>
    </row>
    <row r="11" spans="1:8" x14ac:dyDescent="0.35">
      <c r="G11" s="112">
        <v>44203</v>
      </c>
      <c r="H11" s="113">
        <v>1.3563000000000001</v>
      </c>
    </row>
    <row r="12" spans="1:8" x14ac:dyDescent="0.35">
      <c r="G12" s="112">
        <v>44204</v>
      </c>
      <c r="H12" s="113">
        <v>1.3563000000000001</v>
      </c>
    </row>
    <row r="13" spans="1:8" x14ac:dyDescent="0.35">
      <c r="G13" s="112">
        <v>44207</v>
      </c>
      <c r="H13" s="113">
        <v>1.3513999999999999</v>
      </c>
    </row>
    <row r="14" spans="1:8" x14ac:dyDescent="0.35">
      <c r="G14" s="112">
        <v>44208</v>
      </c>
      <c r="H14" s="113">
        <v>1.3663000000000001</v>
      </c>
    </row>
    <row r="15" spans="1:8" x14ac:dyDescent="0.35">
      <c r="G15" s="112">
        <v>44209</v>
      </c>
      <c r="H15" s="113">
        <v>1.3636999999999999</v>
      </c>
    </row>
    <row r="16" spans="1:8" x14ac:dyDescent="0.35">
      <c r="G16" s="112">
        <v>44210</v>
      </c>
      <c r="H16" s="113">
        <v>1.3687</v>
      </c>
    </row>
    <row r="17" spans="7:8" x14ac:dyDescent="0.35">
      <c r="G17" s="112">
        <v>44211</v>
      </c>
      <c r="H17" s="113">
        <v>1.3586</v>
      </c>
    </row>
    <row r="18" spans="7:8" x14ac:dyDescent="0.35">
      <c r="G18" s="112">
        <v>44214</v>
      </c>
      <c r="H18" s="113">
        <v>1.3584000000000001</v>
      </c>
    </row>
    <row r="19" spans="7:8" x14ac:dyDescent="0.35">
      <c r="G19" s="112">
        <v>44215</v>
      </c>
      <c r="H19" s="113">
        <v>1.3628</v>
      </c>
    </row>
    <row r="20" spans="7:8" x14ac:dyDescent="0.35">
      <c r="G20" s="112">
        <v>44216</v>
      </c>
      <c r="H20" s="113">
        <v>1.3653</v>
      </c>
    </row>
    <row r="21" spans="7:8" x14ac:dyDescent="0.35">
      <c r="G21" s="112">
        <v>44217</v>
      </c>
      <c r="H21" s="113">
        <v>1.3732</v>
      </c>
    </row>
    <row r="22" spans="7:8" x14ac:dyDescent="0.35">
      <c r="G22" s="112">
        <v>44218</v>
      </c>
      <c r="H22" s="113">
        <v>1.3684000000000001</v>
      </c>
    </row>
    <row r="23" spans="7:8" x14ac:dyDescent="0.35">
      <c r="G23" s="112">
        <v>44221</v>
      </c>
      <c r="H23" s="113">
        <v>1.3673999999999999</v>
      </c>
    </row>
    <row r="24" spans="7:8" x14ac:dyDescent="0.35">
      <c r="G24" s="112">
        <v>44222</v>
      </c>
      <c r="H24" s="113">
        <v>1.3733</v>
      </c>
    </row>
    <row r="25" spans="7:8" x14ac:dyDescent="0.35">
      <c r="G25" s="112">
        <v>44223</v>
      </c>
      <c r="H25" s="113">
        <v>1.3686</v>
      </c>
    </row>
    <row r="26" spans="7:8" x14ac:dyDescent="0.35">
      <c r="G26" s="112">
        <v>44224</v>
      </c>
      <c r="H26" s="113">
        <v>1.3717999999999999</v>
      </c>
    </row>
    <row r="27" spans="7:8" x14ac:dyDescent="0.35">
      <c r="G27" s="112">
        <v>44225</v>
      </c>
      <c r="H27" s="113">
        <v>1.3702000000000001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314E-7310-4E63-BA6B-862EEF07110F}">
  <dimension ref="A1:K49"/>
  <sheetViews>
    <sheetView workbookViewId="0">
      <selection activeCell="E12" sqref="E12"/>
    </sheetView>
  </sheetViews>
  <sheetFormatPr defaultColWidth="8.7265625" defaultRowHeight="13" outlineLevelRow="1" x14ac:dyDescent="0.3"/>
  <cols>
    <col min="1" max="1" width="2.54296875" style="116" bestFit="1" customWidth="1"/>
    <col min="2" max="2" width="15.7265625" style="116" bestFit="1" customWidth="1"/>
    <col min="3" max="3" width="12.26953125" style="116" bestFit="1" customWidth="1"/>
    <col min="4" max="4" width="8.453125" style="116" bestFit="1" customWidth="1"/>
    <col min="5" max="5" width="11.453125" style="116" bestFit="1" customWidth="1"/>
    <col min="6" max="16384" width="8.7265625" style="116"/>
  </cols>
  <sheetData>
    <row r="1" spans="2:7" x14ac:dyDescent="0.3">
      <c r="B1" s="105" t="s">
        <v>565</v>
      </c>
    </row>
    <row r="2" spans="2:7" x14ac:dyDescent="0.3">
      <c r="B2" s="117" t="s">
        <v>1</v>
      </c>
      <c r="C2" s="117" t="s">
        <v>141</v>
      </c>
      <c r="D2" s="117" t="s">
        <v>566</v>
      </c>
      <c r="E2" s="117" t="s">
        <v>567</v>
      </c>
    </row>
    <row r="3" spans="2:7" x14ac:dyDescent="0.3">
      <c r="B3" s="118" t="s">
        <v>568</v>
      </c>
      <c r="C3" s="118">
        <v>35</v>
      </c>
      <c r="D3" s="118" t="s">
        <v>569</v>
      </c>
      <c r="E3" s="118" t="s">
        <v>570</v>
      </c>
    </row>
    <row r="4" spans="2:7" x14ac:dyDescent="0.3">
      <c r="B4" s="118" t="s">
        <v>571</v>
      </c>
      <c r="C4" s="118">
        <v>42</v>
      </c>
      <c r="D4" s="118" t="s">
        <v>572</v>
      </c>
      <c r="E4" s="118" t="s">
        <v>573</v>
      </c>
    </row>
    <row r="5" spans="2:7" x14ac:dyDescent="0.3">
      <c r="B5" s="118" t="s">
        <v>94</v>
      </c>
      <c r="C5" s="118">
        <v>28</v>
      </c>
      <c r="D5" s="118" t="s">
        <v>569</v>
      </c>
      <c r="E5" s="118" t="s">
        <v>574</v>
      </c>
    </row>
    <row r="6" spans="2:7" x14ac:dyDescent="0.3">
      <c r="B6" s="118" t="s">
        <v>575</v>
      </c>
      <c r="C6" s="118">
        <v>25</v>
      </c>
      <c r="D6" s="118" t="s">
        <v>572</v>
      </c>
      <c r="E6" s="118" t="s">
        <v>103</v>
      </c>
    </row>
    <row r="7" spans="2:7" x14ac:dyDescent="0.3">
      <c r="B7" s="118" t="s">
        <v>576</v>
      </c>
      <c r="C7" s="118">
        <v>31</v>
      </c>
      <c r="D7" s="118" t="s">
        <v>569</v>
      </c>
      <c r="E7" s="118" t="s">
        <v>104</v>
      </c>
    </row>
    <row r="8" spans="2:7" x14ac:dyDescent="0.3">
      <c r="B8" s="118" t="s">
        <v>577</v>
      </c>
      <c r="C8" s="118">
        <v>27</v>
      </c>
      <c r="D8" s="118" t="s">
        <v>572</v>
      </c>
      <c r="E8" s="118" t="s">
        <v>578</v>
      </c>
    </row>
    <row r="9" spans="2:7" x14ac:dyDescent="0.3">
      <c r="B9" s="118" t="s">
        <v>579</v>
      </c>
      <c r="C9" s="118">
        <v>38</v>
      </c>
      <c r="D9" s="118" t="s">
        <v>569</v>
      </c>
      <c r="E9" s="118" t="s">
        <v>580</v>
      </c>
    </row>
    <row r="10" spans="2:7" x14ac:dyDescent="0.3">
      <c r="B10" s="118" t="s">
        <v>581</v>
      </c>
      <c r="C10" s="118">
        <v>29</v>
      </c>
      <c r="D10" s="118" t="s">
        <v>572</v>
      </c>
      <c r="E10" s="118" t="s">
        <v>582</v>
      </c>
    </row>
    <row r="11" spans="2:7" x14ac:dyDescent="0.3">
      <c r="B11" s="118" t="s">
        <v>583</v>
      </c>
      <c r="C11" s="118">
        <v>45</v>
      </c>
      <c r="D11" s="118" t="s">
        <v>569</v>
      </c>
      <c r="E11" s="118" t="s">
        <v>584</v>
      </c>
    </row>
    <row r="12" spans="2:7" x14ac:dyDescent="0.3">
      <c r="B12" s="118" t="s">
        <v>585</v>
      </c>
      <c r="C12" s="118">
        <v>33</v>
      </c>
      <c r="D12" s="118" t="s">
        <v>572</v>
      </c>
      <c r="E12" s="118" t="s">
        <v>586</v>
      </c>
    </row>
    <row r="15" spans="2:7" x14ac:dyDescent="0.3">
      <c r="B15" s="119" t="s">
        <v>513</v>
      </c>
    </row>
    <row r="16" spans="2:7" x14ac:dyDescent="0.3">
      <c r="G16" s="116" t="s">
        <v>587</v>
      </c>
    </row>
    <row r="17" spans="1:11" x14ac:dyDescent="0.3">
      <c r="A17" s="116">
        <v>1</v>
      </c>
      <c r="B17" s="116" t="s">
        <v>588</v>
      </c>
    </row>
    <row r="18" spans="1:11" x14ac:dyDescent="0.3">
      <c r="C18" s="104" t="s">
        <v>516</v>
      </c>
      <c r="D18" s="104"/>
    </row>
    <row r="19" spans="1:11" x14ac:dyDescent="0.3">
      <c r="B19" s="105" t="s">
        <v>111</v>
      </c>
      <c r="C19" s="106" t="str">
        <f>VLOOKUP(B3,B3:E3,4,FALSE)</f>
        <v>Software Eng</v>
      </c>
    </row>
    <row r="20" spans="1:11" hidden="1" outlineLevel="1" x14ac:dyDescent="0.3">
      <c r="B20" s="142"/>
      <c r="C20" s="142"/>
      <c r="D20" s="142"/>
      <c r="E20" s="142"/>
      <c r="F20" s="142"/>
      <c r="G20" s="142"/>
      <c r="H20" s="142"/>
      <c r="I20" s="142"/>
      <c r="J20" s="142"/>
      <c r="K20" s="142"/>
    </row>
    <row r="21" spans="1:11" hidden="1" outlineLevel="1" x14ac:dyDescent="0.3">
      <c r="B21" s="142"/>
      <c r="C21" s="142"/>
      <c r="D21" s="142"/>
      <c r="E21" s="142"/>
      <c r="F21" s="142"/>
      <c r="G21" s="142"/>
      <c r="H21" s="142"/>
      <c r="I21" s="142"/>
      <c r="J21" s="142"/>
      <c r="K21" s="142"/>
    </row>
    <row r="22" spans="1:11" hidden="1" outlineLevel="1" x14ac:dyDescent="0.3">
      <c r="B22" s="142"/>
      <c r="C22" s="142"/>
      <c r="D22" s="142"/>
      <c r="E22" s="142"/>
      <c r="F22" s="142"/>
      <c r="G22" s="142"/>
      <c r="H22" s="142"/>
      <c r="I22" s="142"/>
      <c r="J22" s="142"/>
      <c r="K22" s="142"/>
    </row>
    <row r="23" spans="1:11" hidden="1" outlineLevel="1" x14ac:dyDescent="0.3">
      <c r="B23" s="142"/>
      <c r="C23" s="142"/>
      <c r="D23" s="142"/>
      <c r="E23" s="142"/>
      <c r="F23" s="142"/>
      <c r="G23" s="142"/>
      <c r="H23" s="142"/>
      <c r="I23" s="142"/>
      <c r="J23" s="142"/>
      <c r="K23" s="142"/>
    </row>
    <row r="24" spans="1:11" hidden="1" outlineLevel="1" x14ac:dyDescent="0.3">
      <c r="B24" s="142"/>
      <c r="C24" s="142"/>
      <c r="D24" s="142"/>
      <c r="E24" s="142"/>
      <c r="F24" s="142"/>
      <c r="G24" s="142"/>
      <c r="H24" s="142"/>
      <c r="I24" s="142"/>
      <c r="J24" s="142"/>
      <c r="K24" s="142"/>
    </row>
    <row r="25" spans="1:11" hidden="1" outlineLevel="1" x14ac:dyDescent="0.3">
      <c r="B25" s="142"/>
      <c r="C25" s="142"/>
      <c r="D25" s="142"/>
      <c r="E25" s="142"/>
      <c r="F25" s="142"/>
      <c r="G25" s="142"/>
      <c r="H25" s="142"/>
      <c r="I25" s="142"/>
      <c r="J25" s="142"/>
      <c r="K25" s="142"/>
    </row>
    <row r="26" spans="1:11" hidden="1" outlineLevel="1" x14ac:dyDescent="0.3">
      <c r="B26" s="142"/>
      <c r="C26" s="142"/>
      <c r="D26" s="142"/>
      <c r="E26" s="142"/>
      <c r="F26" s="142"/>
      <c r="G26" s="142"/>
      <c r="H26" s="142"/>
      <c r="I26" s="142"/>
      <c r="J26" s="142"/>
      <c r="K26" s="142"/>
    </row>
    <row r="27" spans="1:11" collapsed="1" x14ac:dyDescent="0.3"/>
    <row r="28" spans="1:11" x14ac:dyDescent="0.3">
      <c r="A28" s="116">
        <v>2</v>
      </c>
      <c r="B28" s="116" t="s">
        <v>589</v>
      </c>
    </row>
    <row r="29" spans="1:11" x14ac:dyDescent="0.3">
      <c r="C29" s="104" t="s">
        <v>516</v>
      </c>
      <c r="D29" s="104"/>
    </row>
    <row r="30" spans="1:11" x14ac:dyDescent="0.3">
      <c r="B30" s="105" t="s">
        <v>111</v>
      </c>
      <c r="C30" s="106">
        <f>VLOOKUP(B11,B11:E11,2,FALSE)</f>
        <v>45</v>
      </c>
    </row>
    <row r="31" spans="1:11" hidden="1" outlineLevel="1" x14ac:dyDescent="0.3">
      <c r="B31" s="142"/>
      <c r="C31" s="142"/>
      <c r="D31" s="142"/>
      <c r="E31" s="142"/>
      <c r="F31" s="142"/>
      <c r="G31" s="142"/>
      <c r="H31" s="142"/>
      <c r="I31" s="142"/>
      <c r="J31" s="142"/>
      <c r="K31" s="142"/>
    </row>
    <row r="32" spans="1:11" hidden="1" outlineLevel="1" x14ac:dyDescent="0.3">
      <c r="B32" s="142"/>
      <c r="C32" s="142"/>
      <c r="D32" s="142"/>
      <c r="E32" s="142"/>
      <c r="F32" s="142"/>
      <c r="G32" s="142"/>
      <c r="H32" s="142"/>
      <c r="I32" s="142"/>
      <c r="J32" s="142"/>
      <c r="K32" s="142"/>
    </row>
    <row r="33" spans="1:11" hidden="1" outlineLevel="1" x14ac:dyDescent="0.3">
      <c r="B33" s="142"/>
      <c r="C33" s="142"/>
      <c r="D33" s="142"/>
      <c r="E33" s="142"/>
      <c r="F33" s="142"/>
      <c r="G33" s="142"/>
      <c r="H33" s="142"/>
      <c r="I33" s="142"/>
      <c r="J33" s="142"/>
      <c r="K33" s="142"/>
    </row>
    <row r="34" spans="1:11" hidden="1" outlineLevel="1" x14ac:dyDescent="0.3">
      <c r="B34" s="142"/>
      <c r="C34" s="142"/>
      <c r="D34" s="142"/>
      <c r="E34" s="142"/>
      <c r="F34" s="142"/>
      <c r="G34" s="142"/>
      <c r="H34" s="142"/>
      <c r="I34" s="142"/>
      <c r="J34" s="142"/>
      <c r="K34" s="142"/>
    </row>
    <row r="35" spans="1:11" hidden="1" outlineLevel="1" x14ac:dyDescent="0.3">
      <c r="B35" s="142"/>
      <c r="C35" s="142"/>
      <c r="D35" s="142"/>
      <c r="E35" s="142"/>
      <c r="F35" s="142"/>
      <c r="G35" s="142"/>
      <c r="H35" s="142"/>
      <c r="I35" s="142"/>
      <c r="J35" s="142"/>
      <c r="K35" s="142"/>
    </row>
    <row r="36" spans="1:11" hidden="1" outlineLevel="1" x14ac:dyDescent="0.3">
      <c r="B36" s="142"/>
      <c r="C36" s="142"/>
      <c r="D36" s="142"/>
      <c r="E36" s="142"/>
      <c r="F36" s="142"/>
      <c r="G36" s="142"/>
      <c r="H36" s="142"/>
      <c r="I36" s="142"/>
      <c r="J36" s="142"/>
      <c r="K36" s="142"/>
    </row>
    <row r="37" spans="1:11" hidden="1" outlineLevel="1" x14ac:dyDescent="0.3">
      <c r="B37" s="142"/>
      <c r="C37" s="142"/>
      <c r="D37" s="142"/>
      <c r="E37" s="142"/>
      <c r="F37" s="142"/>
      <c r="G37" s="142"/>
      <c r="H37" s="142"/>
      <c r="I37" s="142"/>
      <c r="J37" s="142"/>
      <c r="K37" s="142"/>
    </row>
    <row r="38" spans="1:11" collapsed="1" x14ac:dyDescent="0.3"/>
    <row r="39" spans="1:11" x14ac:dyDescent="0.3">
      <c r="A39" s="116">
        <v>2</v>
      </c>
      <c r="B39" s="116" t="s">
        <v>590</v>
      </c>
    </row>
    <row r="40" spans="1:11" x14ac:dyDescent="0.3">
      <c r="C40" s="104" t="s">
        <v>516</v>
      </c>
      <c r="D40" s="104"/>
    </row>
    <row r="41" spans="1:11" x14ac:dyDescent="0.3">
      <c r="B41" s="105" t="s">
        <v>111</v>
      </c>
      <c r="C41" s="106" t="str">
        <f>VLOOKUP(B5,B5:E5,4,FALSE)</f>
        <v>Accountant</v>
      </c>
    </row>
    <row r="42" spans="1:11" ht="13" hidden="1" customHeight="1" outlineLevel="1" x14ac:dyDescent="0.3">
      <c r="B42" s="142"/>
      <c r="C42" s="142"/>
      <c r="D42" s="142"/>
      <c r="E42" s="142"/>
      <c r="F42" s="142"/>
      <c r="G42" s="142"/>
      <c r="H42" s="142"/>
      <c r="I42" s="142"/>
      <c r="J42" s="142"/>
      <c r="K42" s="142"/>
    </row>
    <row r="43" spans="1:11" hidden="1" outlineLevel="1" x14ac:dyDescent="0.3">
      <c r="B43" s="142"/>
      <c r="C43" s="142"/>
      <c r="D43" s="142"/>
      <c r="E43" s="142"/>
      <c r="F43" s="142"/>
      <c r="G43" s="142"/>
      <c r="H43" s="142"/>
      <c r="I43" s="142"/>
      <c r="J43" s="142"/>
      <c r="K43" s="142"/>
    </row>
    <row r="44" spans="1:11" hidden="1" outlineLevel="1" x14ac:dyDescent="0.3">
      <c r="B44" s="142"/>
      <c r="C44" s="142"/>
      <c r="D44" s="142"/>
      <c r="E44" s="142"/>
      <c r="F44" s="142"/>
      <c r="G44" s="142"/>
      <c r="H44" s="142"/>
      <c r="I44" s="142"/>
      <c r="J44" s="142"/>
      <c r="K44" s="142"/>
    </row>
    <row r="45" spans="1:11" hidden="1" outlineLevel="1" x14ac:dyDescent="0.3">
      <c r="B45" s="142"/>
      <c r="C45" s="142"/>
      <c r="D45" s="142"/>
      <c r="E45" s="142"/>
      <c r="F45" s="142"/>
      <c r="G45" s="142"/>
      <c r="H45" s="142"/>
      <c r="I45" s="142"/>
      <c r="J45" s="142"/>
      <c r="K45" s="142"/>
    </row>
    <row r="46" spans="1:11" hidden="1" outlineLevel="1" x14ac:dyDescent="0.3">
      <c r="B46" s="142"/>
      <c r="C46" s="142"/>
      <c r="D46" s="142"/>
      <c r="E46" s="142"/>
      <c r="F46" s="142"/>
      <c r="G46" s="142"/>
      <c r="H46" s="142"/>
      <c r="I46" s="142"/>
      <c r="J46" s="142"/>
      <c r="K46" s="142"/>
    </row>
    <row r="47" spans="1:11" hidden="1" outlineLevel="1" x14ac:dyDescent="0.3">
      <c r="B47" s="142"/>
      <c r="C47" s="142"/>
      <c r="D47" s="142"/>
      <c r="E47" s="142"/>
      <c r="F47" s="142"/>
      <c r="G47" s="142"/>
      <c r="H47" s="142"/>
      <c r="I47" s="142"/>
      <c r="J47" s="142"/>
      <c r="K47" s="142"/>
    </row>
    <row r="48" spans="1:11" hidden="1" outlineLevel="1" x14ac:dyDescent="0.3">
      <c r="B48" s="142"/>
      <c r="C48" s="142"/>
      <c r="D48" s="142"/>
      <c r="E48" s="142"/>
      <c r="F48" s="142"/>
      <c r="G48" s="142"/>
      <c r="H48" s="142"/>
      <c r="I48" s="142"/>
      <c r="J48" s="142"/>
      <c r="K48" s="142"/>
    </row>
    <row r="49" s="116" customFormat="1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EA8D-F224-438C-8AA7-1E516D33DC48}">
  <dimension ref="A1:I37"/>
  <sheetViews>
    <sheetView tabSelected="1" workbookViewId="0">
      <selection activeCell="G24" sqref="G2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20"/>
      <c r="B1" s="143" t="s">
        <v>591</v>
      </c>
      <c r="C1" s="134"/>
      <c r="D1" s="134"/>
      <c r="E1" s="134"/>
      <c r="F1" s="121"/>
      <c r="G1" s="121"/>
      <c r="H1" s="121"/>
      <c r="I1" s="121"/>
    </row>
    <row r="2" spans="1:9" x14ac:dyDescent="0.35">
      <c r="A2" s="120"/>
      <c r="B2" s="121"/>
      <c r="C2" s="121"/>
      <c r="D2" s="121"/>
      <c r="E2" s="121"/>
      <c r="F2" s="121"/>
      <c r="G2" s="121"/>
      <c r="H2" s="121"/>
      <c r="I2" s="121"/>
    </row>
    <row r="3" spans="1:9" x14ac:dyDescent="0.35">
      <c r="A3" s="120"/>
      <c r="B3" s="122" t="s">
        <v>90</v>
      </c>
      <c r="C3" s="123" t="s">
        <v>1</v>
      </c>
      <c r="D3" s="123" t="s">
        <v>592</v>
      </c>
      <c r="E3" s="123" t="s">
        <v>107</v>
      </c>
      <c r="F3" s="123" t="s">
        <v>141</v>
      </c>
      <c r="G3" s="121"/>
      <c r="H3" s="121"/>
      <c r="I3" s="121"/>
    </row>
    <row r="4" spans="1:9" x14ac:dyDescent="0.35">
      <c r="A4" s="120"/>
      <c r="B4" s="124">
        <v>56815</v>
      </c>
      <c r="C4" s="125" t="s">
        <v>593</v>
      </c>
      <c r="D4" s="125" t="s">
        <v>594</v>
      </c>
      <c r="E4" s="126">
        <v>13836</v>
      </c>
      <c r="F4" s="126">
        <v>25</v>
      </c>
      <c r="G4" s="121"/>
      <c r="H4" s="121"/>
      <c r="I4" s="121"/>
    </row>
    <row r="5" spans="1:9" x14ac:dyDescent="0.35">
      <c r="A5" s="120"/>
      <c r="B5" s="124">
        <v>51186</v>
      </c>
      <c r="C5" s="125" t="s">
        <v>595</v>
      </c>
      <c r="D5" s="125" t="s">
        <v>596</v>
      </c>
      <c r="E5" s="126">
        <v>11771</v>
      </c>
      <c r="F5" s="126">
        <v>32</v>
      </c>
      <c r="G5" s="121"/>
      <c r="H5" s="121"/>
      <c r="I5" s="121"/>
    </row>
    <row r="6" spans="1:9" x14ac:dyDescent="0.35">
      <c r="A6" s="120"/>
      <c r="B6" s="124">
        <v>51511</v>
      </c>
      <c r="C6" s="125" t="s">
        <v>597</v>
      </c>
      <c r="D6" s="125" t="s">
        <v>598</v>
      </c>
      <c r="E6" s="126">
        <v>13046</v>
      </c>
      <c r="F6" s="126">
        <v>35</v>
      </c>
      <c r="G6" s="121"/>
      <c r="H6" s="121"/>
      <c r="I6" s="121"/>
    </row>
    <row r="7" spans="1:9" x14ac:dyDescent="0.35">
      <c r="A7" s="120"/>
      <c r="B7" s="124">
        <v>50890</v>
      </c>
      <c r="C7" s="125" t="s">
        <v>599</v>
      </c>
      <c r="D7" s="125" t="s">
        <v>600</v>
      </c>
      <c r="E7" s="126">
        <v>18276</v>
      </c>
      <c r="F7" s="126">
        <v>32</v>
      </c>
      <c r="G7" s="121"/>
      <c r="H7" s="121"/>
      <c r="I7" s="121"/>
    </row>
    <row r="8" spans="1:9" x14ac:dyDescent="0.35">
      <c r="A8" s="120"/>
      <c r="B8" s="124">
        <v>53700</v>
      </c>
      <c r="C8" s="125" t="s">
        <v>601</v>
      </c>
      <c r="D8" s="125" t="s">
        <v>602</v>
      </c>
      <c r="E8" s="126">
        <v>19327</v>
      </c>
      <c r="F8" s="126">
        <v>26</v>
      </c>
      <c r="G8" s="121"/>
      <c r="H8" s="121"/>
      <c r="I8" s="121"/>
    </row>
    <row r="9" spans="1:9" x14ac:dyDescent="0.35">
      <c r="A9" s="120"/>
      <c r="B9" s="124">
        <v>55879</v>
      </c>
      <c r="C9" s="125" t="s">
        <v>603</v>
      </c>
      <c r="D9" s="125" t="s">
        <v>604</v>
      </c>
      <c r="E9" s="126">
        <v>18996</v>
      </c>
      <c r="F9" s="126">
        <v>35</v>
      </c>
      <c r="G9" s="121"/>
      <c r="H9" s="121"/>
      <c r="I9" s="121"/>
    </row>
    <row r="10" spans="1:9" x14ac:dyDescent="0.35">
      <c r="A10" s="120"/>
      <c r="B10" s="124">
        <v>59848</v>
      </c>
      <c r="C10" s="125" t="s">
        <v>605</v>
      </c>
      <c r="D10" s="125" t="s">
        <v>598</v>
      </c>
      <c r="E10" s="126">
        <v>10387</v>
      </c>
      <c r="F10" s="126">
        <v>25</v>
      </c>
      <c r="G10" s="121"/>
      <c r="H10" s="121"/>
      <c r="I10" s="121"/>
    </row>
    <row r="11" spans="1:9" x14ac:dyDescent="0.35">
      <c r="A11" s="120"/>
      <c r="B11" s="124">
        <v>58369</v>
      </c>
      <c r="C11" s="125" t="s">
        <v>606</v>
      </c>
      <c r="D11" s="125" t="s">
        <v>604</v>
      </c>
      <c r="E11" s="126">
        <v>12566</v>
      </c>
      <c r="F11" s="126">
        <v>37</v>
      </c>
      <c r="G11" s="121"/>
      <c r="H11" s="121"/>
      <c r="I11" s="121"/>
    </row>
    <row r="12" spans="1:9" x14ac:dyDescent="0.35">
      <c r="A12" s="120"/>
      <c r="B12" s="124">
        <v>50217</v>
      </c>
      <c r="C12" s="125" t="s">
        <v>607</v>
      </c>
      <c r="D12" s="125" t="s">
        <v>608</v>
      </c>
      <c r="E12" s="126">
        <v>16406</v>
      </c>
      <c r="F12" s="126">
        <v>42</v>
      </c>
      <c r="G12" s="121"/>
      <c r="H12" s="121"/>
      <c r="I12" s="121"/>
    </row>
    <row r="13" spans="1:9" x14ac:dyDescent="0.35">
      <c r="A13" s="120"/>
      <c r="B13" s="124">
        <v>50695</v>
      </c>
      <c r="C13" s="125" t="s">
        <v>609</v>
      </c>
      <c r="D13" s="125" t="s">
        <v>600</v>
      </c>
      <c r="E13" s="126">
        <v>15784</v>
      </c>
      <c r="F13" s="126">
        <v>43</v>
      </c>
      <c r="G13" s="121"/>
      <c r="H13" s="121"/>
      <c r="I13" s="121"/>
    </row>
    <row r="14" spans="1:9" x14ac:dyDescent="0.35">
      <c r="A14" s="120"/>
      <c r="B14" s="124">
        <v>59673</v>
      </c>
      <c r="C14" s="125" t="s">
        <v>610</v>
      </c>
      <c r="D14" s="125" t="s">
        <v>594</v>
      </c>
      <c r="E14" s="126">
        <v>10959</v>
      </c>
      <c r="F14" s="126">
        <v>30</v>
      </c>
      <c r="G14" s="121"/>
      <c r="H14" s="121"/>
      <c r="I14" s="121"/>
    </row>
    <row r="15" spans="1:9" x14ac:dyDescent="0.35">
      <c r="A15" s="120"/>
      <c r="B15" s="124">
        <v>52130</v>
      </c>
      <c r="C15" s="125" t="s">
        <v>611</v>
      </c>
      <c r="D15" s="125" t="s">
        <v>612</v>
      </c>
      <c r="E15" s="126">
        <v>14562</v>
      </c>
      <c r="F15" s="126">
        <v>32</v>
      </c>
      <c r="G15" s="121"/>
      <c r="H15" s="121"/>
      <c r="I15" s="121"/>
    </row>
    <row r="16" spans="1:9" x14ac:dyDescent="0.35">
      <c r="A16" s="120"/>
      <c r="B16" s="121"/>
      <c r="C16" s="121"/>
      <c r="D16" s="121"/>
      <c r="E16" s="121"/>
      <c r="F16" s="121"/>
      <c r="G16" s="121"/>
      <c r="H16" s="121"/>
      <c r="I16" s="121"/>
    </row>
    <row r="17" spans="1:9" x14ac:dyDescent="0.35">
      <c r="A17" s="127">
        <v>1</v>
      </c>
      <c r="B17" s="121" t="s">
        <v>613</v>
      </c>
      <c r="E17" s="128" t="str">
        <f>VLOOKUP(B4,B4:F4,2,FALSE)</f>
        <v>Garry Manship</v>
      </c>
      <c r="F17" s="121"/>
      <c r="G17" s="121"/>
      <c r="H17" s="121"/>
      <c r="I17" s="121"/>
    </row>
    <row r="18" spans="1:9" x14ac:dyDescent="0.35">
      <c r="A18" s="120"/>
      <c r="B18" s="121"/>
      <c r="C18" s="121"/>
      <c r="D18" s="121"/>
      <c r="E18" s="121"/>
      <c r="F18" s="121"/>
      <c r="G18" s="121"/>
      <c r="H18" s="121"/>
      <c r="I18" s="121"/>
    </row>
    <row r="19" spans="1:9" x14ac:dyDescent="0.35">
      <c r="A19" s="127">
        <v>2</v>
      </c>
      <c r="B19" s="121" t="s">
        <v>614</v>
      </c>
      <c r="D19" s="121"/>
      <c r="E19" s="128">
        <f>VLOOKUP(C14,C4:F15,4,FALSE)</f>
        <v>30</v>
      </c>
      <c r="F19" s="121"/>
      <c r="G19" s="121"/>
      <c r="H19" s="121"/>
      <c r="I19" s="121"/>
    </row>
    <row r="20" spans="1:9" x14ac:dyDescent="0.35">
      <c r="A20" s="120"/>
      <c r="B20" s="121"/>
      <c r="C20" s="121"/>
      <c r="D20" s="121"/>
      <c r="E20" s="121"/>
      <c r="F20" s="121"/>
      <c r="G20" s="121"/>
      <c r="H20" s="121"/>
      <c r="I20" s="121"/>
    </row>
    <row r="21" spans="1:9" x14ac:dyDescent="0.35">
      <c r="A21" s="127">
        <v>3</v>
      </c>
      <c r="B21" s="144" t="s">
        <v>615</v>
      </c>
      <c r="C21" s="134"/>
      <c r="D21" s="134"/>
      <c r="E21" s="121"/>
      <c r="F21" s="121"/>
      <c r="G21" s="121"/>
      <c r="H21" s="121"/>
      <c r="I21" s="121"/>
    </row>
    <row r="22" spans="1:9" x14ac:dyDescent="0.35">
      <c r="A22" s="120"/>
      <c r="B22" s="121"/>
      <c r="C22" s="121"/>
      <c r="D22" s="121"/>
      <c r="E22" s="121"/>
      <c r="F22" s="121"/>
      <c r="G22" s="121"/>
      <c r="H22" s="121"/>
      <c r="I22" s="121"/>
    </row>
    <row r="23" spans="1:9" x14ac:dyDescent="0.35">
      <c r="A23" s="120"/>
      <c r="B23" s="129" t="s">
        <v>90</v>
      </c>
      <c r="C23" s="130" t="s">
        <v>592</v>
      </c>
      <c r="D23" s="121"/>
      <c r="E23" s="121"/>
      <c r="F23" s="121"/>
      <c r="G23" s="121"/>
      <c r="H23" s="121"/>
      <c r="I23" s="121"/>
    </row>
    <row r="24" spans="1:9" x14ac:dyDescent="0.35">
      <c r="A24" s="120"/>
      <c r="B24" s="124">
        <v>55879</v>
      </c>
      <c r="C24" s="131" t="str">
        <f>VLOOKUP(B9,B9:F9,3,)</f>
        <v>Capetown</v>
      </c>
      <c r="D24" s="121"/>
      <c r="E24" s="121"/>
      <c r="F24" s="121"/>
      <c r="G24" s="121"/>
      <c r="H24" s="121"/>
      <c r="I24" s="121"/>
    </row>
    <row r="25" spans="1:9" x14ac:dyDescent="0.35">
      <c r="A25" s="120"/>
      <c r="B25" s="124">
        <v>50217</v>
      </c>
      <c r="C25" s="131" t="str">
        <f t="shared" ref="C25:C26" si="0">VLOOKUP(B10,B10:F10,3,)</f>
        <v>Bangkok</v>
      </c>
      <c r="D25" s="121"/>
      <c r="E25" s="121"/>
      <c r="F25" s="121"/>
      <c r="G25" s="121"/>
      <c r="H25" s="121"/>
      <c r="I25" s="121"/>
    </row>
    <row r="26" spans="1:9" x14ac:dyDescent="0.35">
      <c r="A26" s="120"/>
      <c r="B26" s="124">
        <v>50695</v>
      </c>
      <c r="C26" s="131" t="str">
        <f t="shared" si="0"/>
        <v>Capetown</v>
      </c>
      <c r="D26" s="121"/>
      <c r="E26" s="121"/>
      <c r="F26" s="121"/>
      <c r="G26" s="121"/>
      <c r="H26" s="121"/>
      <c r="I26" s="121"/>
    </row>
    <row r="27" spans="1:9" x14ac:dyDescent="0.35">
      <c r="A27" s="120"/>
      <c r="B27" s="121"/>
      <c r="C27" s="121"/>
      <c r="D27" s="121"/>
      <c r="E27" s="121"/>
      <c r="F27" s="121"/>
      <c r="G27" s="121"/>
      <c r="H27" s="121"/>
      <c r="I27" s="121"/>
    </row>
    <row r="28" spans="1:9" x14ac:dyDescent="0.35">
      <c r="A28" s="127">
        <v>4</v>
      </c>
      <c r="B28" s="144" t="s">
        <v>616</v>
      </c>
      <c r="C28" s="134"/>
      <c r="D28" s="134"/>
      <c r="E28" s="121"/>
      <c r="F28" s="121"/>
      <c r="G28" s="121"/>
      <c r="H28" s="121"/>
      <c r="I28" s="121"/>
    </row>
    <row r="29" spans="1:9" x14ac:dyDescent="0.35">
      <c r="A29" s="120"/>
      <c r="B29" s="121"/>
      <c r="C29" s="121"/>
      <c r="D29" s="121"/>
      <c r="E29" s="121"/>
      <c r="F29" s="121"/>
      <c r="G29" s="121"/>
      <c r="H29" s="121"/>
      <c r="I29" s="121"/>
    </row>
    <row r="30" spans="1:9" x14ac:dyDescent="0.35">
      <c r="A30" s="120"/>
      <c r="B30" s="129" t="s">
        <v>1</v>
      </c>
      <c r="C30" s="130" t="s">
        <v>107</v>
      </c>
      <c r="D30" s="121"/>
      <c r="E30" s="121"/>
      <c r="F30" s="121"/>
      <c r="G30" s="121"/>
      <c r="H30" s="121"/>
      <c r="I30" s="121"/>
    </row>
    <row r="31" spans="1:9" x14ac:dyDescent="0.35">
      <c r="A31" s="120"/>
      <c r="B31" s="132" t="s">
        <v>599</v>
      </c>
      <c r="C31" s="131">
        <f>VLOOKUP(B31,C4:F15,3,FALSE)</f>
        <v>18276</v>
      </c>
      <c r="D31" s="121"/>
      <c r="E31" s="121"/>
      <c r="F31" s="121"/>
      <c r="G31" s="121"/>
      <c r="H31" s="121"/>
      <c r="I31" s="121"/>
    </row>
    <row r="32" spans="1:9" x14ac:dyDescent="0.35">
      <c r="A32" s="120"/>
      <c r="B32" s="132" t="s">
        <v>617</v>
      </c>
      <c r="C32" s="131" t="e">
        <f>VLOOKUP(B32,C5:F16,3,FALSE)</f>
        <v>#N/A</v>
      </c>
      <c r="D32" s="121"/>
      <c r="E32" s="121"/>
      <c r="F32" s="121"/>
      <c r="G32" s="121"/>
      <c r="H32" s="121"/>
      <c r="I32" s="121"/>
    </row>
    <row r="33" spans="1:9" x14ac:dyDescent="0.35">
      <c r="A33" s="120"/>
      <c r="B33" s="132" t="s">
        <v>610</v>
      </c>
      <c r="C33" s="131">
        <f t="shared" ref="C33" si="1">VLOOKUP(B33,C6:F17,3,FALSE)</f>
        <v>10959</v>
      </c>
      <c r="D33" s="121"/>
      <c r="E33" s="121"/>
      <c r="F33" s="121"/>
      <c r="G33" s="121"/>
      <c r="H33" s="121"/>
      <c r="I33" s="121"/>
    </row>
    <row r="34" spans="1:9" x14ac:dyDescent="0.35">
      <c r="A34" s="120"/>
      <c r="B34" s="121"/>
      <c r="C34" s="121"/>
      <c r="D34" s="121"/>
      <c r="E34" s="121"/>
      <c r="F34" s="121"/>
      <c r="G34" s="121"/>
      <c r="H34" s="121"/>
      <c r="I34" s="121"/>
    </row>
    <row r="35" spans="1:9" x14ac:dyDescent="0.35">
      <c r="A35" s="120"/>
      <c r="B35" s="121"/>
      <c r="C35" s="121"/>
      <c r="D35" s="121"/>
      <c r="E35" s="121"/>
      <c r="F35" s="121"/>
      <c r="G35" s="121"/>
      <c r="H35" s="121"/>
      <c r="I35" s="121"/>
    </row>
    <row r="36" spans="1:9" x14ac:dyDescent="0.35">
      <c r="A36" s="120"/>
      <c r="B36" s="121"/>
      <c r="C36" s="121"/>
      <c r="D36" s="121"/>
      <c r="E36" s="121"/>
      <c r="F36" s="121"/>
      <c r="G36" s="121"/>
      <c r="H36" s="121"/>
      <c r="I36" s="121"/>
    </row>
    <row r="37" spans="1:9" x14ac:dyDescent="0.35">
      <c r="A37" s="120"/>
      <c r="B37" s="121"/>
      <c r="C37" s="121"/>
      <c r="D37" s="121"/>
      <c r="E37" s="121"/>
      <c r="F37" s="121"/>
      <c r="G37" s="121"/>
      <c r="H37" s="121"/>
      <c r="I37" s="121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9B2-C987-4ECF-A707-3E6810F4CC29}">
  <dimension ref="A1:G18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1" t="s">
        <v>38</v>
      </c>
      <c r="B1" s="12"/>
      <c r="C1" s="12"/>
      <c r="D1" s="12"/>
      <c r="E1" s="12"/>
      <c r="F1" s="12"/>
      <c r="G1" s="12"/>
    </row>
    <row r="2" spans="1:7" x14ac:dyDescent="0.35">
      <c r="A2" s="13" t="s">
        <v>39</v>
      </c>
      <c r="B2" s="12"/>
      <c r="C2" s="12"/>
      <c r="D2" s="12"/>
      <c r="E2" s="12"/>
      <c r="F2" s="12"/>
      <c r="G2" s="12"/>
    </row>
    <row r="3" spans="1:7" x14ac:dyDescent="0.35">
      <c r="A3" s="14" t="s">
        <v>40</v>
      </c>
      <c r="B3" s="15" t="s">
        <v>41</v>
      </c>
      <c r="C3" s="12"/>
      <c r="D3" s="12"/>
      <c r="E3" s="12"/>
      <c r="F3" s="12"/>
      <c r="G3" s="12"/>
    </row>
    <row r="4" spans="1:7" x14ac:dyDescent="0.35">
      <c r="A4" s="14" t="s">
        <v>42</v>
      </c>
      <c r="B4" s="16">
        <v>7</v>
      </c>
      <c r="C4" s="12"/>
      <c r="D4" s="12"/>
      <c r="E4" s="12"/>
      <c r="F4" s="12"/>
      <c r="G4" s="12"/>
    </row>
    <row r="5" spans="1:7" x14ac:dyDescent="0.35">
      <c r="A5" s="14" t="s">
        <v>43</v>
      </c>
      <c r="B5" s="16">
        <v>5</v>
      </c>
      <c r="C5" s="12"/>
      <c r="D5" s="12"/>
      <c r="E5" s="12"/>
      <c r="F5" s="12"/>
      <c r="G5" s="12"/>
    </row>
    <row r="6" spans="1:7" x14ac:dyDescent="0.35">
      <c r="A6" s="14" t="s">
        <v>44</v>
      </c>
      <c r="B6" s="16">
        <v>6</v>
      </c>
      <c r="C6" s="12"/>
      <c r="D6" s="12"/>
      <c r="E6" s="12"/>
      <c r="F6" s="12"/>
      <c r="G6" s="12"/>
    </row>
    <row r="7" spans="1:7" x14ac:dyDescent="0.35">
      <c r="A7" s="14" t="s">
        <v>45</v>
      </c>
      <c r="B7" s="16">
        <v>4</v>
      </c>
      <c r="C7" s="12"/>
      <c r="D7" s="12"/>
      <c r="E7" s="12"/>
      <c r="F7" s="12"/>
      <c r="G7" s="12"/>
    </row>
    <row r="8" spans="1:7" x14ac:dyDescent="0.35">
      <c r="A8" s="14" t="s">
        <v>46</v>
      </c>
      <c r="B8" s="16" t="s">
        <v>47</v>
      </c>
      <c r="C8" s="12"/>
      <c r="D8" s="12"/>
      <c r="E8" s="12"/>
      <c r="F8" s="12"/>
      <c r="G8" s="12"/>
    </row>
    <row r="9" spans="1:7" x14ac:dyDescent="0.35">
      <c r="A9" s="14" t="s">
        <v>48</v>
      </c>
      <c r="B9" s="16" t="s">
        <v>49</v>
      </c>
      <c r="C9" s="12"/>
      <c r="D9" s="12"/>
      <c r="E9" s="12"/>
      <c r="F9" s="12"/>
      <c r="G9" s="12"/>
    </row>
    <row r="10" spans="1:7" x14ac:dyDescent="0.35">
      <c r="A10" s="14" t="s">
        <v>50</v>
      </c>
      <c r="B10" s="16" t="s">
        <v>50</v>
      </c>
      <c r="C10" s="12"/>
      <c r="D10" s="12"/>
      <c r="E10" s="12"/>
      <c r="F10" s="12"/>
      <c r="G10" s="12"/>
    </row>
    <row r="11" spans="1:7" x14ac:dyDescent="0.35">
      <c r="A11" s="12"/>
      <c r="B11" s="12"/>
      <c r="C11" s="12"/>
      <c r="D11" s="12"/>
      <c r="E11" s="12"/>
      <c r="F11" s="12"/>
      <c r="G11" s="12"/>
    </row>
    <row r="12" spans="1:7" x14ac:dyDescent="0.35">
      <c r="A12" s="13" t="s">
        <v>51</v>
      </c>
      <c r="B12" s="12"/>
      <c r="C12" s="12"/>
      <c r="D12" s="12"/>
      <c r="E12" s="12"/>
      <c r="F12" s="12"/>
      <c r="G12" s="12"/>
    </row>
    <row r="13" spans="1:7" x14ac:dyDescent="0.35">
      <c r="A13" s="12"/>
      <c r="B13" s="12"/>
      <c r="C13" s="12"/>
      <c r="D13" s="12"/>
      <c r="E13" s="12"/>
      <c r="F13" s="12"/>
      <c r="G13" s="12"/>
    </row>
    <row r="14" spans="1:7" ht="15" thickBot="1" x14ac:dyDescent="0.4">
      <c r="A14" s="13" t="s">
        <v>52</v>
      </c>
      <c r="B14" s="13" t="s">
        <v>53</v>
      </c>
      <c r="C14" s="12"/>
      <c r="D14" s="12"/>
      <c r="E14" s="12"/>
      <c r="F14" s="12"/>
      <c r="G14" s="12"/>
    </row>
    <row r="15" spans="1:7" ht="15" thickBot="1" x14ac:dyDescent="0.4">
      <c r="A15" s="13" t="s">
        <v>41</v>
      </c>
      <c r="B15" s="17">
        <f>COUNT(B4:B10)</f>
        <v>4</v>
      </c>
      <c r="C15" s="13"/>
      <c r="D15" s="12"/>
      <c r="E15" s="12"/>
      <c r="F15" s="12"/>
      <c r="G15" s="12"/>
    </row>
    <row r="16" spans="1:7" x14ac:dyDescent="0.35">
      <c r="A16" s="12"/>
      <c r="B16" s="12"/>
      <c r="C16" s="12"/>
      <c r="D16" s="12"/>
      <c r="E16" s="12"/>
      <c r="F16" s="12"/>
      <c r="G16" s="12"/>
    </row>
    <row r="17" spans="1:7" ht="15" thickBot="1" x14ac:dyDescent="0.4">
      <c r="A17" s="13" t="s">
        <v>52</v>
      </c>
      <c r="B17" s="13" t="s">
        <v>54</v>
      </c>
      <c r="C17" s="12"/>
      <c r="D17" s="12"/>
      <c r="E17" s="12"/>
      <c r="F17" s="12"/>
      <c r="G17" s="12"/>
    </row>
    <row r="18" spans="1:7" ht="15" thickBot="1" x14ac:dyDescent="0.4">
      <c r="A18" s="13" t="s">
        <v>41</v>
      </c>
      <c r="B18" s="17">
        <f>COUNTA(B4:B10)</f>
        <v>7</v>
      </c>
      <c r="C18" s="13"/>
      <c r="D18" s="12"/>
      <c r="E18" s="12"/>
      <c r="F18" s="12"/>
      <c r="G1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A8A3-8819-46A8-B337-38A82275C736}">
  <dimension ref="A1:F27"/>
  <sheetViews>
    <sheetView workbookViewId="0">
      <selection sqref="A1:XFD1048576"/>
    </sheetView>
  </sheetViews>
  <sheetFormatPr defaultColWidth="9.1796875" defaultRowHeight="14.5" x14ac:dyDescent="0.35"/>
  <cols>
    <col min="1" max="1" width="19.26953125" style="20" customWidth="1"/>
    <col min="2" max="2" width="16.26953125" style="20" bestFit="1" customWidth="1"/>
    <col min="3" max="16384" width="9.1796875" style="20"/>
  </cols>
  <sheetData>
    <row r="1" spans="1:6" x14ac:dyDescent="0.35">
      <c r="A1" s="18" t="s">
        <v>55</v>
      </c>
      <c r="B1" s="19"/>
      <c r="C1" s="19"/>
      <c r="D1" s="19"/>
      <c r="E1" s="19"/>
      <c r="F1" s="19"/>
    </row>
    <row r="2" spans="1:6" x14ac:dyDescent="0.35">
      <c r="A2" s="18" t="s">
        <v>56</v>
      </c>
      <c r="B2" s="19"/>
      <c r="C2" s="19"/>
      <c r="D2" s="19"/>
      <c r="E2" s="19"/>
      <c r="F2" s="19"/>
    </row>
    <row r="3" spans="1:6" x14ac:dyDescent="0.35">
      <c r="A3" s="21" t="s">
        <v>57</v>
      </c>
      <c r="B3" s="21" t="s">
        <v>58</v>
      </c>
      <c r="C3" s="21" t="s">
        <v>59</v>
      </c>
      <c r="D3" s="19"/>
      <c r="E3" s="19"/>
      <c r="F3" s="19"/>
    </row>
    <row r="4" spans="1:6" x14ac:dyDescent="0.35">
      <c r="A4" s="22">
        <v>101</v>
      </c>
      <c r="B4" s="22" t="s">
        <v>60</v>
      </c>
      <c r="C4" s="23">
        <v>78022</v>
      </c>
      <c r="D4" s="19"/>
      <c r="E4" s="19"/>
      <c r="F4" s="19"/>
    </row>
    <row r="5" spans="1:6" x14ac:dyDescent="0.35">
      <c r="A5" s="22">
        <v>102</v>
      </c>
      <c r="B5" s="22" t="s">
        <v>61</v>
      </c>
      <c r="C5" s="23">
        <v>99819</v>
      </c>
      <c r="D5" s="19"/>
      <c r="E5" s="19"/>
      <c r="F5" s="19"/>
    </row>
    <row r="6" spans="1:6" x14ac:dyDescent="0.35">
      <c r="A6" s="22">
        <v>103</v>
      </c>
      <c r="B6" s="22" t="s">
        <v>62</v>
      </c>
      <c r="C6" s="24" t="s">
        <v>63</v>
      </c>
      <c r="D6" s="19"/>
      <c r="E6" s="19"/>
      <c r="F6" s="19"/>
    </row>
    <row r="7" spans="1:6" x14ac:dyDescent="0.35">
      <c r="A7" s="22">
        <v>104</v>
      </c>
      <c r="B7" s="22" t="s">
        <v>64</v>
      </c>
      <c r="C7" s="23">
        <v>27522</v>
      </c>
      <c r="D7" s="19"/>
      <c r="E7" s="19"/>
      <c r="F7" s="19"/>
    </row>
    <row r="8" spans="1:6" x14ac:dyDescent="0.35">
      <c r="A8" s="22">
        <v>105</v>
      </c>
      <c r="B8" s="22" t="s">
        <v>65</v>
      </c>
      <c r="C8" s="25">
        <v>0</v>
      </c>
      <c r="D8" s="19"/>
      <c r="E8" s="19"/>
      <c r="F8" s="19"/>
    </row>
    <row r="9" spans="1:6" x14ac:dyDescent="0.35">
      <c r="A9" s="22">
        <v>106</v>
      </c>
      <c r="B9" s="22" t="s">
        <v>66</v>
      </c>
      <c r="C9" s="25"/>
      <c r="D9" s="19"/>
      <c r="E9" s="19"/>
      <c r="F9" s="19"/>
    </row>
    <row r="10" spans="1:6" x14ac:dyDescent="0.35">
      <c r="A10" s="22">
        <v>107</v>
      </c>
      <c r="B10" s="22" t="s">
        <v>67</v>
      </c>
      <c r="C10" s="25">
        <v>0</v>
      </c>
      <c r="D10" s="19"/>
      <c r="E10" s="19"/>
      <c r="F10" s="19"/>
    </row>
    <row r="11" spans="1:6" x14ac:dyDescent="0.35">
      <c r="A11" s="22">
        <v>108</v>
      </c>
      <c r="B11" s="22" t="s">
        <v>68</v>
      </c>
      <c r="C11" s="23">
        <v>88041</v>
      </c>
      <c r="D11" s="19"/>
      <c r="E11" s="19"/>
      <c r="F11" s="19"/>
    </row>
    <row r="12" spans="1:6" x14ac:dyDescent="0.35">
      <c r="A12" s="22">
        <v>109</v>
      </c>
      <c r="B12" s="22" t="s">
        <v>69</v>
      </c>
      <c r="C12" s="23">
        <v>81831</v>
      </c>
      <c r="D12" s="19"/>
      <c r="E12" s="19"/>
      <c r="F12" s="19"/>
    </row>
    <row r="13" spans="1:6" x14ac:dyDescent="0.35">
      <c r="A13" s="22">
        <v>110</v>
      </c>
      <c r="B13" s="22" t="s">
        <v>70</v>
      </c>
      <c r="C13" s="24" t="s">
        <v>63</v>
      </c>
      <c r="D13" s="19"/>
      <c r="E13" s="19"/>
      <c r="F13" s="19"/>
    </row>
    <row r="14" spans="1:6" x14ac:dyDescent="0.35">
      <c r="A14" s="22">
        <v>111</v>
      </c>
      <c r="B14" s="22" t="s">
        <v>71</v>
      </c>
      <c r="C14" s="23"/>
      <c r="D14" s="19"/>
      <c r="E14" s="19"/>
      <c r="F14" s="19"/>
    </row>
    <row r="15" spans="1:6" ht="24" x14ac:dyDescent="0.35">
      <c r="A15" s="22">
        <v>112</v>
      </c>
      <c r="B15" s="22" t="s">
        <v>72</v>
      </c>
      <c r="C15" s="23">
        <v>26624</v>
      </c>
      <c r="D15" s="19"/>
      <c r="E15" s="19"/>
      <c r="F15" s="19"/>
    </row>
    <row r="16" spans="1:6" x14ac:dyDescent="0.35">
      <c r="A16" s="22">
        <v>113</v>
      </c>
      <c r="B16" s="22" t="s">
        <v>73</v>
      </c>
      <c r="C16" s="23">
        <v>92885</v>
      </c>
      <c r="D16" s="19"/>
      <c r="E16" s="19"/>
      <c r="F16" s="19"/>
    </row>
    <row r="17" spans="1:6" ht="24" x14ac:dyDescent="0.35">
      <c r="A17" s="22">
        <v>114</v>
      </c>
      <c r="B17" s="22" t="s">
        <v>74</v>
      </c>
      <c r="C17" s="25">
        <v>0</v>
      </c>
      <c r="D17" s="19"/>
      <c r="E17" s="19"/>
      <c r="F17" s="19"/>
    </row>
    <row r="18" spans="1:6" x14ac:dyDescent="0.35">
      <c r="A18" s="19"/>
      <c r="B18" s="19"/>
      <c r="C18" s="19"/>
      <c r="D18" s="19"/>
      <c r="E18" s="19"/>
      <c r="F18" s="19"/>
    </row>
    <row r="19" spans="1:6" x14ac:dyDescent="0.35">
      <c r="A19" s="18" t="s">
        <v>75</v>
      </c>
      <c r="B19" s="19"/>
      <c r="C19" s="19"/>
      <c r="D19" s="19"/>
      <c r="E19" s="19"/>
      <c r="F19" s="19"/>
    </row>
    <row r="20" spans="1:6" ht="15" thickBot="1" x14ac:dyDescent="0.4">
      <c r="A20" s="19" t="s">
        <v>52</v>
      </c>
      <c r="B20" s="19" t="s">
        <v>76</v>
      </c>
      <c r="C20" s="19"/>
      <c r="D20" s="19"/>
      <c r="E20" s="19"/>
      <c r="F20" s="19"/>
    </row>
    <row r="21" spans="1:6" ht="15" thickBot="1" x14ac:dyDescent="0.4">
      <c r="A21" s="19" t="s">
        <v>41</v>
      </c>
      <c r="B21" s="26">
        <f>COUNT(C4:C17)</f>
        <v>10</v>
      </c>
      <c r="C21" s="19"/>
      <c r="D21" s="19"/>
      <c r="E21" s="19"/>
      <c r="F21" s="19"/>
    </row>
    <row r="22" spans="1:6" x14ac:dyDescent="0.35">
      <c r="A22" s="19"/>
      <c r="B22" s="19"/>
      <c r="C22" s="19"/>
      <c r="D22" s="19"/>
      <c r="E22" s="19"/>
      <c r="F22" s="19"/>
    </row>
    <row r="23" spans="1:6" x14ac:dyDescent="0.35">
      <c r="A23" s="19"/>
      <c r="B23" s="19" t="s">
        <v>77</v>
      </c>
      <c r="C23" s="19"/>
      <c r="D23" s="19"/>
      <c r="E23" s="19"/>
      <c r="F23" s="19"/>
    </row>
    <row r="24" spans="1:6" x14ac:dyDescent="0.35">
      <c r="A24" s="19"/>
      <c r="B24" s="19"/>
      <c r="C24" s="19"/>
      <c r="D24" s="19"/>
      <c r="E24" s="19"/>
      <c r="F24" s="19"/>
    </row>
    <row r="25" spans="1:6" x14ac:dyDescent="0.35">
      <c r="A25" s="19"/>
      <c r="B25" s="19"/>
      <c r="C25" s="19"/>
      <c r="D25" s="19"/>
      <c r="E25" s="19"/>
      <c r="F25" s="19"/>
    </row>
    <row r="26" spans="1:6" ht="15" thickBot="1" x14ac:dyDescent="0.4">
      <c r="A26" s="19" t="s">
        <v>52</v>
      </c>
      <c r="B26" s="19" t="s">
        <v>78</v>
      </c>
      <c r="C26" s="19"/>
      <c r="D26" s="19"/>
      <c r="E26" s="19"/>
      <c r="F26" s="19"/>
    </row>
    <row r="27" spans="1:6" ht="15" thickBot="1" x14ac:dyDescent="0.4">
      <c r="A27" s="19" t="s">
        <v>41</v>
      </c>
      <c r="B27" s="26">
        <f>COUNTBLANK(C4:C17)</f>
        <v>2</v>
      </c>
      <c r="C27" s="19"/>
      <c r="D27" s="19"/>
      <c r="E27" s="19"/>
      <c r="F2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0FF1-45EF-4B05-8352-2A98C7B01638}">
  <dimension ref="A1:F28"/>
  <sheetViews>
    <sheetView workbookViewId="0">
      <selection sqref="A1:XFD1048576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2"/>
      <c r="B1" s="13" t="s">
        <v>79</v>
      </c>
      <c r="C1" s="12"/>
      <c r="D1" s="12"/>
      <c r="E1" s="12"/>
      <c r="F1" s="12"/>
    </row>
    <row r="2" spans="1:6" ht="15" thickBot="1" x14ac:dyDescent="0.4">
      <c r="A2" s="12"/>
      <c r="B2" s="12"/>
      <c r="C2" s="12"/>
      <c r="D2" s="12"/>
      <c r="E2" s="12"/>
      <c r="F2" s="12"/>
    </row>
    <row r="3" spans="1:6" x14ac:dyDescent="0.35">
      <c r="A3" s="12"/>
      <c r="B3" s="27"/>
      <c r="C3" s="12"/>
      <c r="D3" s="12"/>
      <c r="E3" s="12"/>
      <c r="F3" s="12"/>
    </row>
    <row r="4" spans="1:6" x14ac:dyDescent="0.35">
      <c r="A4" s="12"/>
      <c r="B4" s="28" t="s">
        <v>80</v>
      </c>
      <c r="C4" s="12"/>
      <c r="D4" s="12"/>
      <c r="E4" s="12"/>
      <c r="F4" s="12"/>
    </row>
    <row r="5" spans="1:6" x14ac:dyDescent="0.35">
      <c r="A5" s="12"/>
      <c r="B5" s="28">
        <v>4</v>
      </c>
      <c r="C5" s="12"/>
      <c r="D5" s="12"/>
      <c r="E5" s="12"/>
      <c r="F5" s="12"/>
    </row>
    <row r="6" spans="1:6" x14ac:dyDescent="0.35">
      <c r="A6" s="12"/>
      <c r="B6" s="28"/>
      <c r="C6" s="12"/>
      <c r="D6" s="12"/>
      <c r="E6" s="12"/>
      <c r="F6" s="12"/>
    </row>
    <row r="7" spans="1:6" x14ac:dyDescent="0.35">
      <c r="A7" s="12"/>
      <c r="B7" s="28">
        <v>3</v>
      </c>
      <c r="C7" s="12"/>
      <c r="D7" s="12"/>
      <c r="E7" s="12"/>
      <c r="F7" s="12"/>
    </row>
    <row r="8" spans="1:6" x14ac:dyDescent="0.35">
      <c r="A8" s="12"/>
      <c r="B8" s="28"/>
      <c r="C8" s="12"/>
      <c r="D8" s="12"/>
      <c r="E8" s="12"/>
      <c r="F8" s="12"/>
    </row>
    <row r="9" spans="1:6" x14ac:dyDescent="0.35">
      <c r="A9" s="12"/>
      <c r="B9" s="28" t="s">
        <v>81</v>
      </c>
      <c r="C9" s="12"/>
      <c r="D9" s="12"/>
      <c r="E9" s="12"/>
      <c r="F9" s="12"/>
    </row>
    <row r="10" spans="1:6" x14ac:dyDescent="0.35">
      <c r="A10" s="12"/>
      <c r="B10" s="28"/>
      <c r="C10" s="12"/>
      <c r="D10" s="12"/>
      <c r="E10" s="12"/>
      <c r="F10" s="12"/>
    </row>
    <row r="11" spans="1:6" x14ac:dyDescent="0.35">
      <c r="A11" s="12"/>
      <c r="B11" s="28" t="e">
        <v>#DIV/0!</v>
      </c>
      <c r="C11" s="12"/>
      <c r="D11" s="12"/>
      <c r="E11" s="12"/>
      <c r="F11" s="12"/>
    </row>
    <row r="12" spans="1:6" x14ac:dyDescent="0.35">
      <c r="A12" s="12"/>
      <c r="B12" s="28" t="s">
        <v>82</v>
      </c>
      <c r="C12" s="12"/>
      <c r="D12" s="12"/>
      <c r="E12" s="12"/>
      <c r="F12" s="12"/>
    </row>
    <row r="13" spans="1:6" ht="15" thickBot="1" x14ac:dyDescent="0.4">
      <c r="A13" s="12"/>
      <c r="B13" s="29" t="s">
        <v>83</v>
      </c>
      <c r="C13" s="12"/>
      <c r="D13" s="12"/>
      <c r="E13" s="12"/>
      <c r="F13" s="12"/>
    </row>
    <row r="14" spans="1:6" x14ac:dyDescent="0.35">
      <c r="A14" s="12"/>
      <c r="B14" s="12"/>
      <c r="C14" s="12"/>
      <c r="D14" s="12"/>
      <c r="E14" s="12"/>
      <c r="F14" s="12"/>
    </row>
    <row r="15" spans="1:6" x14ac:dyDescent="0.35">
      <c r="A15" s="12"/>
      <c r="B15" s="13" t="s">
        <v>84</v>
      </c>
      <c r="C15" s="12"/>
      <c r="D15" s="12"/>
      <c r="E15" s="12"/>
      <c r="F15" s="12"/>
    </row>
    <row r="16" spans="1:6" x14ac:dyDescent="0.35">
      <c r="A16" s="12"/>
      <c r="B16" s="12"/>
      <c r="C16" s="12"/>
      <c r="D16" s="12"/>
      <c r="E16" s="12"/>
      <c r="F16" s="12"/>
    </row>
    <row r="17" spans="1:6" x14ac:dyDescent="0.35">
      <c r="A17" s="13">
        <v>1</v>
      </c>
      <c r="B17" s="13" t="s">
        <v>85</v>
      </c>
      <c r="C17" s="12"/>
      <c r="D17" s="12"/>
      <c r="E17" s="12"/>
      <c r="F17" s="12"/>
    </row>
    <row r="18" spans="1:6" x14ac:dyDescent="0.35">
      <c r="A18" s="12"/>
      <c r="B18" s="30">
        <f>COUNT(B3:B13)</f>
        <v>2</v>
      </c>
      <c r="C18" s="13"/>
      <c r="D18" s="12"/>
      <c r="E18" s="12"/>
      <c r="F18" s="12"/>
    </row>
    <row r="19" spans="1:6" x14ac:dyDescent="0.35">
      <c r="A19" s="12"/>
      <c r="B19" s="12"/>
      <c r="C19" s="12"/>
      <c r="D19" s="12"/>
      <c r="E19" s="12"/>
      <c r="F19" s="12"/>
    </row>
    <row r="20" spans="1:6" x14ac:dyDescent="0.35">
      <c r="A20" s="13">
        <v>2</v>
      </c>
      <c r="B20" s="13" t="s">
        <v>86</v>
      </c>
      <c r="C20" s="12"/>
      <c r="D20" s="12"/>
      <c r="E20" s="12"/>
      <c r="F20" s="12"/>
    </row>
    <row r="21" spans="1:6" x14ac:dyDescent="0.35">
      <c r="A21" s="12"/>
      <c r="B21" s="30">
        <f>COUNTBLANK(B3:B13)</f>
        <v>4</v>
      </c>
      <c r="C21" s="13"/>
      <c r="D21" s="12"/>
      <c r="E21" s="12"/>
      <c r="F21" s="12"/>
    </row>
    <row r="22" spans="1:6" x14ac:dyDescent="0.35">
      <c r="A22" s="12"/>
      <c r="B22" s="12"/>
      <c r="C22" s="12"/>
      <c r="D22" s="12"/>
      <c r="E22" s="12"/>
      <c r="F22" s="12"/>
    </row>
    <row r="23" spans="1:6" x14ac:dyDescent="0.35">
      <c r="A23" s="13">
        <v>3</v>
      </c>
      <c r="B23" s="13" t="s">
        <v>87</v>
      </c>
      <c r="C23" s="12"/>
      <c r="D23" s="12"/>
      <c r="E23" s="12"/>
      <c r="F23" s="12"/>
    </row>
    <row r="24" spans="1:6" x14ac:dyDescent="0.35">
      <c r="A24" s="12"/>
      <c r="B24" s="30">
        <f>COUNTIF(B3:B13,B3)</f>
        <v>0</v>
      </c>
      <c r="C24" s="13"/>
      <c r="D24" s="12"/>
      <c r="E24" s="12"/>
      <c r="F24" s="12"/>
    </row>
    <row r="25" spans="1:6" x14ac:dyDescent="0.35">
      <c r="A25" s="12"/>
      <c r="B25" s="12"/>
      <c r="C25" s="12"/>
      <c r="D25" s="12"/>
      <c r="E25" s="12"/>
      <c r="F25" s="12"/>
    </row>
    <row r="26" spans="1:6" x14ac:dyDescent="0.35">
      <c r="A26" s="13">
        <v>4</v>
      </c>
      <c r="B26" s="13" t="s">
        <v>88</v>
      </c>
      <c r="C26" s="12"/>
      <c r="D26" s="12"/>
      <c r="E26" s="12"/>
      <c r="F26" s="12"/>
    </row>
    <row r="27" spans="1:6" x14ac:dyDescent="0.35">
      <c r="B27" s="30">
        <f>COUNTA(B3:B13)</f>
        <v>7</v>
      </c>
      <c r="C27" s="13"/>
      <c r="D27" s="12"/>
      <c r="E27" s="12"/>
      <c r="F27" s="12"/>
    </row>
    <row r="28" spans="1:6" x14ac:dyDescent="0.35">
      <c r="A28" s="12"/>
      <c r="B28" s="12"/>
      <c r="C28" s="12"/>
      <c r="D28" s="12"/>
      <c r="E28" s="12"/>
      <c r="F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2DF5-5FB0-48FE-A665-94FAF9EAD1B8}">
  <dimension ref="A1:L41"/>
  <sheetViews>
    <sheetView workbookViewId="0">
      <selection sqref="A1:XFD1048576"/>
    </sheetView>
  </sheetViews>
  <sheetFormatPr defaultColWidth="8.7265625" defaultRowHeight="14.5" outlineLevelRow="1" x14ac:dyDescent="0.35"/>
  <cols>
    <col min="1" max="1" width="2.54296875" style="18" customWidth="1"/>
    <col min="2" max="2" width="18.1796875" style="19" customWidth="1"/>
    <col min="3" max="3" width="9.54296875" style="19" customWidth="1"/>
    <col min="4" max="4" width="9.7265625" style="19" bestFit="1" customWidth="1"/>
    <col min="5" max="5" width="11.453125" style="19" bestFit="1" customWidth="1"/>
    <col min="6" max="6" width="8.81640625" style="19" bestFit="1" customWidth="1"/>
    <col min="7" max="7" width="9.453125" style="19" bestFit="1" customWidth="1"/>
    <col min="8" max="8" width="11.1796875" style="19" bestFit="1" customWidth="1"/>
    <col min="9" max="9" width="13.54296875" style="19" bestFit="1" customWidth="1"/>
    <col min="10" max="10" width="11.26953125" style="19" bestFit="1" customWidth="1"/>
    <col min="11" max="11" width="11.54296875" style="19" bestFit="1" customWidth="1"/>
    <col min="12" max="12" width="11.81640625" style="19" bestFit="1" customWidth="1"/>
    <col min="13" max="16384" width="8.7265625" style="19"/>
  </cols>
  <sheetData>
    <row r="1" spans="1:12" x14ac:dyDescent="0.35">
      <c r="A1" s="19"/>
    </row>
    <row r="2" spans="1:12" x14ac:dyDescent="0.35">
      <c r="A2" s="19"/>
      <c r="B2" s="31" t="s">
        <v>89</v>
      </c>
    </row>
    <row r="3" spans="1:12" x14ac:dyDescent="0.35">
      <c r="A3" s="19"/>
      <c r="B3" s="32" t="s">
        <v>90</v>
      </c>
      <c r="C3" s="32">
        <v>101</v>
      </c>
      <c r="D3" s="32">
        <v>102</v>
      </c>
      <c r="E3" s="32">
        <v>103</v>
      </c>
      <c r="F3" s="32">
        <v>104</v>
      </c>
      <c r="G3" s="32">
        <v>105</v>
      </c>
      <c r="H3" s="32">
        <v>106</v>
      </c>
      <c r="I3" s="32">
        <v>107</v>
      </c>
      <c r="J3" s="32">
        <v>108</v>
      </c>
      <c r="K3" s="32">
        <v>109</v>
      </c>
      <c r="L3" s="32">
        <v>110</v>
      </c>
    </row>
    <row r="4" spans="1:12" x14ac:dyDescent="0.35">
      <c r="A4" s="19"/>
      <c r="B4" s="32" t="s">
        <v>91</v>
      </c>
      <c r="C4" s="33" t="s">
        <v>92</v>
      </c>
      <c r="D4" s="33" t="s">
        <v>93</v>
      </c>
      <c r="E4" s="33" t="s">
        <v>94</v>
      </c>
      <c r="F4" s="33" t="s">
        <v>95</v>
      </c>
      <c r="G4" s="33" t="s">
        <v>96</v>
      </c>
      <c r="H4" s="33" t="s">
        <v>97</v>
      </c>
      <c r="I4" s="33" t="s">
        <v>98</v>
      </c>
      <c r="J4" s="33" t="s">
        <v>99</v>
      </c>
      <c r="K4" s="33" t="s">
        <v>100</v>
      </c>
      <c r="L4" s="33" t="s">
        <v>101</v>
      </c>
    </row>
    <row r="5" spans="1:12" x14ac:dyDescent="0.35">
      <c r="A5" s="19"/>
      <c r="B5" s="32" t="s">
        <v>102</v>
      </c>
      <c r="C5" s="33" t="s">
        <v>103</v>
      </c>
      <c r="D5" s="33" t="s">
        <v>104</v>
      </c>
      <c r="E5" s="33" t="s">
        <v>105</v>
      </c>
      <c r="F5" s="33" t="s">
        <v>106</v>
      </c>
      <c r="G5" s="33" t="s">
        <v>103</v>
      </c>
      <c r="H5" s="33" t="s">
        <v>104</v>
      </c>
      <c r="I5" s="33" t="s">
        <v>105</v>
      </c>
      <c r="J5" s="33" t="s">
        <v>106</v>
      </c>
      <c r="K5" s="33" t="s">
        <v>103</v>
      </c>
      <c r="L5" s="33" t="s">
        <v>104</v>
      </c>
    </row>
    <row r="6" spans="1:12" x14ac:dyDescent="0.35">
      <c r="A6" s="19"/>
      <c r="B6" s="32" t="s">
        <v>107</v>
      </c>
      <c r="C6" s="33">
        <v>50000</v>
      </c>
      <c r="D6" s="33">
        <v>55000</v>
      </c>
      <c r="E6" s="33">
        <v>60000</v>
      </c>
      <c r="F6" s="33">
        <v>65000</v>
      </c>
      <c r="G6" s="33">
        <v>70000</v>
      </c>
      <c r="H6" s="33">
        <v>75000</v>
      </c>
      <c r="I6" s="33">
        <v>80000</v>
      </c>
      <c r="J6" s="33">
        <v>85000</v>
      </c>
      <c r="K6" s="33">
        <v>90000</v>
      </c>
      <c r="L6" s="33">
        <v>95000</v>
      </c>
    </row>
    <row r="7" spans="1:12" x14ac:dyDescent="0.35">
      <c r="A7" s="19"/>
      <c r="B7" s="32" t="s">
        <v>108</v>
      </c>
      <c r="C7" s="33">
        <v>2000</v>
      </c>
      <c r="D7" s="33">
        <v>2500</v>
      </c>
      <c r="E7" s="33">
        <v>3000</v>
      </c>
      <c r="F7" s="33">
        <v>3500</v>
      </c>
      <c r="G7" s="33">
        <v>4000</v>
      </c>
      <c r="H7" s="33">
        <v>4500</v>
      </c>
      <c r="I7" s="33">
        <v>5000</v>
      </c>
      <c r="J7" s="33">
        <v>5500</v>
      </c>
      <c r="K7" s="33">
        <v>6000</v>
      </c>
      <c r="L7" s="33">
        <v>6500</v>
      </c>
    </row>
    <row r="8" spans="1:12" x14ac:dyDescent="0.35">
      <c r="A8" s="19"/>
      <c r="B8" s="32" t="s">
        <v>109</v>
      </c>
      <c r="C8" s="33">
        <v>52000</v>
      </c>
      <c r="D8" s="33">
        <v>57500</v>
      </c>
      <c r="E8" s="33">
        <v>63000</v>
      </c>
      <c r="F8" s="33">
        <v>685000</v>
      </c>
      <c r="G8" s="33">
        <v>74000</v>
      </c>
      <c r="H8" s="33">
        <v>79500</v>
      </c>
      <c r="I8" s="33">
        <v>85000</v>
      </c>
      <c r="J8" s="33">
        <v>90500</v>
      </c>
      <c r="K8" s="33">
        <v>96000</v>
      </c>
      <c r="L8" s="33">
        <v>101500</v>
      </c>
    </row>
    <row r="9" spans="1:12" x14ac:dyDescent="0.35">
      <c r="A9" s="19"/>
    </row>
    <row r="10" spans="1:12" x14ac:dyDescent="0.35">
      <c r="A10" s="18">
        <v>1</v>
      </c>
      <c r="B10" s="31" t="s">
        <v>110</v>
      </c>
    </row>
    <row r="11" spans="1:12" x14ac:dyDescent="0.35">
      <c r="C11" s="31"/>
      <c r="D11" s="31"/>
    </row>
    <row r="12" spans="1:12" x14ac:dyDescent="0.35">
      <c r="B12" s="19" t="s">
        <v>111</v>
      </c>
      <c r="C12" s="34" t="str">
        <f>HLOOKUP(D3,D3:D8,3,TRUE)</f>
        <v>Marketing</v>
      </c>
    </row>
    <row r="13" spans="1:12" hidden="1" outlineLevel="1" x14ac:dyDescent="0.35">
      <c r="B13" s="31"/>
    </row>
    <row r="14" spans="1:12" hidden="1" outlineLevel="1" x14ac:dyDescent="0.35"/>
    <row r="15" spans="1:12" hidden="1" outlineLevel="1" x14ac:dyDescent="0.35">
      <c r="B15" s="35"/>
    </row>
    <row r="16" spans="1:12" hidden="1" outlineLevel="1" x14ac:dyDescent="0.35">
      <c r="B16" s="35"/>
    </row>
    <row r="17" spans="1:4" hidden="1" outlineLevel="1" x14ac:dyDescent="0.35">
      <c r="B17" s="35"/>
    </row>
    <row r="18" spans="1:4" hidden="1" outlineLevel="1" x14ac:dyDescent="0.35">
      <c r="B18" s="35"/>
    </row>
    <row r="19" spans="1:4" hidden="1" outlineLevel="1" x14ac:dyDescent="0.35">
      <c r="B19" s="35"/>
    </row>
    <row r="20" spans="1:4" collapsed="1" x14ac:dyDescent="0.35"/>
    <row r="21" spans="1:4" x14ac:dyDescent="0.35">
      <c r="A21" s="18">
        <v>2</v>
      </c>
      <c r="B21" s="31" t="s">
        <v>112</v>
      </c>
    </row>
    <row r="22" spans="1:4" x14ac:dyDescent="0.35">
      <c r="C22" s="31"/>
      <c r="D22" s="31"/>
    </row>
    <row r="23" spans="1:4" x14ac:dyDescent="0.35">
      <c r="B23" s="19" t="s">
        <v>111</v>
      </c>
      <c r="C23" s="34">
        <f>HLOOKUP(G3,G3:G8,4,FALSE)</f>
        <v>70000</v>
      </c>
    </row>
    <row r="25" spans="1:4" hidden="1" outlineLevel="1" x14ac:dyDescent="0.35">
      <c r="B25" s="31"/>
    </row>
    <row r="26" spans="1:4" hidden="1" outlineLevel="1" x14ac:dyDescent="0.35"/>
    <row r="27" spans="1:4" hidden="1" outlineLevel="1" x14ac:dyDescent="0.35">
      <c r="B27" s="35"/>
    </row>
    <row r="28" spans="1:4" hidden="1" outlineLevel="1" x14ac:dyDescent="0.35">
      <c r="B28" s="35"/>
    </row>
    <row r="29" spans="1:4" hidden="1" outlineLevel="1" x14ac:dyDescent="0.35">
      <c r="B29" s="35"/>
    </row>
    <row r="30" spans="1:4" hidden="1" outlineLevel="1" x14ac:dyDescent="0.35">
      <c r="B30" s="35"/>
    </row>
    <row r="31" spans="1:4" collapsed="1" x14ac:dyDescent="0.35"/>
    <row r="32" spans="1:4" x14ac:dyDescent="0.35">
      <c r="A32" s="18">
        <v>3</v>
      </c>
      <c r="B32" s="31" t="s">
        <v>113</v>
      </c>
      <c r="C32" s="31"/>
      <c r="D32" s="31"/>
    </row>
    <row r="33" spans="2:3" x14ac:dyDescent="0.35">
      <c r="B33" s="18" t="s">
        <v>111</v>
      </c>
      <c r="C33" s="34">
        <f>HLOOKUP(I3,I3:I8,6,TRUE)</f>
        <v>85000</v>
      </c>
    </row>
    <row r="35" spans="2:3" hidden="1" outlineLevel="1" x14ac:dyDescent="0.35">
      <c r="B35" s="31" t="s">
        <v>114</v>
      </c>
    </row>
    <row r="36" spans="2:3" hidden="1" outlineLevel="1" x14ac:dyDescent="0.35"/>
    <row r="37" spans="2:3" hidden="1" outlineLevel="1" x14ac:dyDescent="0.35">
      <c r="B37" s="35"/>
    </row>
    <row r="38" spans="2:3" hidden="1" outlineLevel="1" x14ac:dyDescent="0.35">
      <c r="B38" s="35"/>
    </row>
    <row r="39" spans="2:3" hidden="1" outlineLevel="1" x14ac:dyDescent="0.35">
      <c r="B39" s="35"/>
    </row>
    <row r="40" spans="2:3" hidden="1" outlineLevel="1" x14ac:dyDescent="0.35">
      <c r="B40" s="35"/>
    </row>
    <row r="41" spans="2:3" collapsed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115D-3B5E-49B3-ADDB-A551F974E5B1}">
  <dimension ref="A1:E11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36" t="s">
        <v>115</v>
      </c>
      <c r="B1" s="20"/>
      <c r="C1" s="20"/>
      <c r="D1" s="20"/>
      <c r="E1" s="20"/>
    </row>
    <row r="2" spans="1:5" x14ac:dyDescent="0.35">
      <c r="A2" s="6" t="s">
        <v>116</v>
      </c>
      <c r="B2" s="20"/>
      <c r="C2" s="20"/>
      <c r="D2" s="20"/>
      <c r="E2" s="20"/>
    </row>
    <row r="3" spans="1:5" x14ac:dyDescent="0.35">
      <c r="A3" s="6" t="s">
        <v>117</v>
      </c>
      <c r="B3" s="20"/>
      <c r="C3" s="20"/>
      <c r="D3" s="20"/>
      <c r="E3" s="20"/>
    </row>
    <row r="4" spans="1:5" x14ac:dyDescent="0.35">
      <c r="A4" s="6" t="s">
        <v>118</v>
      </c>
      <c r="B4" s="20"/>
      <c r="C4" s="20"/>
      <c r="D4" s="20"/>
      <c r="E4" s="20"/>
    </row>
    <row r="5" spans="1:5" x14ac:dyDescent="0.35">
      <c r="A5" s="20"/>
      <c r="B5" s="20"/>
      <c r="C5" s="20"/>
      <c r="D5" s="20"/>
      <c r="E5" s="20"/>
    </row>
    <row r="6" spans="1:5" x14ac:dyDescent="0.35">
      <c r="A6" s="37" t="s">
        <v>1</v>
      </c>
      <c r="B6" s="37" t="s">
        <v>119</v>
      </c>
      <c r="C6" s="37" t="s">
        <v>120</v>
      </c>
      <c r="D6" s="20"/>
      <c r="E6" s="20"/>
    </row>
    <row r="7" spans="1:5" x14ac:dyDescent="0.35">
      <c r="A7" s="1" t="s">
        <v>121</v>
      </c>
      <c r="B7" s="1">
        <v>98</v>
      </c>
      <c r="C7" s="38" t="str">
        <f>IF(B7,"pass","fail")</f>
        <v>pass</v>
      </c>
      <c r="D7" s="6"/>
      <c r="E7" s="20"/>
    </row>
    <row r="8" spans="1:5" x14ac:dyDescent="0.35">
      <c r="A8" s="1" t="s">
        <v>122</v>
      </c>
      <c r="B8" s="1">
        <v>55</v>
      </c>
      <c r="C8" s="38" t="str">
        <f>IF(B8&gt;=60,"pass","fail")</f>
        <v>fail</v>
      </c>
      <c r="D8" s="6"/>
      <c r="E8" s="20"/>
    </row>
    <row r="9" spans="1:5" x14ac:dyDescent="0.35">
      <c r="A9" s="1" t="s">
        <v>123</v>
      </c>
      <c r="B9" s="1">
        <v>15</v>
      </c>
      <c r="C9" s="38" t="str">
        <f>IF(B9&gt;=60,"pass","fail")</f>
        <v>fail</v>
      </c>
      <c r="D9" s="6"/>
      <c r="E9" s="20"/>
    </row>
    <row r="10" spans="1:5" x14ac:dyDescent="0.35">
      <c r="A10" s="1" t="s">
        <v>124</v>
      </c>
      <c r="B10" s="1">
        <v>60</v>
      </c>
      <c r="C10" s="38" t="str">
        <f>IF(B10&gt;=60,"pass","fail")</f>
        <v>pass</v>
      </c>
      <c r="D10" s="6"/>
      <c r="E10" s="20"/>
    </row>
    <row r="11" spans="1:5" x14ac:dyDescent="0.35">
      <c r="A11" s="20"/>
      <c r="B11" s="20"/>
      <c r="C11" s="20"/>
      <c r="D11" s="20"/>
      <c r="E1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4051-3FE7-47F7-B5F8-55F46951A0D4}">
  <dimension ref="A1:E10"/>
  <sheetViews>
    <sheetView workbookViewId="0">
      <selection sqref="A1:XFD1048576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6" t="s">
        <v>125</v>
      </c>
    </row>
    <row r="2" spans="1:5" x14ac:dyDescent="0.35">
      <c r="A2" s="39" t="s">
        <v>126</v>
      </c>
    </row>
    <row r="3" spans="1:5" x14ac:dyDescent="0.35">
      <c r="A3" s="36" t="s">
        <v>127</v>
      </c>
    </row>
    <row r="4" spans="1:5" x14ac:dyDescent="0.35">
      <c r="A4" s="40"/>
    </row>
    <row r="5" spans="1:5" x14ac:dyDescent="0.35">
      <c r="B5" s="6" t="s">
        <v>4</v>
      </c>
      <c r="C5" s="6" t="s">
        <v>5</v>
      </c>
    </row>
    <row r="6" spans="1:5" x14ac:dyDescent="0.35">
      <c r="A6" s="1"/>
      <c r="B6" s="1" t="s">
        <v>128</v>
      </c>
      <c r="C6" s="1" t="s">
        <v>129</v>
      </c>
      <c r="D6" s="37" t="s">
        <v>130</v>
      </c>
    </row>
    <row r="7" spans="1:5" x14ac:dyDescent="0.35">
      <c r="A7" s="1" t="s">
        <v>131</v>
      </c>
      <c r="B7" s="41">
        <v>94</v>
      </c>
      <c r="C7" s="41">
        <v>94</v>
      </c>
      <c r="D7" s="38" t="str">
        <f>IF(B7=C7,"match","on match")</f>
        <v>match</v>
      </c>
      <c r="E7" s="6"/>
    </row>
    <row r="8" spans="1:5" x14ac:dyDescent="0.35">
      <c r="A8" s="1" t="s">
        <v>132</v>
      </c>
      <c r="B8" s="41">
        <v>109</v>
      </c>
      <c r="C8" s="41">
        <v>109</v>
      </c>
      <c r="D8" s="38" t="str">
        <f t="shared" ref="D8:D10" si="0">IF(B8=C8,"match","on match")</f>
        <v>match</v>
      </c>
      <c r="E8" s="6"/>
    </row>
    <row r="9" spans="1:5" x14ac:dyDescent="0.35">
      <c r="A9" s="1" t="s">
        <v>133</v>
      </c>
      <c r="B9" s="41">
        <v>85</v>
      </c>
      <c r="C9" s="41">
        <v>85.5</v>
      </c>
      <c r="D9" s="38" t="str">
        <f t="shared" si="0"/>
        <v>on match</v>
      </c>
      <c r="E9" s="6"/>
    </row>
    <row r="10" spans="1:5" x14ac:dyDescent="0.35">
      <c r="A10" s="1" t="s">
        <v>134</v>
      </c>
      <c r="B10" s="41">
        <v>12</v>
      </c>
      <c r="C10" s="41">
        <v>12</v>
      </c>
      <c r="D10" s="38" t="str">
        <f t="shared" si="0"/>
        <v>match</v>
      </c>
      <c r="E1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209B-5588-4BDB-8B3D-13DEBDC71552}">
  <dimension ref="A1:H30"/>
  <sheetViews>
    <sheetView workbookViewId="0">
      <selection sqref="A1:XFD104857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6" t="s">
        <v>135</v>
      </c>
    </row>
    <row r="2" spans="1:8" x14ac:dyDescent="0.35">
      <c r="A2" s="42">
        <v>1</v>
      </c>
      <c r="B2" s="43" t="s">
        <v>136</v>
      </c>
    </row>
    <row r="3" spans="1:8" x14ac:dyDescent="0.35">
      <c r="A3" s="42"/>
      <c r="B3" s="44"/>
    </row>
    <row r="4" spans="1:8" x14ac:dyDescent="0.35">
      <c r="A4" s="42">
        <v>2</v>
      </c>
      <c r="B4" s="43" t="s">
        <v>137</v>
      </c>
    </row>
    <row r="5" spans="1:8" x14ac:dyDescent="0.35">
      <c r="A5" s="42"/>
      <c r="B5" s="6"/>
    </row>
    <row r="6" spans="1:8" x14ac:dyDescent="0.35">
      <c r="A6" s="42"/>
      <c r="B6" s="6"/>
    </row>
    <row r="7" spans="1:8" x14ac:dyDescent="0.35">
      <c r="E7" s="1" t="s">
        <v>138</v>
      </c>
      <c r="F7" s="1" t="s">
        <v>139</v>
      </c>
    </row>
    <row r="8" spans="1:8" x14ac:dyDescent="0.35">
      <c r="B8" s="45" t="s">
        <v>140</v>
      </c>
      <c r="C8" s="45" t="s">
        <v>1</v>
      </c>
      <c r="D8" s="46" t="s">
        <v>141</v>
      </c>
      <c r="E8" s="45" t="s">
        <v>142</v>
      </c>
      <c r="F8" s="45" t="s">
        <v>143</v>
      </c>
      <c r="H8" s="6"/>
    </row>
    <row r="9" spans="1:8" x14ac:dyDescent="0.35">
      <c r="B9" s="1">
        <v>1</v>
      </c>
      <c r="C9" s="1" t="s">
        <v>144</v>
      </c>
      <c r="D9" s="47">
        <v>16</v>
      </c>
      <c r="E9" s="38" t="str">
        <f>IF(D9&gt;=18,"eligible","on eligible")</f>
        <v>on eligible</v>
      </c>
      <c r="F9" s="38" t="str">
        <f>IF(D9&gt;=18,"minor","adult")</f>
        <v>adult</v>
      </c>
      <c r="H9" s="6"/>
    </row>
    <row r="10" spans="1:8" x14ac:dyDescent="0.35">
      <c r="B10" s="1">
        <v>2</v>
      </c>
      <c r="C10" s="1" t="s">
        <v>145</v>
      </c>
      <c r="D10" s="47">
        <v>18</v>
      </c>
      <c r="E10" s="38" t="str">
        <f t="shared" ref="E10:E16" si="0">IF(D10&gt;=18,"eligible","on eligible")</f>
        <v>eligible</v>
      </c>
      <c r="F10" s="38" t="str">
        <f t="shared" ref="F10:F16" si="1">IF(D10&gt;=18,"minor","adult")</f>
        <v>minor</v>
      </c>
      <c r="H10" s="6"/>
    </row>
    <row r="11" spans="1:8" x14ac:dyDescent="0.35">
      <c r="B11" s="1">
        <v>3</v>
      </c>
      <c r="C11" s="1" t="s">
        <v>146</v>
      </c>
      <c r="D11" s="47">
        <v>15.5</v>
      </c>
      <c r="E11" s="38" t="str">
        <f t="shared" si="0"/>
        <v>on eligible</v>
      </c>
      <c r="F11" s="38" t="str">
        <f t="shared" si="1"/>
        <v>adult</v>
      </c>
      <c r="H11" s="6"/>
    </row>
    <row r="12" spans="1:8" x14ac:dyDescent="0.35">
      <c r="B12" s="1">
        <v>4</v>
      </c>
      <c r="C12" s="1" t="s">
        <v>147</v>
      </c>
      <c r="D12" s="47">
        <v>19</v>
      </c>
      <c r="E12" s="38" t="str">
        <f t="shared" si="0"/>
        <v>eligible</v>
      </c>
      <c r="F12" s="38" t="str">
        <f t="shared" si="1"/>
        <v>minor</v>
      </c>
      <c r="H12" s="6"/>
    </row>
    <row r="13" spans="1:8" x14ac:dyDescent="0.35">
      <c r="B13" s="1">
        <v>5</v>
      </c>
      <c r="C13" s="1" t="s">
        <v>148</v>
      </c>
      <c r="D13" s="47">
        <v>18</v>
      </c>
      <c r="E13" s="38" t="str">
        <f t="shared" si="0"/>
        <v>eligible</v>
      </c>
      <c r="F13" s="38" t="str">
        <f t="shared" si="1"/>
        <v>minor</v>
      </c>
      <c r="H13" s="6"/>
    </row>
    <row r="14" spans="1:8" x14ac:dyDescent="0.35">
      <c r="B14" s="1">
        <v>6</v>
      </c>
      <c r="C14" s="1" t="s">
        <v>149</v>
      </c>
      <c r="D14" s="47">
        <v>13</v>
      </c>
      <c r="E14" s="38" t="str">
        <f t="shared" si="0"/>
        <v>on eligible</v>
      </c>
      <c r="F14" s="38" t="str">
        <f t="shared" si="1"/>
        <v>adult</v>
      </c>
      <c r="H14" s="6"/>
    </row>
    <row r="15" spans="1:8" x14ac:dyDescent="0.35">
      <c r="B15" s="1">
        <v>7</v>
      </c>
      <c r="C15" s="1" t="s">
        <v>150</v>
      </c>
      <c r="D15" s="47">
        <v>18</v>
      </c>
      <c r="E15" s="38" t="str">
        <f t="shared" si="0"/>
        <v>eligible</v>
      </c>
      <c r="F15" s="38" t="str">
        <f t="shared" si="1"/>
        <v>minor</v>
      </c>
      <c r="H15" s="6"/>
    </row>
    <row r="16" spans="1:8" x14ac:dyDescent="0.35">
      <c r="B16" s="1">
        <v>8</v>
      </c>
      <c r="C16" s="1" t="s">
        <v>151</v>
      </c>
      <c r="D16" s="47">
        <v>17</v>
      </c>
      <c r="E16" s="38" t="str">
        <f t="shared" si="0"/>
        <v>on eligible</v>
      </c>
      <c r="F16" s="38" t="str">
        <f t="shared" si="1"/>
        <v>adult</v>
      </c>
      <c r="H16" s="6"/>
    </row>
    <row r="18" spans="1:8" x14ac:dyDescent="0.35">
      <c r="B18" s="40"/>
      <c r="C18" s="40"/>
      <c r="D18" s="40"/>
    </row>
    <row r="19" spans="1:8" x14ac:dyDescent="0.35">
      <c r="B19" s="40"/>
      <c r="C19" s="40"/>
      <c r="D19" s="40"/>
    </row>
    <row r="20" spans="1:8" x14ac:dyDescent="0.35">
      <c r="A20" s="6"/>
      <c r="B20" s="6"/>
      <c r="C20" s="36"/>
      <c r="D20" s="36"/>
    </row>
    <row r="21" spans="1:8" x14ac:dyDescent="0.35">
      <c r="A21" s="6"/>
      <c r="B21" s="6"/>
      <c r="C21" s="6"/>
      <c r="D21" s="36"/>
    </row>
    <row r="22" spans="1:8" x14ac:dyDescent="0.35">
      <c r="A22" s="6"/>
      <c r="B22" s="6"/>
      <c r="C22" s="6"/>
      <c r="D22" s="36"/>
    </row>
    <row r="23" spans="1:8" x14ac:dyDescent="0.35">
      <c r="B23" s="5"/>
    </row>
    <row r="24" spans="1:8" x14ac:dyDescent="0.35">
      <c r="B24" s="5"/>
    </row>
    <row r="25" spans="1:8" x14ac:dyDescent="0.35">
      <c r="B25" s="40"/>
      <c r="C25" s="40"/>
      <c r="D25" s="40"/>
    </row>
    <row r="26" spans="1:8" x14ac:dyDescent="0.35">
      <c r="B26" s="40"/>
      <c r="C26" s="40"/>
      <c r="D26" s="40"/>
    </row>
    <row r="27" spans="1:8" x14ac:dyDescent="0.35">
      <c r="A27" s="6"/>
      <c r="B27" s="6"/>
      <c r="C27" s="36"/>
      <c r="D27" s="36"/>
      <c r="F27" s="133"/>
      <c r="G27" s="134"/>
      <c r="H27" s="134"/>
    </row>
    <row r="28" spans="1:8" x14ac:dyDescent="0.35">
      <c r="A28" s="6"/>
      <c r="B28" s="6"/>
      <c r="C28" s="6"/>
      <c r="D28" s="36"/>
      <c r="F28" s="134"/>
      <c r="G28" s="134"/>
      <c r="H28" s="134"/>
    </row>
    <row r="29" spans="1:8" x14ac:dyDescent="0.35">
      <c r="A29" s="6"/>
      <c r="B29" s="6"/>
      <c r="C29" s="6"/>
      <c r="D29" s="36"/>
      <c r="F29" s="134"/>
      <c r="G29" s="134"/>
      <c r="H29" s="134"/>
    </row>
    <row r="30" spans="1:8" x14ac:dyDescent="0.35">
      <c r="B30" s="5"/>
    </row>
  </sheetData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Sheet28</vt:lpstr>
      <vt:lpstr>Sheet12</vt:lpstr>
      <vt:lpstr>Sheet29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rajput yugrajsinh</dc:creator>
  <cp:lastModifiedBy>rajput yugrajsinh</cp:lastModifiedBy>
  <dcterms:created xsi:type="dcterms:W3CDTF">2025-03-31T13:55:19Z</dcterms:created>
  <dcterms:modified xsi:type="dcterms:W3CDTF">2025-03-31T14:40:17Z</dcterms:modified>
</cp:coreProperties>
</file>