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dan\Downloads\"/>
    </mc:Choice>
  </mc:AlternateContent>
  <xr:revisionPtr revIDLastSave="0" documentId="13_ncr:1_{F3583BA4-6091-4543-86FF-4EFABDAB036D}" xr6:coauthVersionLast="47" xr6:coauthVersionMax="47" xr10:uidLastSave="{00000000-0000-0000-0000-000000000000}"/>
  <bookViews>
    <workbookView xWindow="-120" yWindow="-120" windowWidth="29040" windowHeight="15840" tabRatio="999" xr2:uid="{00D6E995-B1C9-9941-8016-EE5CE3EB0628}"/>
  </bookViews>
  <sheets>
    <sheet name="OpCodes" sheetId="1" r:id="rId1"/>
    <sheet name="ALUSource_Kmap" sheetId="4" r:id="rId2"/>
    <sheet name="ALUControl(3)" sheetId="5" r:id="rId3"/>
    <sheet name="ALUControl(2)" sheetId="6" r:id="rId4"/>
    <sheet name="ALUControl(1)" sheetId="7" r:id="rId5"/>
    <sheet name="ALUControl(0)" sheetId="8" r:id="rId6"/>
    <sheet name="Type_Lookup" sheetId="2" r:id="rId7"/>
    <sheet name="Type_Lookup_Raw" sheetId="3" r:id="rId8"/>
  </sheets>
  <definedNames>
    <definedName name="_xlnm._FilterDatabase" localSheetId="0" hidden="1">OpCodes!$A$1:$AJ$29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1" i="1" l="1"/>
  <c r="AD31" i="1"/>
  <c r="AC31" i="1"/>
  <c r="AG4" i="1"/>
  <c r="AH4" i="1"/>
  <c r="AI4" i="1"/>
  <c r="AG5" i="1"/>
  <c r="AH5" i="1"/>
  <c r="AI5" i="1"/>
  <c r="AG6" i="1"/>
  <c r="AH6" i="1"/>
  <c r="AI6" i="1"/>
  <c r="AG7" i="1"/>
  <c r="AH7" i="1"/>
  <c r="AI7" i="1"/>
  <c r="AG8" i="1"/>
  <c r="AH8" i="1"/>
  <c r="AI8" i="1"/>
  <c r="AG9" i="1"/>
  <c r="AH9" i="1"/>
  <c r="AI9" i="1"/>
  <c r="AG10" i="1"/>
  <c r="AH10" i="1"/>
  <c r="AI10" i="1"/>
  <c r="AG11" i="1"/>
  <c r="AH11" i="1"/>
  <c r="AI11" i="1"/>
  <c r="AG12" i="1"/>
  <c r="AH12" i="1"/>
  <c r="AI12" i="1"/>
  <c r="AG13" i="1"/>
  <c r="AH13" i="1"/>
  <c r="AI13" i="1"/>
  <c r="AG14" i="1"/>
  <c r="AH14" i="1"/>
  <c r="AI14" i="1"/>
  <c r="AG15" i="1"/>
  <c r="AH15" i="1"/>
  <c r="AI15" i="1"/>
  <c r="AG16" i="1"/>
  <c r="AH16" i="1"/>
  <c r="AI16" i="1"/>
  <c r="AG17" i="1"/>
  <c r="AH17" i="1"/>
  <c r="AI17" i="1"/>
  <c r="AG18" i="1"/>
  <c r="AH18" i="1"/>
  <c r="AI18" i="1"/>
  <c r="AG19" i="1"/>
  <c r="AH19" i="1"/>
  <c r="AI19" i="1"/>
  <c r="AG20" i="1"/>
  <c r="AH20" i="1"/>
  <c r="AI20" i="1"/>
  <c r="AG21" i="1"/>
  <c r="AH21" i="1"/>
  <c r="AI21" i="1"/>
  <c r="AG22" i="1"/>
  <c r="AH22" i="1"/>
  <c r="AI22" i="1"/>
  <c r="AG23" i="1"/>
  <c r="AH23" i="1"/>
  <c r="AI23" i="1"/>
  <c r="AG24" i="1"/>
  <c r="AH24" i="1"/>
  <c r="AI24" i="1"/>
  <c r="AG25" i="1"/>
  <c r="AH25" i="1"/>
  <c r="AI25" i="1"/>
  <c r="AG26" i="1"/>
  <c r="AH26" i="1"/>
  <c r="AI26" i="1"/>
  <c r="AG27" i="1"/>
  <c r="AH27" i="1"/>
  <c r="AI27" i="1"/>
  <c r="AG28" i="1"/>
  <c r="AH28" i="1"/>
  <c r="AI28" i="1"/>
  <c r="S28" i="1" a="1"/>
  <c r="S28" i="1" s="1"/>
  <c r="P26" i="1" a="1"/>
  <c r="P26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9" i="1" a="1"/>
  <c r="S29" i="1" s="1"/>
  <c r="AJ3" i="1" a="1"/>
  <c r="AJ3" i="1" s="1"/>
  <c r="AI3" i="1" s="1"/>
  <c r="AB3" i="1" a="1"/>
  <c r="AB3" i="1" s="1"/>
  <c r="Y3" i="1" a="1"/>
  <c r="Y3" i="1" s="1"/>
  <c r="V3" i="1" a="1"/>
  <c r="V3" i="1" s="1"/>
  <c r="S3" i="1" a="1"/>
  <c r="S3" i="1" s="1"/>
  <c r="P4" i="1" a="1"/>
  <c r="P4" i="1" s="1"/>
  <c r="O4" i="1" s="1"/>
  <c r="P5" i="1" a="1"/>
  <c r="P5" i="1" s="1"/>
  <c r="N5" i="1" s="1"/>
  <c r="P6" i="1" a="1"/>
  <c r="P6" i="1" s="1"/>
  <c r="M6" i="1" s="1"/>
  <c r="P7" i="1" a="1"/>
  <c r="P7" i="1" s="1"/>
  <c r="L7" i="1" s="1"/>
  <c r="P8" i="1" a="1"/>
  <c r="P8" i="1" s="1"/>
  <c r="L8" i="1" s="1"/>
  <c r="P9" i="1" a="1"/>
  <c r="P9" i="1" s="1"/>
  <c r="L9" i="1" s="1"/>
  <c r="P10" i="1" a="1"/>
  <c r="P10" i="1" s="1"/>
  <c r="L10" i="1" s="1"/>
  <c r="P11" i="1" a="1"/>
  <c r="P11" i="1" s="1"/>
  <c r="L11" i="1" s="1"/>
  <c r="P12" i="1" a="1"/>
  <c r="P12" i="1" s="1"/>
  <c r="L12" i="1" s="1"/>
  <c r="P13" i="1" a="1"/>
  <c r="P13" i="1" s="1"/>
  <c r="L13" i="1" s="1"/>
  <c r="P14" i="1" a="1"/>
  <c r="P14" i="1" s="1"/>
  <c r="L14" i="1" s="1"/>
  <c r="P15" i="1" a="1"/>
  <c r="P15" i="1" s="1"/>
  <c r="L15" i="1" s="1"/>
  <c r="P16" i="1" a="1"/>
  <c r="P16" i="1" s="1"/>
  <c r="O16" i="1" s="1"/>
  <c r="P17" i="1" a="1"/>
  <c r="P17" i="1" s="1"/>
  <c r="O17" i="1" s="1"/>
  <c r="P18" i="1" a="1"/>
  <c r="P18" i="1" s="1"/>
  <c r="N18" i="1" s="1"/>
  <c r="P19" i="1" a="1"/>
  <c r="P19" i="1" s="1"/>
  <c r="M19" i="1" s="1"/>
  <c r="P20" i="1" a="1"/>
  <c r="P20" i="1" s="1"/>
  <c r="L20" i="1" s="1"/>
  <c r="P21" i="1" a="1"/>
  <c r="P21" i="1" s="1"/>
  <c r="L21" i="1" s="1"/>
  <c r="P22" i="1" a="1"/>
  <c r="P22" i="1" s="1"/>
  <c r="L22" i="1" s="1"/>
  <c r="P23" i="1" a="1"/>
  <c r="P23" i="1" s="1"/>
  <c r="L23" i="1" s="1"/>
  <c r="P24" i="1" a="1"/>
  <c r="P24" i="1" s="1"/>
  <c r="L24" i="1" s="1"/>
  <c r="P25" i="1" a="1"/>
  <c r="P25" i="1" s="1"/>
  <c r="L25" i="1" s="1"/>
  <c r="P27" i="1" a="1"/>
  <c r="P27" i="1" s="1"/>
  <c r="M27" i="1" s="1"/>
  <c r="P28" i="1" a="1"/>
  <c r="P28" i="1" s="1"/>
  <c r="M28" i="1" s="1"/>
  <c r="P29" i="1" a="1"/>
  <c r="P29" i="1" s="1"/>
  <c r="O29" i="1" s="1"/>
  <c r="P3" i="1" a="1"/>
  <c r="P3" i="1" s="1"/>
  <c r="M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" i="1" a="1"/>
  <c r="F3" i="1" s="1"/>
  <c r="AD4" i="1" a="1"/>
  <c r="AD7" i="1" a="1"/>
  <c r="AD10" i="1" a="1"/>
  <c r="AD13" i="1" a="1"/>
  <c r="AD16" i="1" a="1"/>
  <c r="AD19" i="1" a="1"/>
  <c r="AD22" i="1" a="1"/>
  <c r="AD25" i="1" a="1"/>
  <c r="AD28" i="1" a="1"/>
  <c r="AE22" i="1" a="1"/>
  <c r="AD27" i="1" a="1"/>
  <c r="AE4" i="1" a="1"/>
  <c r="AE7" i="1" a="1"/>
  <c r="AE10" i="1" a="1"/>
  <c r="AE13" i="1" a="1"/>
  <c r="AE16" i="1" a="1"/>
  <c r="AE19" i="1" a="1"/>
  <c r="AE25" i="1" a="1"/>
  <c r="AE28" i="1" a="1"/>
  <c r="AD9" i="1" a="1"/>
  <c r="AD23" i="1" a="1"/>
  <c r="AD18" i="1" a="1"/>
  <c r="AD5" i="1" a="1"/>
  <c r="AD8" i="1" a="1"/>
  <c r="AD11" i="1" a="1"/>
  <c r="AD14" i="1" a="1"/>
  <c r="AD17" i="1" a="1"/>
  <c r="AD20" i="1" a="1"/>
  <c r="AD26" i="1" a="1"/>
  <c r="AD12" i="1" a="1"/>
  <c r="AD24" i="1" a="1"/>
  <c r="AE20" i="1" a="1"/>
  <c r="AE5" i="1" a="1"/>
  <c r="AE8" i="1" a="1"/>
  <c r="AE11" i="1" a="1"/>
  <c r="AE14" i="1" a="1"/>
  <c r="AE17" i="1" a="1"/>
  <c r="AE23" i="1" a="1"/>
  <c r="AE26" i="1" a="1"/>
  <c r="AD15" i="1" a="1"/>
  <c r="AD6" i="1" a="1"/>
  <c r="AD21" i="1" a="1"/>
  <c r="AE18" i="1" a="1"/>
  <c r="AE6" i="1" a="1"/>
  <c r="AE9" i="1" a="1"/>
  <c r="AE12" i="1" a="1"/>
  <c r="AE15" i="1" a="1"/>
  <c r="AE21" i="1" a="1"/>
  <c r="AE24" i="1" a="1"/>
  <c r="AE27" i="1" a="1"/>
  <c r="AE3" i="1" a="1"/>
  <c r="AD3" i="1" a="1"/>
  <c r="AC3" i="1" a="1"/>
  <c r="AC4" i="1" a="1"/>
  <c r="AC10" i="1" a="1"/>
  <c r="AC16" i="1" a="1"/>
  <c r="AC22" i="1" a="1"/>
  <c r="AC28" i="1" a="1"/>
  <c r="AC14" i="1" a="1"/>
  <c r="AC8" i="1" a="1"/>
  <c r="AC5" i="1" a="1"/>
  <c r="AC11" i="1" a="1"/>
  <c r="AC17" i="1" a="1"/>
  <c r="AC23" i="1" a="1"/>
  <c r="AC20" i="1" a="1"/>
  <c r="AC6" i="1" a="1"/>
  <c r="AC12" i="1" a="1"/>
  <c r="AC18" i="1" a="1"/>
  <c r="AC24" i="1" a="1"/>
  <c r="AC21" i="1" a="1"/>
  <c r="AC26" i="1" a="1"/>
  <c r="AC7" i="1" a="1"/>
  <c r="AC13" i="1" a="1"/>
  <c r="AC19" i="1" a="1"/>
  <c r="AC25" i="1" a="1"/>
  <c r="AC27" i="1" a="1"/>
  <c r="AC9" i="1" a="1"/>
  <c r="AC15" i="1" a="1"/>
  <c r="Z4" i="1" a="1"/>
  <c r="Z10" i="1" a="1"/>
  <c r="Z16" i="1" a="1"/>
  <c r="Z22" i="1" a="1"/>
  <c r="Z28" i="1" a="1"/>
  <c r="Z11" i="1" a="1"/>
  <c r="Z23" i="1" a="1"/>
  <c r="Z5" i="1" a="1"/>
  <c r="Z6" i="1" a="1"/>
  <c r="Z12" i="1" a="1"/>
  <c r="Z18" i="1" a="1"/>
  <c r="Z24" i="1" a="1"/>
  <c r="Z7" i="1" a="1"/>
  <c r="Z13" i="1" a="1"/>
  <c r="Z19" i="1" a="1"/>
  <c r="Z25" i="1" a="1"/>
  <c r="Z21" i="1" a="1"/>
  <c r="Z15" i="1" a="1"/>
  <c r="Z8" i="1" a="1"/>
  <c r="Z14" i="1" a="1"/>
  <c r="Z20" i="1" a="1"/>
  <c r="Z26" i="1" a="1"/>
  <c r="Z9" i="1" a="1"/>
  <c r="Z27" i="1" a="1"/>
  <c r="Z17" i="1" a="1"/>
  <c r="Z3" i="1" a="1"/>
  <c r="W4" i="1" a="1"/>
  <c r="W10" i="1" a="1"/>
  <c r="W16" i="1" a="1"/>
  <c r="W22" i="1" a="1"/>
  <c r="W28" i="1" a="1"/>
  <c r="W5" i="1" a="1"/>
  <c r="W24" i="1" a="1"/>
  <c r="W11" i="1" a="1"/>
  <c r="W23" i="1" a="1"/>
  <c r="W12" i="1" a="1"/>
  <c r="W21" i="1" a="1"/>
  <c r="W7" i="1" a="1"/>
  <c r="W13" i="1" a="1"/>
  <c r="W19" i="1" a="1"/>
  <c r="W25" i="1" a="1"/>
  <c r="W9" i="1" a="1"/>
  <c r="W15" i="1" a="1"/>
  <c r="W8" i="1" a="1"/>
  <c r="W14" i="1" a="1"/>
  <c r="W20" i="1" a="1"/>
  <c r="W26" i="1" a="1"/>
  <c r="W27" i="1" a="1"/>
  <c r="W6" i="1" a="1"/>
  <c r="W17" i="1" a="1"/>
  <c r="W18" i="1" a="1"/>
  <c r="W3" i="1" a="1"/>
  <c r="T4" i="1" a="1"/>
  <c r="T10" i="1" a="1"/>
  <c r="T16" i="1" a="1"/>
  <c r="T22" i="1" a="1"/>
  <c r="T28" i="1" a="1"/>
  <c r="T15" i="1" a="1"/>
  <c r="T9" i="1" a="1"/>
  <c r="T5" i="1" a="1"/>
  <c r="T11" i="1" a="1"/>
  <c r="T17" i="1" a="1"/>
  <c r="T23" i="1" a="1"/>
  <c r="T21" i="1" a="1"/>
  <c r="T6" i="1" a="1"/>
  <c r="T12" i="1" a="1"/>
  <c r="T18" i="1" a="1"/>
  <c r="T24" i="1" a="1"/>
  <c r="T7" i="1" a="1"/>
  <c r="T13" i="1" a="1"/>
  <c r="T19" i="1" a="1"/>
  <c r="T25" i="1" a="1"/>
  <c r="T8" i="1" a="1"/>
  <c r="T14" i="1" a="1"/>
  <c r="T20" i="1" a="1"/>
  <c r="T26" i="1" a="1"/>
  <c r="T27" i="1" a="1"/>
  <c r="T3" i="1" a="1"/>
  <c r="Q4" i="1" a="1"/>
  <c r="Q10" i="1" a="1"/>
  <c r="Q16" i="1" a="1"/>
  <c r="Q22" i="1" a="1"/>
  <c r="Q28" i="1" a="1"/>
  <c r="Q5" i="1" a="1"/>
  <c r="Q11" i="1" a="1"/>
  <c r="Q17" i="1" a="1"/>
  <c r="Q23" i="1" a="1"/>
  <c r="Q29" i="1" a="1"/>
  <c r="Q6" i="1" a="1"/>
  <c r="Q12" i="1" a="1"/>
  <c r="Q18" i="1" a="1"/>
  <c r="Q24" i="1" a="1"/>
  <c r="Q7" i="1" a="1"/>
  <c r="Q13" i="1" a="1"/>
  <c r="Q19" i="1" a="1"/>
  <c r="Q25" i="1" a="1"/>
  <c r="Q8" i="1" a="1"/>
  <c r="Q14" i="1" a="1"/>
  <c r="Q20" i="1" a="1"/>
  <c r="Q26" i="1" a="1"/>
  <c r="Q9" i="1" a="1"/>
  <c r="Q15" i="1" a="1"/>
  <c r="Q21" i="1" a="1"/>
  <c r="Q27" i="1" a="1"/>
  <c r="Q3" i="1" a="1"/>
  <c r="J4" i="1" a="1"/>
  <c r="J16" i="1" a="1"/>
  <c r="I5" i="1" a="1"/>
  <c r="J17" i="1" a="1"/>
  <c r="J29" i="1" a="1"/>
  <c r="I18" i="1" a="1"/>
  <c r="G10" i="1" a="1"/>
  <c r="G22" i="1" a="1"/>
  <c r="G11" i="1" a="1"/>
  <c r="G23" i="1" a="1"/>
  <c r="G12" i="1" a="1"/>
  <c r="G24" i="1" a="1"/>
  <c r="G7" i="1" a="1"/>
  <c r="G13" i="1" a="1"/>
  <c r="G25" i="1" a="1"/>
  <c r="G9" i="1" a="1"/>
  <c r="G21" i="1" a="1"/>
  <c r="G8" i="1" a="1"/>
  <c r="G14" i="1" a="1"/>
  <c r="G20" i="1" a="1"/>
  <c r="G15" i="1" a="1"/>
  <c r="H28" i="1" a="1"/>
  <c r="H6" i="1" a="1"/>
  <c r="H27" i="1" a="1"/>
  <c r="H19" i="1" a="1"/>
  <c r="H3" i="1" a="1"/>
  <c r="D3" i="1" a="1"/>
  <c r="D4" i="1" a="1"/>
  <c r="D10" i="1" a="1"/>
  <c r="D16" i="1" a="1"/>
  <c r="D22" i="1" a="1"/>
  <c r="D28" i="1" a="1"/>
  <c r="D5" i="1" a="1"/>
  <c r="D11" i="1" a="1"/>
  <c r="D17" i="1" a="1"/>
  <c r="D23" i="1" a="1"/>
  <c r="D6" i="1" a="1"/>
  <c r="D12" i="1" a="1"/>
  <c r="D18" i="1" a="1"/>
  <c r="D24" i="1" a="1"/>
  <c r="D27" i="1" a="1"/>
  <c r="D13" i="1" a="1"/>
  <c r="D19" i="1" a="1"/>
  <c r="D8" i="1" a="1"/>
  <c r="D14" i="1" a="1"/>
  <c r="D20" i="1" a="1"/>
  <c r="D26" i="1" a="1"/>
  <c r="D21" i="1" a="1"/>
  <c r="D7" i="1" a="1"/>
  <c r="D25" i="1" a="1"/>
  <c r="D9" i="1" a="1"/>
  <c r="D15" i="1" a="1"/>
  <c r="AE27" i="1" l="1"/>
  <c r="AE24" i="1"/>
  <c r="AE21" i="1"/>
  <c r="AE15" i="1"/>
  <c r="AE12" i="1"/>
  <c r="AE9" i="1"/>
  <c r="AE6" i="1"/>
  <c r="AE18" i="1"/>
  <c r="AD21" i="1"/>
  <c r="AD6" i="1"/>
  <c r="AD15" i="1"/>
  <c r="AE26" i="1"/>
  <c r="AE23" i="1"/>
  <c r="AE17" i="1"/>
  <c r="AE14" i="1"/>
  <c r="AE11" i="1"/>
  <c r="AE8" i="1"/>
  <c r="AE5" i="1"/>
  <c r="AE20" i="1"/>
  <c r="AD24" i="1"/>
  <c r="AD12" i="1"/>
  <c r="AD26" i="1"/>
  <c r="AD20" i="1"/>
  <c r="AD17" i="1"/>
  <c r="AD14" i="1"/>
  <c r="AD11" i="1"/>
  <c r="AD8" i="1"/>
  <c r="AD5" i="1"/>
  <c r="AD18" i="1"/>
  <c r="AD23" i="1"/>
  <c r="AD9" i="1"/>
  <c r="AE28" i="1"/>
  <c r="AE25" i="1"/>
  <c r="AE19" i="1"/>
  <c r="AE16" i="1"/>
  <c r="AE13" i="1"/>
  <c r="AE10" i="1"/>
  <c r="AE7" i="1"/>
  <c r="AE4" i="1"/>
  <c r="AD27" i="1"/>
  <c r="AE22" i="1"/>
  <c r="AD28" i="1"/>
  <c r="AD25" i="1"/>
  <c r="AD22" i="1"/>
  <c r="AD19" i="1"/>
  <c r="AD16" i="1"/>
  <c r="AD13" i="1"/>
  <c r="AD10" i="1"/>
  <c r="AD7" i="1"/>
  <c r="AD4" i="1"/>
  <c r="AE3" i="1"/>
  <c r="AD3" i="1"/>
  <c r="AC3" i="1"/>
  <c r="AC15" i="1"/>
  <c r="AC9" i="1"/>
  <c r="AC27" i="1"/>
  <c r="AC25" i="1"/>
  <c r="AC19" i="1"/>
  <c r="AC13" i="1"/>
  <c r="AC7" i="1"/>
  <c r="AC26" i="1"/>
  <c r="AC21" i="1"/>
  <c r="AC24" i="1"/>
  <c r="AC18" i="1"/>
  <c r="AC12" i="1"/>
  <c r="AC6" i="1"/>
  <c r="AC20" i="1"/>
  <c r="AC23" i="1"/>
  <c r="AC17" i="1"/>
  <c r="AC11" i="1"/>
  <c r="AC5" i="1"/>
  <c r="AC8" i="1"/>
  <c r="AC14" i="1"/>
  <c r="AC28" i="1"/>
  <c r="AC22" i="1"/>
  <c r="AC16" i="1"/>
  <c r="AC10" i="1"/>
  <c r="AC4" i="1"/>
  <c r="AG3" i="1"/>
  <c r="AH3" i="1"/>
  <c r="L26" i="1"/>
  <c r="M26" i="1"/>
  <c r="N26" i="1"/>
  <c r="O26" i="1"/>
  <c r="L19" i="1"/>
  <c r="L6" i="1"/>
  <c r="M18" i="1"/>
  <c r="M5" i="1"/>
  <c r="N17" i="1"/>
  <c r="N4" i="1"/>
  <c r="O15" i="1"/>
  <c r="L18" i="1"/>
  <c r="L5" i="1"/>
  <c r="M17" i="1"/>
  <c r="M4" i="1"/>
  <c r="N15" i="1"/>
  <c r="O28" i="1"/>
  <c r="O14" i="1"/>
  <c r="L17" i="1"/>
  <c r="L4" i="1"/>
  <c r="M15" i="1"/>
  <c r="N28" i="1"/>
  <c r="N14" i="1"/>
  <c r="O27" i="1"/>
  <c r="O13" i="1"/>
  <c r="L28" i="1"/>
  <c r="M14" i="1"/>
  <c r="N27" i="1"/>
  <c r="N13" i="1"/>
  <c r="O25" i="1"/>
  <c r="O12" i="1"/>
  <c r="L27" i="1"/>
  <c r="M13" i="1"/>
  <c r="N25" i="1"/>
  <c r="N12" i="1"/>
  <c r="O24" i="1"/>
  <c r="O11" i="1"/>
  <c r="M25" i="1"/>
  <c r="M12" i="1"/>
  <c r="N24" i="1"/>
  <c r="N11" i="1"/>
  <c r="O23" i="1"/>
  <c r="O10" i="1"/>
  <c r="M24" i="1"/>
  <c r="M11" i="1"/>
  <c r="N23" i="1"/>
  <c r="N10" i="1"/>
  <c r="O22" i="1"/>
  <c r="O9" i="1"/>
  <c r="M23" i="1"/>
  <c r="M10" i="1"/>
  <c r="N22" i="1"/>
  <c r="N9" i="1"/>
  <c r="O21" i="1"/>
  <c r="O8" i="1"/>
  <c r="M22" i="1"/>
  <c r="M9" i="1"/>
  <c r="N21" i="1"/>
  <c r="N8" i="1"/>
  <c r="O20" i="1"/>
  <c r="O7" i="1"/>
  <c r="M21" i="1"/>
  <c r="M8" i="1"/>
  <c r="N20" i="1"/>
  <c r="N7" i="1"/>
  <c r="O19" i="1"/>
  <c r="O6" i="1"/>
  <c r="M20" i="1"/>
  <c r="M7" i="1"/>
  <c r="N19" i="1"/>
  <c r="N6" i="1"/>
  <c r="O18" i="1"/>
  <c r="O5" i="1"/>
  <c r="Z17" i="1"/>
  <c r="Z27" i="1"/>
  <c r="Z9" i="1"/>
  <c r="Z26" i="1"/>
  <c r="Z20" i="1"/>
  <c r="Z14" i="1"/>
  <c r="Z8" i="1"/>
  <c r="Z15" i="1"/>
  <c r="Z21" i="1"/>
  <c r="Z25" i="1"/>
  <c r="Z19" i="1"/>
  <c r="Z13" i="1"/>
  <c r="Z7" i="1"/>
  <c r="Z24" i="1"/>
  <c r="Z18" i="1"/>
  <c r="Z12" i="1"/>
  <c r="Z6" i="1"/>
  <c r="Z5" i="1"/>
  <c r="Z23" i="1"/>
  <c r="Z11" i="1"/>
  <c r="Z28" i="1"/>
  <c r="Z22" i="1"/>
  <c r="Z16" i="1"/>
  <c r="Z10" i="1"/>
  <c r="Z4" i="1"/>
  <c r="Z3" i="1"/>
  <c r="W18" i="1"/>
  <c r="W17" i="1"/>
  <c r="W6" i="1"/>
  <c r="W27" i="1"/>
  <c r="W26" i="1"/>
  <c r="W20" i="1"/>
  <c r="W14" i="1"/>
  <c r="W8" i="1"/>
  <c r="W15" i="1"/>
  <c r="W9" i="1"/>
  <c r="W25" i="1"/>
  <c r="W19" i="1"/>
  <c r="W13" i="1"/>
  <c r="W7" i="1"/>
  <c r="W21" i="1"/>
  <c r="W12" i="1"/>
  <c r="W23" i="1"/>
  <c r="W11" i="1"/>
  <c r="W24" i="1"/>
  <c r="W5" i="1"/>
  <c r="W28" i="1"/>
  <c r="W22" i="1"/>
  <c r="W16" i="1"/>
  <c r="W10" i="1"/>
  <c r="W4" i="1"/>
  <c r="W3" i="1"/>
  <c r="T27" i="1"/>
  <c r="T26" i="1"/>
  <c r="T20" i="1"/>
  <c r="T14" i="1"/>
  <c r="T8" i="1"/>
  <c r="T25" i="1"/>
  <c r="T19" i="1"/>
  <c r="T13" i="1"/>
  <c r="T7" i="1"/>
  <c r="T24" i="1"/>
  <c r="T18" i="1"/>
  <c r="T12" i="1"/>
  <c r="T6" i="1"/>
  <c r="T21" i="1"/>
  <c r="T23" i="1"/>
  <c r="T17" i="1"/>
  <c r="T11" i="1"/>
  <c r="T5" i="1"/>
  <c r="T9" i="1"/>
  <c r="T15" i="1"/>
  <c r="T28" i="1"/>
  <c r="T22" i="1"/>
  <c r="T16" i="1"/>
  <c r="T10" i="1"/>
  <c r="T4" i="1"/>
  <c r="T3" i="1"/>
  <c r="Q27" i="1"/>
  <c r="Q21" i="1"/>
  <c r="Q15" i="1"/>
  <c r="Q9" i="1"/>
  <c r="Q26" i="1"/>
  <c r="Q20" i="1"/>
  <c r="Q14" i="1"/>
  <c r="Q8" i="1"/>
  <c r="Q25" i="1"/>
  <c r="Q19" i="1"/>
  <c r="Q13" i="1"/>
  <c r="Q7" i="1"/>
  <c r="Q24" i="1"/>
  <c r="Q18" i="1"/>
  <c r="Q12" i="1"/>
  <c r="Q6" i="1"/>
  <c r="Q29" i="1"/>
  <c r="Q23" i="1"/>
  <c r="Q17" i="1"/>
  <c r="Q11" i="1"/>
  <c r="Q5" i="1"/>
  <c r="Q28" i="1"/>
  <c r="Q22" i="1"/>
  <c r="Q16" i="1"/>
  <c r="Q10" i="1"/>
  <c r="Q4" i="1"/>
  <c r="Q3" i="1"/>
  <c r="I18" i="1"/>
  <c r="J29" i="1"/>
  <c r="J17" i="1"/>
  <c r="I5" i="1"/>
  <c r="J16" i="1"/>
  <c r="J4" i="1"/>
  <c r="G15" i="1"/>
  <c r="G20" i="1"/>
  <c r="G14" i="1"/>
  <c r="G8" i="1"/>
  <c r="G21" i="1"/>
  <c r="G9" i="1"/>
  <c r="G25" i="1"/>
  <c r="G13" i="1"/>
  <c r="G7" i="1"/>
  <c r="G24" i="1"/>
  <c r="G12" i="1"/>
  <c r="G23" i="1"/>
  <c r="G11" i="1"/>
  <c r="G22" i="1"/>
  <c r="G10" i="1"/>
  <c r="H19" i="1"/>
  <c r="H27" i="1"/>
  <c r="H6" i="1"/>
  <c r="H28" i="1"/>
  <c r="H3" i="1"/>
  <c r="N3" i="1"/>
  <c r="L16" i="1"/>
  <c r="O3" i="1"/>
  <c r="L29" i="1"/>
  <c r="M29" i="1"/>
  <c r="M16" i="1"/>
  <c r="N29" i="1"/>
  <c r="N16" i="1"/>
  <c r="L3" i="1"/>
  <c r="D3" i="1"/>
  <c r="D15" i="1"/>
  <c r="D9" i="1"/>
  <c r="D25" i="1"/>
  <c r="D7" i="1"/>
  <c r="D21" i="1"/>
  <c r="D26" i="1"/>
  <c r="D20" i="1"/>
  <c r="D14" i="1"/>
  <c r="D8" i="1"/>
  <c r="D19" i="1"/>
  <c r="D13" i="1"/>
  <c r="D27" i="1"/>
  <c r="D24" i="1"/>
  <c r="D18" i="1"/>
  <c r="D12" i="1"/>
  <c r="D6" i="1"/>
  <c r="D23" i="1"/>
  <c r="D17" i="1"/>
  <c r="D11" i="1"/>
  <c r="D5" i="1"/>
  <c r="D28" i="1"/>
  <c r="D22" i="1"/>
  <c r="D16" i="1"/>
  <c r="D10" i="1"/>
  <c r="D4" i="1"/>
  <c r="G26" i="1" a="1"/>
  <c r="G5" i="1" a="1"/>
  <c r="J13" i="1" a="1"/>
  <c r="J11" i="1" a="1"/>
  <c r="J9" i="1" a="1"/>
  <c r="J7" i="1" a="1"/>
  <c r="J5" i="1" a="1"/>
  <c r="J3" i="1" a="1"/>
  <c r="G6" i="1" a="1"/>
  <c r="J19" i="1" a="1"/>
  <c r="I16" i="1" a="1"/>
  <c r="H18" i="1" a="1"/>
  <c r="I25" i="1" a="1"/>
  <c r="I21" i="1" a="1"/>
  <c r="I12" i="1" a="1"/>
  <c r="I6" i="1" a="1"/>
  <c r="G18" i="1" a="1"/>
  <c r="J20" i="1" a="1"/>
  <c r="G16" i="1" a="1"/>
  <c r="H26" i="1" a="1"/>
  <c r="H17" i="1" a="1"/>
  <c r="G28" i="1" a="1"/>
  <c r="H25" i="1" a="1"/>
  <c r="H23" i="1" a="1"/>
  <c r="H21" i="1" a="1"/>
  <c r="G29" i="1" a="1"/>
  <c r="J21" i="1" a="1"/>
  <c r="G17" i="1" a="1"/>
  <c r="I14" i="1" a="1"/>
  <c r="J24" i="1" a="1"/>
  <c r="J18" i="1" a="1"/>
  <c r="I26" i="1" a="1"/>
  <c r="H4" i="1" a="1"/>
  <c r="H14" i="1" a="1"/>
  <c r="H12" i="1" a="1"/>
  <c r="H10" i="1" a="1"/>
  <c r="H8" i="1" a="1"/>
  <c r="H29" i="1" a="1"/>
  <c r="J14" i="1" a="1"/>
  <c r="J8" i="1" a="1"/>
  <c r="I23" i="1" a="1"/>
  <c r="I10" i="1" a="1"/>
  <c r="J26" i="1" a="1"/>
  <c r="I15" i="1" a="1"/>
  <c r="I27" i="1" a="1"/>
  <c r="I24" i="1" a="1"/>
  <c r="I22" i="1" a="1"/>
  <c r="I20" i="1" a="1"/>
  <c r="H16" i="1" a="1"/>
  <c r="I29" i="1" a="1"/>
  <c r="J23" i="1" a="1"/>
  <c r="J10" i="1" a="1"/>
  <c r="G3" i="1" a="1"/>
  <c r="I4" i="1" a="1"/>
  <c r="J15" i="1" a="1"/>
  <c r="I8" i="1" a="1"/>
  <c r="I3" i="1" a="1"/>
  <c r="J22" i="1" a="1"/>
  <c r="G19" i="1" a="1"/>
  <c r="J28" i="1" a="1"/>
  <c r="I13" i="1" a="1"/>
  <c r="I11" i="1" a="1"/>
  <c r="I9" i="1" a="1"/>
  <c r="I7" i="1" a="1"/>
  <c r="J25" i="1" a="1"/>
  <c r="J12" i="1" a="1"/>
  <c r="J6" i="1" a="1"/>
  <c r="I28" i="1" a="1"/>
  <c r="I19" i="1" a="1"/>
  <c r="J27" i="1" a="1"/>
  <c r="H5" i="1" a="1"/>
  <c r="G4" i="1" a="1"/>
  <c r="G27" i="1" a="1"/>
  <c r="H24" i="1" a="1"/>
  <c r="H22" i="1" a="1"/>
  <c r="H20" i="1" a="1"/>
  <c r="I17" i="1" a="1"/>
  <c r="H15" i="1" a="1"/>
  <c r="H13" i="1" a="1"/>
  <c r="H11" i="1" a="1"/>
  <c r="H9" i="1" a="1"/>
  <c r="H7" i="1" a="1"/>
  <c r="H7" i="1" l="1"/>
  <c r="H9" i="1"/>
  <c r="H11" i="1"/>
  <c r="H13" i="1"/>
  <c r="H15" i="1"/>
  <c r="I17" i="1"/>
  <c r="H20" i="1"/>
  <c r="H22" i="1"/>
  <c r="H24" i="1"/>
  <c r="G27" i="1"/>
  <c r="G4" i="1"/>
  <c r="H5" i="1"/>
  <c r="H31" i="1" s="1"/>
  <c r="J27" i="1"/>
  <c r="I19" i="1"/>
  <c r="I28" i="1"/>
  <c r="J6" i="1"/>
  <c r="J12" i="1"/>
  <c r="J25" i="1"/>
  <c r="I7" i="1"/>
  <c r="I9" i="1"/>
  <c r="I11" i="1"/>
  <c r="I13" i="1"/>
  <c r="J28" i="1"/>
  <c r="G19" i="1"/>
  <c r="J22" i="1"/>
  <c r="I3" i="1"/>
  <c r="I8" i="1"/>
  <c r="J15" i="1"/>
  <c r="I4" i="1"/>
  <c r="G3" i="1"/>
  <c r="J10" i="1"/>
  <c r="J23" i="1"/>
  <c r="I29" i="1"/>
  <c r="H16" i="1"/>
  <c r="I20" i="1"/>
  <c r="I22" i="1"/>
  <c r="I24" i="1"/>
  <c r="I27" i="1"/>
  <c r="I15" i="1"/>
  <c r="J26" i="1"/>
  <c r="I10" i="1"/>
  <c r="I23" i="1"/>
  <c r="J8" i="1"/>
  <c r="J14" i="1"/>
  <c r="H29" i="1"/>
  <c r="H8" i="1"/>
  <c r="H10" i="1"/>
  <c r="H12" i="1"/>
  <c r="H14" i="1"/>
  <c r="H4" i="1"/>
  <c r="I26" i="1"/>
  <c r="J18" i="1"/>
  <c r="J24" i="1"/>
  <c r="I14" i="1"/>
  <c r="G17" i="1"/>
  <c r="J21" i="1"/>
  <c r="G29" i="1"/>
  <c r="H21" i="1"/>
  <c r="H23" i="1"/>
  <c r="H25" i="1"/>
  <c r="G28" i="1"/>
  <c r="H17" i="1"/>
  <c r="H26" i="1"/>
  <c r="G16" i="1"/>
  <c r="J20" i="1"/>
  <c r="G18" i="1"/>
  <c r="I6" i="1"/>
  <c r="I12" i="1"/>
  <c r="I21" i="1"/>
  <c r="I25" i="1"/>
  <c r="H18" i="1"/>
  <c r="I16" i="1"/>
  <c r="J19" i="1"/>
  <c r="G6" i="1"/>
  <c r="J3" i="1"/>
  <c r="J5" i="1"/>
  <c r="J7" i="1"/>
  <c r="J9" i="1"/>
  <c r="J11" i="1"/>
  <c r="J13" i="1"/>
  <c r="G5" i="1"/>
  <c r="G26" i="1"/>
  <c r="Q31" i="1"/>
  <c r="W31" i="1"/>
  <c r="Z31" i="1"/>
  <c r="D31" i="1"/>
  <c r="G31" i="1" l="1"/>
  <c r="J31" i="1"/>
  <c r="I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tc={0751496D-44F9-4F71-99E0-495E206A2EF2}</author>
    <author>tc={F4916C91-319E-41DA-9D8B-03B758238E8F}</author>
  </authors>
  <commentList>
    <comment ref="AA27" authorId="0" shapeId="0" xr:uid="{0751496D-44F9-4F71-99E0-495E206A2E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an exception, I think we need to add another control signal here so we can hardcode this to register 31.</t>
      </text>
    </comment>
    <comment ref="E28" authorId="1" shapeId="0" xr:uid="{F4916C91-319E-41DA-9D8B-03B758238E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need to be PC.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<sst xmlns="http://schemas.openxmlformats.org/spreadsheetml/2006/main" count="453" uniqueCount="140">
  <si>
    <t>Instruction</t>
  </si>
  <si>
    <t>Opcode (Binary)</t>
  </si>
  <si>
    <t>Funct (Binary)</t>
  </si>
  <si>
    <t>ALUSrc</t>
  </si>
  <si>
    <t>MemtoReg</t>
  </si>
  <si>
    <t>RegDst</t>
  </si>
  <si>
    <t>addi</t>
  </si>
  <si>
    <t>ALUControl</t>
  </si>
  <si>
    <t>add</t>
  </si>
  <si>
    <t xml:space="preserve"> addiu</t>
  </si>
  <si>
    <t xml:space="preserve"> addu</t>
  </si>
  <si>
    <t xml:space="preserve"> and</t>
  </si>
  <si>
    <t xml:space="preserve"> andi</t>
  </si>
  <si>
    <t xml:space="preserve"> lui</t>
  </si>
  <si>
    <t xml:space="preserve"> lw</t>
  </si>
  <si>
    <t xml:space="preserve"> nor</t>
  </si>
  <si>
    <t xml:space="preserve"> xor</t>
  </si>
  <si>
    <t xml:space="preserve"> xori</t>
  </si>
  <si>
    <t xml:space="preserve"> or</t>
  </si>
  <si>
    <t>ori</t>
  </si>
  <si>
    <t xml:space="preserve"> slt</t>
  </si>
  <si>
    <t xml:space="preserve"> slti</t>
  </si>
  <si>
    <t xml:space="preserve"> sll</t>
  </si>
  <si>
    <t xml:space="preserve"> srl</t>
  </si>
  <si>
    <t xml:space="preserve"> sra</t>
  </si>
  <si>
    <t xml:space="preserve"> sw</t>
  </si>
  <si>
    <t xml:space="preserve"> sub</t>
  </si>
  <si>
    <t xml:space="preserve"> subu</t>
  </si>
  <si>
    <t xml:space="preserve"> beq</t>
  </si>
  <si>
    <t xml:space="preserve"> bne</t>
  </si>
  <si>
    <t xml:space="preserve"> j</t>
  </si>
  <si>
    <t xml:space="preserve"> jal</t>
  </si>
  <si>
    <t xml:space="preserve"> jr</t>
  </si>
  <si>
    <t xml:space="preserve"> repl.qb</t>
  </si>
  <si>
    <t>0010</t>
  </si>
  <si>
    <t>0</t>
  </si>
  <si>
    <t>1</t>
  </si>
  <si>
    <t>j_type</t>
  </si>
  <si>
    <t>s_DMemWr</t>
  </si>
  <si>
    <t>s_RegWr</t>
  </si>
  <si>
    <t>Register</t>
  </si>
  <si>
    <t>Encoding</t>
  </si>
  <si>
    <t>Field</t>
  </si>
  <si>
    <t>Alias</t>
  </si>
  <si>
    <t>Immediate</t>
  </si>
  <si>
    <t>Don't Care</t>
  </si>
  <si>
    <t>X</t>
  </si>
  <si>
    <t>lw</t>
  </si>
  <si>
    <t>sw</t>
  </si>
  <si>
    <t>sub</t>
  </si>
  <si>
    <t>and</t>
  </si>
  <si>
    <t>or</t>
  </si>
  <si>
    <t>xor</t>
  </si>
  <si>
    <t>nor</t>
  </si>
  <si>
    <t>slt</t>
  </si>
  <si>
    <t>0000</t>
  </si>
  <si>
    <t>0001</t>
  </si>
  <si>
    <t>0011</t>
  </si>
  <si>
    <t>0100</t>
  </si>
  <si>
    <t>0101</t>
  </si>
  <si>
    <t>0110</t>
  </si>
  <si>
    <t>0111</t>
  </si>
  <si>
    <t>1000</t>
  </si>
  <si>
    <t>Write</t>
  </si>
  <si>
    <t>Don't Write</t>
  </si>
  <si>
    <t>rt</t>
  </si>
  <si>
    <t>Memory</t>
  </si>
  <si>
    <t>ALU</t>
  </si>
  <si>
    <t>rd</t>
  </si>
  <si>
    <t>Normal</t>
  </si>
  <si>
    <t>Branch</t>
  </si>
  <si>
    <t>Jump</t>
  </si>
  <si>
    <t>Jump Register</t>
  </si>
  <si>
    <t>XX0</t>
  </si>
  <si>
    <t>X01</t>
  </si>
  <si>
    <t>011</t>
  </si>
  <si>
    <t>111</t>
  </si>
  <si>
    <t>Row Labels</t>
  </si>
  <si>
    <t>(blank)</t>
  </si>
  <si>
    <t>ALUSrc(Text)</t>
  </si>
  <si>
    <t>ALUControl(Text)</t>
  </si>
  <si>
    <t>MemtoReg(Text)</t>
  </si>
  <si>
    <t>s_DMemWr(Text)</t>
  </si>
  <si>
    <t>s_RegWr(Text)</t>
  </si>
  <si>
    <t>RegDst(Text)</t>
  </si>
  <si>
    <t>j_type(Text)</t>
  </si>
  <si>
    <t>sll</t>
  </si>
  <si>
    <t>srl</t>
  </si>
  <si>
    <t>sra</t>
  </si>
  <si>
    <t>rep</t>
  </si>
  <si>
    <t>1001</t>
  </si>
  <si>
    <t>1010</t>
  </si>
  <si>
    <t>1011</t>
  </si>
  <si>
    <t>------</t>
  </si>
  <si>
    <t>000000</t>
  </si>
  <si>
    <t>001000</t>
  </si>
  <si>
    <t>001001</t>
  </si>
  <si>
    <t>001100</t>
  </si>
  <si>
    <t>001111</t>
  </si>
  <si>
    <t>100011</t>
  </si>
  <si>
    <t>001110</t>
  </si>
  <si>
    <t>001101</t>
  </si>
  <si>
    <t>001010</t>
  </si>
  <si>
    <t>101011</t>
  </si>
  <si>
    <t>000100</t>
  </si>
  <si>
    <t>000101</t>
  </si>
  <si>
    <t>000010</t>
  </si>
  <si>
    <t>000011</t>
  </si>
  <si>
    <t>100000</t>
  </si>
  <si>
    <t>100001</t>
  </si>
  <si>
    <t>100100</t>
  </si>
  <si>
    <t>100111</t>
  </si>
  <si>
    <t>100110</t>
  </si>
  <si>
    <t>100101</t>
  </si>
  <si>
    <t>101010</t>
  </si>
  <si>
    <t>100010</t>
  </si>
  <si>
    <t>Boolean Equation</t>
  </si>
  <si>
    <t>ALUControl(3)</t>
  </si>
  <si>
    <t>ALUControl(2)</t>
  </si>
  <si>
    <t>ALUControl(1)</t>
  </si>
  <si>
    <t>ALUControl(0)</t>
  </si>
  <si>
    <t>XXXX</t>
  </si>
  <si>
    <t>Boolean Equation(3)</t>
  </si>
  <si>
    <t>Boolean Equation(2)</t>
  </si>
  <si>
    <t>Boolean Equation(1)</t>
  </si>
  <si>
    <t>Boolean Equation(0)</t>
  </si>
  <si>
    <t>Simplified</t>
  </si>
  <si>
    <t>(a * ! b * ! d * f * g) + (! a * ! b * c * d) + (! a * ! b * c * ! f) + (! a * ! b * c * ! g) + (! a * ! b * d * ! f) + (! b * ! c * ! d * f * g)</t>
  </si>
  <si>
    <t>(! a * ! b * c * d * f * g) + (! a * ! b * ! c * ! d * ! f * ! g * ! h * ! j * ! k * ! l * m) + (! a * ! b * ! c * ! d * ! f * ! g * ! h * ! j * ! k * ! l * ! p)</t>
  </si>
  <si>
    <t>(! a * ! b * c * f * ! g) + (! a * ! b * ! c * ! d * ! f * ! g * h * ! j * k * ! l * m * ! p) + (! a * ! b * ! c * ! d * ! f * ! g * h * ! j * ! k * l * m)</t>
  </si>
  <si>
    <t>(! a * ! b * c * d * ! f) + (! a * ! b * c * ! d * f * ! g) + (! a * ! b * ! c * ! d * ! f * ! g * h * ! j * k * ! l * m * ! p) + (! a * ! b * ! c * ! d * ! f * ! g * h * ! j * ! k * l * ! m) + (! a * ! b * ! c * ! d * ! f * ! g * ! h * ! j * ! k * ! l * m)</t>
  </si>
  <si>
    <t>a * ! b * ! c * ! d * f * g</t>
  </si>
  <si>
    <t>(! a * ! b * c * d) + (! a * ! b * c * ! f) + (! a * ! b * c * ! g) + (! a * ! b * ! d * ! f * ! g * h * ! j * ! k) + (! a * ! b * ! d * ! f * ! g * h * ! j * ! l * m * ! p) + (! a * ! b * ! d * ! f * ! g * ! j * ! k * ! l * m) + (! a * ! b * ! d * ! f * ! g * ! j * ! k * ! l * ! p) + (! b * ! c * ! d * f * g)</t>
  </si>
  <si>
    <t>(! a * ! b * ! c * ! d * ! f * ! g * h * ! j * ! k) + (! a * ! b * ! c * ! d * ! f * ! g * h * ! j * ! l * m * ! p) + (! a * ! b * ! c * ! d * ! f * ! g * ! j * ! k * ! l * m) + (! a * ! b * ! c * ! d * ! f * ! g * ! j * ! k * ! l * ! p)</t>
  </si>
  <si>
    <t>j_type(2)</t>
  </si>
  <si>
    <t>j_type(1)</t>
  </si>
  <si>
    <t>j_type(0)</t>
  </si>
  <si>
    <t>! a * ! b * ! c * ! d * ! f * ! g * ! h * ! j * k * ! l * ! m * ! p</t>
  </si>
  <si>
    <t>(! a * ! b * ! c * ! d * f) + (! a * ! b * ! c * ! d * ! g * ! h * ! j * k * ! l * ! m * ! p)</t>
  </si>
  <si>
    <t>(! a * ! b * ! c * d * ! f) + (! a * ! b * ! c * ! d * f) + (! a * ! b * ! c * ! f * ! g * ! h * ! j * k * ! l * ! m * !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</si>
</sst>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212529"/>
      <name val="Lucida Console"/>
      <family val="3"/>
    </font>
    <font>
      <sz val="11"/>
      <color rgb="FF21252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Ghee, Jordan R" id="{F8EB4582-4168-490A-B89F-19BFEF9F97F2}" userId="McGhee, Jordan R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" refreshedDate="44478.088802430553" createdVersion="7" refreshedVersion="7" minRefreshableVersion="3" recordCount="29" xr:uid="{11C1E27E-CDC9-41B3-B945-899FAEE8D635}">
  <cacheSource type="worksheet">
    <worksheetSource ref="A1:C1048576" sheet="Type_Lookup_Raw"/>
  </cacheSource>
  <cacheFields count="3">
    <cacheField name="Field" numFmtId="0">
      <sharedItems containsBlank="1" count="8">
        <s v="ALUSrc"/>
        <s v="ALUControl"/>
        <s v="MemtoReg"/>
        <s v="s_DMemWr"/>
        <s v="s_RegWr"/>
        <s v="RegDst"/>
        <s v="j_type"/>
        <m/>
      </sharedItems>
    </cacheField>
    <cacheField name="Alias" numFmtId="0">
      <sharedItems containsBlank="1" count="23">
        <s v="Register"/>
        <s v="Immediate"/>
        <s v="Don't Care"/>
        <s v="add"/>
        <s v="sub"/>
        <s v="and"/>
        <s v="or"/>
        <s v="xor"/>
        <s v="nor"/>
        <s v="slt"/>
        <s v="sw"/>
        <s v="lw"/>
        <s v="Memory"/>
        <s v="ALU"/>
        <s v="Write"/>
        <s v="Don't Write"/>
        <s v="rd"/>
        <s v="rt"/>
        <s v="Normal"/>
        <s v="Branch"/>
        <s v="Jump"/>
        <s v="Jump Register"/>
        <m/>
      </sharedItems>
    </cacheField>
    <cacheField name="Encoding" numFmtId="49">
      <sharedItems containsBlank="1" containsMixedTypes="1" containsNumber="1" containsInteger="1" minValue="0" maxValue="1" count="19">
        <n v="0"/>
        <n v="1"/>
        <s v="X"/>
        <s v="0000"/>
        <s v="0001"/>
        <s v="0010"/>
        <s v="0011"/>
        <s v="0100"/>
        <s v="0101"/>
        <s v="0110"/>
        <s v="0111"/>
        <s v="1000"/>
        <s v="1"/>
        <s v="0"/>
        <s v="XX0"/>
        <s v="X01"/>
        <s v="011"/>
        <s v="11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</r>
  <r>
    <x v="0"/>
    <x v="1"/>
    <x v="1"/>
  </r>
  <r>
    <x v="0"/>
    <x v="2"/>
    <x v="2"/>
  </r>
  <r>
    <x v="1"/>
    <x v="3"/>
    <x v="3"/>
  </r>
  <r>
    <x v="1"/>
    <x v="4"/>
    <x v="4"/>
  </r>
  <r>
    <x v="1"/>
    <x v="5"/>
    <x v="5"/>
  </r>
  <r>
    <x v="1"/>
    <x v="6"/>
    <x v="6"/>
  </r>
  <r>
    <x v="1"/>
    <x v="7"/>
    <x v="7"/>
  </r>
  <r>
    <x v="1"/>
    <x v="8"/>
    <x v="8"/>
  </r>
  <r>
    <x v="1"/>
    <x v="9"/>
    <x v="9"/>
  </r>
  <r>
    <x v="1"/>
    <x v="10"/>
    <x v="10"/>
  </r>
  <r>
    <x v="1"/>
    <x v="11"/>
    <x v="11"/>
  </r>
  <r>
    <x v="1"/>
    <x v="2"/>
    <x v="2"/>
  </r>
  <r>
    <x v="2"/>
    <x v="12"/>
    <x v="12"/>
  </r>
  <r>
    <x v="2"/>
    <x v="13"/>
    <x v="13"/>
  </r>
  <r>
    <x v="3"/>
    <x v="14"/>
    <x v="12"/>
  </r>
  <r>
    <x v="3"/>
    <x v="15"/>
    <x v="13"/>
  </r>
  <r>
    <x v="4"/>
    <x v="14"/>
    <x v="12"/>
  </r>
  <r>
    <x v="4"/>
    <x v="15"/>
    <x v="13"/>
  </r>
  <r>
    <x v="5"/>
    <x v="16"/>
    <x v="12"/>
  </r>
  <r>
    <x v="5"/>
    <x v="17"/>
    <x v="13"/>
  </r>
  <r>
    <x v="5"/>
    <x v="2"/>
    <x v="2"/>
  </r>
  <r>
    <x v="6"/>
    <x v="18"/>
    <x v="14"/>
  </r>
  <r>
    <x v="6"/>
    <x v="19"/>
    <x v="15"/>
  </r>
  <r>
    <x v="6"/>
    <x v="20"/>
    <x v="16"/>
  </r>
  <r>
    <x v="6"/>
    <x v="21"/>
    <x v="17"/>
  </r>
  <r>
    <x v="7"/>
    <x v="22"/>
    <x v="18"/>
  </r>
  <r>
    <x v="7"/>
    <x v="22"/>
    <x v="18"/>
  </r>
  <r>
    <x v="7"/>
    <x v="22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E9A7B-D972-4CCE-81ED-B41680364591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1:A45" firstHeaderRow="1" firstDataRow="1" firstDataCol="1"/>
  <pivotFields count="3">
    <pivotField axis="axisRow" showAll="0" defaultSubtotal="0">
      <items count="8">
        <item x="1"/>
        <item sd="0" x="0"/>
        <item sd="0" x="6"/>
        <item sd="0" x="2"/>
        <item x="5"/>
        <item x="3"/>
        <item x="4"/>
        <item x="7"/>
      </items>
    </pivotField>
    <pivotField axis="axisRow" showAll="0" defaultSubtotal="0">
      <items count="23">
        <item x="3"/>
        <item x="13"/>
        <item x="5"/>
        <item x="19"/>
        <item x="2"/>
        <item x="15"/>
        <item x="1"/>
        <item x="20"/>
        <item x="21"/>
        <item x="11"/>
        <item x="12"/>
        <item x="8"/>
        <item x="18"/>
        <item x="6"/>
        <item x="16"/>
        <item x="0"/>
        <item x="17"/>
        <item x="9"/>
        <item x="4"/>
        <item x="10"/>
        <item x="14"/>
        <item x="7"/>
        <item x="22"/>
      </items>
    </pivotField>
    <pivotField axis="axisRow" showAll="0" defaultSubtotal="0">
      <items count="19">
        <item x="0"/>
        <item x="1"/>
        <item x="13"/>
        <item x="3"/>
        <item x="4"/>
        <item x="5"/>
        <item x="6"/>
        <item x="7"/>
        <item x="8"/>
        <item x="16"/>
        <item x="9"/>
        <item x="10"/>
        <item x="12"/>
        <item x="11"/>
        <item x="17"/>
        <item x="2"/>
        <item x="15"/>
        <item x="14"/>
        <item x="18"/>
      </items>
    </pivotField>
  </pivotFields>
  <rowFields count="3">
    <field x="0"/>
    <field x="1"/>
    <field x="2"/>
  </rowFields>
  <rowItems count="44">
    <i>
      <x/>
    </i>
    <i r="1">
      <x/>
    </i>
    <i r="2">
      <x v="3"/>
    </i>
    <i r="1">
      <x v="2"/>
    </i>
    <i r="2">
      <x v="5"/>
    </i>
    <i r="1">
      <x v="4"/>
    </i>
    <i r="2">
      <x v="15"/>
    </i>
    <i r="1">
      <x v="9"/>
    </i>
    <i r="2">
      <x v="13"/>
    </i>
    <i r="1">
      <x v="11"/>
    </i>
    <i r="2">
      <x v="8"/>
    </i>
    <i r="1">
      <x v="13"/>
    </i>
    <i r="2">
      <x v="6"/>
    </i>
    <i r="1">
      <x v="17"/>
    </i>
    <i r="2">
      <x v="10"/>
    </i>
    <i r="1">
      <x v="18"/>
    </i>
    <i r="2">
      <x v="4"/>
    </i>
    <i r="1">
      <x v="19"/>
    </i>
    <i r="2">
      <x v="11"/>
    </i>
    <i r="1">
      <x v="21"/>
    </i>
    <i r="2">
      <x v="7"/>
    </i>
    <i>
      <x v="1"/>
    </i>
    <i>
      <x v="2"/>
    </i>
    <i>
      <x v="3"/>
    </i>
    <i>
      <x v="4"/>
    </i>
    <i r="1">
      <x v="4"/>
    </i>
    <i r="2">
      <x v="15"/>
    </i>
    <i r="1">
      <x v="14"/>
    </i>
    <i r="2">
      <x v="12"/>
    </i>
    <i r="1">
      <x v="16"/>
    </i>
    <i r="2">
      <x v="2"/>
    </i>
    <i>
      <x v="5"/>
    </i>
    <i r="1">
      <x v="5"/>
    </i>
    <i r="2">
      <x v="2"/>
    </i>
    <i r="1">
      <x v="20"/>
    </i>
    <i r="2">
      <x v="12"/>
    </i>
    <i>
      <x v="6"/>
    </i>
    <i r="1">
      <x v="5"/>
    </i>
    <i r="2">
      <x v="2"/>
    </i>
    <i r="1">
      <x v="20"/>
    </i>
    <i r="2">
      <x v="12"/>
    </i>
    <i>
      <x v="7"/>
    </i>
    <i r="1">
      <x v="22"/>
    </i>
    <i r="2"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7" dT="2021-10-09T07:54:10.69" personId="{F8EB4582-4168-490A-B89F-19BFEF9F97F2}" id="{0751496D-44F9-4F71-99E0-495E206A2EF2}">
    <text>This one is an exception, I think we need to add another control signal here so we can hardcode this to register 31.</text>
  </threadedComment>
  <threadedComment ref="E28" dT="2021-10-09T08:09:23.71" personId="{F8EB4582-4168-490A-B89F-19BFEF9F97F2}" id="{F4916C91-319E-41DA-9D8B-03B758238E8F}">
    <text>This will need to be PC.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sheetPr codeName="Sheet1"/>
  <dimension ref="A1:AO32"/>
  <sheetViews>
    <sheetView tabSelected="1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defaultColWidth="10.875" defaultRowHeight="15.75" x14ac:dyDescent="0.25"/>
  <cols>
    <col min="1" max="1" width="16.875" style="1" customWidth="1"/>
    <col min="2" max="2" width="13.875" style="1" customWidth="1"/>
    <col min="3" max="3" width="12" style="1" customWidth="1"/>
    <col min="4" max="4" width="39.75" style="5" customWidth="1"/>
    <col min="5" max="5" width="25.375" style="3" customWidth="1"/>
    <col min="6" max="6" width="49.875" style="6" bestFit="1" customWidth="1"/>
    <col min="7" max="7" width="49.875" style="6" customWidth="1"/>
    <col min="8" max="10" width="49.875" style="16" customWidth="1"/>
    <col min="11" max="11" width="42" style="6" customWidth="1"/>
    <col min="12" max="15" width="49.875" style="16" hidden="1" customWidth="1"/>
    <col min="16" max="16" width="39.375" style="6" bestFit="1" customWidth="1"/>
    <col min="17" max="17" width="39.375" style="6" customWidth="1"/>
    <col min="18" max="18" width="39.375" style="12" customWidth="1"/>
    <col min="19" max="19" width="32.5" style="12" bestFit="1" customWidth="1"/>
    <col min="20" max="21" width="32.5" style="12" customWidth="1"/>
    <col min="22" max="22" width="30.875" style="12" bestFit="1" customWidth="1"/>
    <col min="23" max="24" width="30.875" style="12" customWidth="1"/>
    <col min="25" max="25" width="27" style="12" bestFit="1" customWidth="1"/>
    <col min="26" max="27" width="27" style="12" customWidth="1"/>
    <col min="28" max="28" width="45.5" style="12" bestFit="1" customWidth="1"/>
    <col min="29" max="29" width="45.5" style="12" customWidth="1"/>
    <col min="30" max="31" width="45.5" style="17" customWidth="1"/>
    <col min="32" max="32" width="42.625" style="12" customWidth="1"/>
    <col min="33" max="35" width="45.5" style="17" hidden="1" customWidth="1"/>
    <col min="36" max="36" width="10.875" style="12"/>
    <col min="37" max="16384" width="10.875" style="1"/>
  </cols>
  <sheetData>
    <row r="1" spans="1:41" x14ac:dyDescent="0.25">
      <c r="A1" s="21" t="s">
        <v>0</v>
      </c>
      <c r="B1" s="21" t="s">
        <v>1</v>
      </c>
      <c r="C1" s="21" t="s">
        <v>2</v>
      </c>
      <c r="D1" s="21" t="s">
        <v>116</v>
      </c>
      <c r="E1" s="22" t="s">
        <v>79</v>
      </c>
      <c r="F1" s="22" t="s">
        <v>3</v>
      </c>
      <c r="G1" s="21" t="s">
        <v>122</v>
      </c>
      <c r="H1" s="21" t="s">
        <v>123</v>
      </c>
      <c r="I1" s="21" t="s">
        <v>124</v>
      </c>
      <c r="J1" s="21" t="s">
        <v>125</v>
      </c>
      <c r="K1" s="22" t="s">
        <v>80</v>
      </c>
      <c r="L1" s="22" t="s">
        <v>117</v>
      </c>
      <c r="M1" s="22" t="s">
        <v>118</v>
      </c>
      <c r="N1" s="22" t="s">
        <v>119</v>
      </c>
      <c r="O1" s="22" t="s">
        <v>120</v>
      </c>
      <c r="P1" s="22" t="s">
        <v>7</v>
      </c>
      <c r="Q1" s="21" t="s">
        <v>116</v>
      </c>
      <c r="R1" s="20" t="s">
        <v>81</v>
      </c>
      <c r="S1" s="20" t="s">
        <v>4</v>
      </c>
      <c r="T1" s="21" t="s">
        <v>116</v>
      </c>
      <c r="U1" s="20" t="s">
        <v>82</v>
      </c>
      <c r="V1" s="20" t="s">
        <v>38</v>
      </c>
      <c r="W1" s="21" t="s">
        <v>116</v>
      </c>
      <c r="X1" s="20" t="s">
        <v>83</v>
      </c>
      <c r="Y1" s="20" t="s">
        <v>39</v>
      </c>
      <c r="Z1" s="21" t="s">
        <v>116</v>
      </c>
      <c r="AA1" s="20" t="s">
        <v>84</v>
      </c>
      <c r="AB1" s="20" t="s">
        <v>5</v>
      </c>
      <c r="AC1" s="21" t="s">
        <v>123</v>
      </c>
      <c r="AD1" s="21" t="s">
        <v>124</v>
      </c>
      <c r="AE1" s="21" t="s">
        <v>125</v>
      </c>
      <c r="AF1" s="20" t="s">
        <v>85</v>
      </c>
      <c r="AG1" s="20" t="s">
        <v>134</v>
      </c>
      <c r="AH1" s="20" t="s">
        <v>135</v>
      </c>
      <c r="AI1" s="20" t="s">
        <v>136</v>
      </c>
      <c r="AJ1" s="20" t="s">
        <v>37</v>
      </c>
      <c r="AK1" s="15"/>
      <c r="AL1" s="15"/>
      <c r="AM1" s="15"/>
      <c r="AN1" s="15"/>
      <c r="AO1" s="15"/>
    </row>
    <row r="2" spans="1:41" x14ac:dyDescent="0.25">
      <c r="A2" s="21"/>
      <c r="B2" s="21"/>
      <c r="C2" s="21"/>
      <c r="D2" s="21"/>
      <c r="E2" s="22"/>
      <c r="F2" s="22"/>
      <c r="G2" s="21"/>
      <c r="H2" s="21"/>
      <c r="I2" s="21"/>
      <c r="J2" s="21"/>
      <c r="K2" s="22"/>
      <c r="L2" s="22"/>
      <c r="M2" s="22"/>
      <c r="N2" s="22"/>
      <c r="O2" s="22"/>
      <c r="P2" s="22"/>
      <c r="Q2" s="21"/>
      <c r="R2" s="20"/>
      <c r="S2" s="20"/>
      <c r="T2" s="21"/>
      <c r="U2" s="20"/>
      <c r="V2" s="20"/>
      <c r="W2" s="21"/>
      <c r="X2" s="20"/>
      <c r="Y2" s="20"/>
      <c r="Z2" s="21"/>
      <c r="AA2" s="20"/>
      <c r="AB2" s="20"/>
      <c r="AC2" s="21"/>
      <c r="AD2" s="21"/>
      <c r="AE2" s="21"/>
      <c r="AF2" s="20"/>
      <c r="AG2" s="20"/>
      <c r="AH2" s="20"/>
      <c r="AI2" s="20"/>
      <c r="AJ2" s="20"/>
    </row>
    <row r="3" spans="1:41" x14ac:dyDescent="0.25">
      <c r="A3" s="2" t="s">
        <v>8</v>
      </c>
      <c r="B3" s="6" t="s">
        <v>94</v>
      </c>
      <c r="C3" s="6" t="s">
        <v>108</v>
      </c>
      <c r="D3" s="12" t="str" cm="1">
        <f t="array" ref="D3">TO_BOOLEANS(SUBSTITUTE(CONCATENATE(B3,C3),"-",""),F3)</f>
        <v/>
      </c>
      <c r="E3" s="3" t="s">
        <v>40</v>
      </c>
      <c r="F3" s="12" cm="1">
        <f t="array" ref="F3">INDEX(Type_Lookup_Raw!$C:$C,MATCH(1,(F$1 =  Type_Lookup_Raw!$A:$A) * (E3 = Type_Lookup_Raw!$B:$B),0))</f>
        <v>0</v>
      </c>
      <c r="G3" s="12" t="str" cm="1">
        <f t="array" ref="G3">TO_BOOLEANS(CONCATENATE($B3,SUBSTITUTE($C3,"-","")),L3)</f>
        <v/>
      </c>
      <c r="H3" s="17" t="str" cm="1">
        <f t="array" ref="H3">TO_BOOLEANS(CONCATENATE($B3,SUBSTITUTE($C3,"-","")),M3)</f>
        <v/>
      </c>
      <c r="I3" s="17" t="str" cm="1">
        <f t="array" ref="I3">TO_BOOLEANS(CONCATENATE($B3,SUBSTITUTE($C3,"-","")),N3)</f>
        <v/>
      </c>
      <c r="J3" s="17" t="str" cm="1">
        <f t="array" ref="J3">TO_BOOLEANS(CONCATENATE($B3,SUBSTITUTE($C3,"-","")),O3)</f>
        <v/>
      </c>
      <c r="K3" s="3" t="s">
        <v>8</v>
      </c>
      <c r="L3" s="5" t="str">
        <f>MID($P3,1,1)</f>
        <v>0</v>
      </c>
      <c r="M3" s="5" t="str">
        <f>MID($P3,2,1)</f>
        <v>0</v>
      </c>
      <c r="N3" s="5" t="str">
        <f>MID($P3,3,1)</f>
        <v>0</v>
      </c>
      <c r="O3" s="5" t="str">
        <f>MID($P3,4,1)</f>
        <v>0</v>
      </c>
      <c r="P3" s="12" t="str" cm="1">
        <f t="array" ref="P3">INDEX(Type_Lookup_Raw!$C:$C,MATCH(1,(P$1 =  Type_Lookup_Raw!$A:$A) * (K3 = Type_Lookup_Raw!$B:$B),0))</f>
        <v>0000</v>
      </c>
      <c r="Q3" s="17" t="str" cm="1">
        <f t="array" ref="Q3">TO_BOOLEANS(CONCATENATE($B3,SUBSTITUTE($C3,"-","")),S3)</f>
        <v/>
      </c>
      <c r="R3" s="12" t="s">
        <v>67</v>
      </c>
      <c r="S3" s="12" t="str" cm="1">
        <f t="array" ref="S3">INDEX(Type_Lookup_Raw!$C:$C,MATCH(1,(S$1 =  Type_Lookup_Raw!$A:$A) * (R3 = Type_Lookup_Raw!$B:$B),0))</f>
        <v>0</v>
      </c>
      <c r="T3" s="12" t="str" cm="1">
        <f t="array" ref="T3">TO_BOOLEANS(CONCATENATE($B3,SUBSTITUTE($C3,"-","")),V3)</f>
        <v/>
      </c>
      <c r="U3" s="12" t="s">
        <v>64</v>
      </c>
      <c r="V3" s="12" t="str" cm="1">
        <f t="array" ref="V3">INDEX(Type_Lookup_Raw!$C:$C,MATCH(1,(V$1 =  Type_Lookup_Raw!$A:$A) * (U3 = Type_Lookup_Raw!$B:$B),0))</f>
        <v>0</v>
      </c>
      <c r="W3" s="12" t="str" cm="1">
        <f t="array" ref="W3">TO_BOOLEANS(CONCATENATE($B3,SUBSTITUTE($C3,"-","")),Y3)</f>
        <v>(~A*~B*~C*~D*~F*~G*H*~J*~K*~L*~M*~P)</v>
      </c>
      <c r="X3" s="12" t="s">
        <v>63</v>
      </c>
      <c r="Y3" s="12" t="str" cm="1">
        <f t="array" ref="Y3">INDEX(Type_Lookup_Raw!$C:$C,MATCH(1,(Y$1 =  Type_Lookup_Raw!$A:$A) * (X3 = Type_Lookup_Raw!$B:$B),0))</f>
        <v>1</v>
      </c>
      <c r="Z3" s="12" t="str" cm="1">
        <f t="array" ref="Z3">TO_BOOLEANS(CONCATENATE($B3,SUBSTITUTE($C3,"-","")),AB3)</f>
        <v>(~A*~B*~C*~D*~F*~G*H*~J*~K*~L*~M*~P)</v>
      </c>
      <c r="AA3" s="12" t="s">
        <v>68</v>
      </c>
      <c r="AB3" s="12" t="str" cm="1">
        <f t="array" ref="AB3">INDEX(Type_Lookup_Raw!$C:$C,MATCH(1,(AB$1 =  Type_Lookup_Raw!$A:$A) * (AA3 = Type_Lookup_Raw!$B:$B),0))</f>
        <v>1</v>
      </c>
      <c r="AC3" s="12" t="str" cm="1">
        <f t="array" ref="AC3">TO_BOOLEANS(CONCATENATE($B3,SUBSTITUTE($C3,"-","")),AG3)</f>
        <v/>
      </c>
      <c r="AD3" s="17" t="str" cm="1">
        <f t="array" ref="AD3">TO_BOOLEANS(CONCATENATE($B3,SUBSTITUTE($C3,"-","")),AH3)</f>
        <v/>
      </c>
      <c r="AE3" s="17" t="str" cm="1">
        <f t="array" ref="AE3">TO_BOOLEANS(CONCATENATE($B3,SUBSTITUTE($C3,"-","")),AI3)</f>
        <v/>
      </c>
      <c r="AF3" s="12" t="s">
        <v>69</v>
      </c>
      <c r="AG3" s="17" t="str">
        <f>MID($AJ3,1,1)</f>
        <v>X</v>
      </c>
      <c r="AH3" s="17" t="str">
        <f>MID($AJ3,2,1)</f>
        <v>X</v>
      </c>
      <c r="AI3" s="17" t="str">
        <f>MID($AJ3,3,1)</f>
        <v>0</v>
      </c>
      <c r="AJ3" s="12" t="str" cm="1">
        <f t="array" ref="AJ3">INDEX(Type_Lookup_Raw!$C:$C,MATCH(1,(AJ$1 =  Type_Lookup_Raw!$A:$A) * (AF3 = Type_Lookup_Raw!$B:$B),0))</f>
        <v>XX0</v>
      </c>
    </row>
    <row r="4" spans="1:41" s="3" customFormat="1" x14ac:dyDescent="0.25">
      <c r="A4" s="3" t="s">
        <v>6</v>
      </c>
      <c r="B4" s="19" t="s">
        <v>95</v>
      </c>
      <c r="C4" s="6" t="s">
        <v>93</v>
      </c>
      <c r="D4" s="17" t="str" cm="1">
        <f t="array" ref="D4">TO_BOOLEANS(SUBSTITUTE(CONCATENATE(B4,C4),"-",""),F4)</f>
        <v>(~A*~B*C*~D*~F*~G)</v>
      </c>
      <c r="E4" s="3" t="s">
        <v>44</v>
      </c>
      <c r="F4" s="12" cm="1">
        <f t="array" ref="F4">INDEX(Type_Lookup_Raw!$C:$C,MATCH(1,(F$1 =  Type_Lookup_Raw!$A:$A) * (E4 = Type_Lookup_Raw!$B:$B),0))</f>
        <v>1</v>
      </c>
      <c r="G4" s="17" t="str" cm="1">
        <f t="array" ref="G4">TO_BOOLEANS(CONCATENATE($B4,SUBSTITUTE($C4,"-","")),L4)</f>
        <v/>
      </c>
      <c r="H4" s="17" t="str" cm="1">
        <f t="array" ref="H4">TO_BOOLEANS(CONCATENATE($B4,SUBSTITUTE($C4,"-","")),M4)</f>
        <v/>
      </c>
      <c r="I4" s="17" t="str" cm="1">
        <f t="array" ref="I4">TO_BOOLEANS(CONCATENATE($B4,SUBSTITUTE($C4,"-","")),N4)</f>
        <v/>
      </c>
      <c r="J4" s="17" t="str" cm="1">
        <f t="array" ref="J4">TO_BOOLEANS(CONCATENATE($B4,SUBSTITUTE($C4,"-","")),O4)</f>
        <v/>
      </c>
      <c r="K4" s="3" t="s">
        <v>8</v>
      </c>
      <c r="L4" s="5" t="str">
        <f t="shared" ref="L4:L29" si="0">MID($P4,1,1)</f>
        <v>0</v>
      </c>
      <c r="M4" s="5" t="str">
        <f>MID($P4,2,1)</f>
        <v>0</v>
      </c>
      <c r="N4" s="5" t="str">
        <f>MID($P4,3,1)</f>
        <v>0</v>
      </c>
      <c r="O4" s="5" t="str">
        <f>MID($P4,4,1)</f>
        <v>0</v>
      </c>
      <c r="P4" s="12" t="str" cm="1">
        <f t="array" ref="P4">INDEX(Type_Lookup_Raw!$C:$C,MATCH(1,(P$1 =  Type_Lookup_Raw!$A:$A) * (K4 = Type_Lookup_Raw!$B:$B),0))</f>
        <v>0000</v>
      </c>
      <c r="Q4" s="17" t="str" cm="1">
        <f t="array" ref="Q4">TO_BOOLEANS(CONCATENATE($B4,SUBSTITUTE($C4,"-","")),S4)</f>
        <v/>
      </c>
      <c r="R4" s="12" t="s">
        <v>67</v>
      </c>
      <c r="S4" s="12" t="str" cm="1">
        <f t="array" ref="S4">INDEX(Type_Lookup_Raw!$C:$C,MATCH(1,(S$1 =  Type_Lookup_Raw!$A:$A) * (R4 = Type_Lookup_Raw!$B:$B),0))</f>
        <v>0</v>
      </c>
      <c r="T4" s="17" t="str" cm="1">
        <f t="array" ref="T4">TO_BOOLEANS(CONCATENATE($B4,SUBSTITUTE($C4,"-","")),V4)</f>
        <v/>
      </c>
      <c r="U4" s="12" t="s">
        <v>64</v>
      </c>
      <c r="V4" s="12" t="str" cm="1">
        <f t="array" ref="V4">INDEX(Type_Lookup_Raw!$C:$C,MATCH(1,(V$1 =  Type_Lookup_Raw!$A:$A) * (U4 = Type_Lookup_Raw!$B:$B),0))</f>
        <v>0</v>
      </c>
      <c r="W4" s="17" t="str" cm="1">
        <f t="array" ref="W4">TO_BOOLEANS(CONCATENATE($B4,SUBSTITUTE($C4,"-","")),Y4)</f>
        <v>(~A*~B*C*~D*~F*~G)</v>
      </c>
      <c r="X4" s="12" t="s">
        <v>63</v>
      </c>
      <c r="Y4" s="12" t="str" cm="1">
        <f t="array" ref="Y4">INDEX(Type_Lookup_Raw!$C:$C,MATCH(1,(Y$1 =  Type_Lookup_Raw!$A:$A) * (X4 = Type_Lookup_Raw!$B:$B),0))</f>
        <v>1</v>
      </c>
      <c r="Z4" s="17" t="str" cm="1">
        <f t="array" ref="Z4">TO_BOOLEANS(CONCATENATE($B4,SUBSTITUTE($C4,"-","")),AB4)</f>
        <v/>
      </c>
      <c r="AA4" s="12" t="s">
        <v>65</v>
      </c>
      <c r="AB4" s="12" t="str" cm="1">
        <f t="array" ref="AB4">INDEX(Type_Lookup_Raw!$C:$C,MATCH(1,(AB$1 =  Type_Lookup_Raw!$A:$A) * (AA4 = Type_Lookup_Raw!$B:$B),0))</f>
        <v>0</v>
      </c>
      <c r="AC4" s="17" t="str" cm="1">
        <f t="array" ref="AC4">TO_BOOLEANS(CONCATENATE($B4,SUBSTITUTE($C4,"-","")),AG4)</f>
        <v/>
      </c>
      <c r="AD4" s="17" t="str" cm="1">
        <f t="array" ref="AD4">TO_BOOLEANS(CONCATENATE($B4,SUBSTITUTE($C4,"-","")),AH4)</f>
        <v/>
      </c>
      <c r="AE4" s="17" t="str" cm="1">
        <f t="array" ref="AE4">TO_BOOLEANS(CONCATENATE($B4,SUBSTITUTE($C4,"-","")),AI4)</f>
        <v/>
      </c>
      <c r="AF4" s="12" t="s">
        <v>69</v>
      </c>
      <c r="AG4" s="17" t="str">
        <f t="shared" ref="AG4:AG28" si="1">MID($AJ4,1,1)</f>
        <v>X</v>
      </c>
      <c r="AH4" s="17" t="str">
        <f t="shared" ref="AH4:AH28" si="2">MID($AJ4,2,1)</f>
        <v>X</v>
      </c>
      <c r="AI4" s="17" t="str">
        <f t="shared" ref="AI4:AI28" si="3">MID($AJ4,3,1)</f>
        <v>0</v>
      </c>
      <c r="AJ4" s="12" t="str" cm="1">
        <f t="array" ref="AJ4">INDEX(Type_Lookup_Raw!$C:$C,MATCH(1,(AJ$1 =  Type_Lookup_Raw!$A:$A) * (AF4 = Type_Lookup_Raw!$B:$B),0))</f>
        <v>XX0</v>
      </c>
    </row>
    <row r="5" spans="1:41" x14ac:dyDescent="0.25">
      <c r="A5" s="3" t="s">
        <v>9</v>
      </c>
      <c r="B5" s="19" t="s">
        <v>96</v>
      </c>
      <c r="C5" s="6" t="s">
        <v>93</v>
      </c>
      <c r="D5" s="17" t="str" cm="1">
        <f t="array" ref="D5">TO_BOOLEANS(SUBSTITUTE(CONCATENATE(B5,C5),"-",""),F5)</f>
        <v>(~A*~B*C*~D*~F*G)</v>
      </c>
      <c r="E5" s="3" t="s">
        <v>44</v>
      </c>
      <c r="F5" s="12" cm="1">
        <f t="array" ref="F5">INDEX(Type_Lookup_Raw!$C:$C,MATCH(1,(F$1 =  Type_Lookup_Raw!$A:$A) * (E5 = Type_Lookup_Raw!$B:$B),0))</f>
        <v>1</v>
      </c>
      <c r="G5" s="17" t="str" cm="1">
        <f t="array" ref="G5">TO_BOOLEANS(CONCATENATE($B5,SUBSTITUTE($C5,"-","")),L5)</f>
        <v/>
      </c>
      <c r="H5" s="17" t="str" cm="1">
        <f t="array" ref="H5">TO_BOOLEANS(CONCATENATE($B5,SUBSTITUTE($C5,"-","")),M5)</f>
        <v/>
      </c>
      <c r="I5" s="17" t="str" cm="1">
        <f t="array" ref="I5">TO_BOOLEANS(CONCATENATE($B5,SUBSTITUTE($C5,"-","")),N5)</f>
        <v/>
      </c>
      <c r="J5" s="17" t="str" cm="1">
        <f t="array" ref="J5">TO_BOOLEANS(CONCATENATE($B5,SUBSTITUTE($C5,"-","")),O5)</f>
        <v/>
      </c>
      <c r="K5" s="3" t="s">
        <v>8</v>
      </c>
      <c r="L5" s="5" t="str">
        <f t="shared" si="0"/>
        <v>0</v>
      </c>
      <c r="M5" s="5" t="str">
        <f>MID($P5,2,1)</f>
        <v>0</v>
      </c>
      <c r="N5" s="5" t="str">
        <f>MID($P5,3,1)</f>
        <v>0</v>
      </c>
      <c r="O5" s="5" t="str">
        <f>MID($P5,4,1)</f>
        <v>0</v>
      </c>
      <c r="P5" s="12" t="str" cm="1">
        <f t="array" ref="P5">INDEX(Type_Lookup_Raw!$C:$C,MATCH(1,(P$1 =  Type_Lookup_Raw!$A:$A) * (K5 = Type_Lookup_Raw!$B:$B),0))</f>
        <v>0000</v>
      </c>
      <c r="Q5" s="17" t="str" cm="1">
        <f t="array" ref="Q5">TO_BOOLEANS(CONCATENATE($B5,SUBSTITUTE($C5,"-","")),S5)</f>
        <v/>
      </c>
      <c r="R5" s="12" t="s">
        <v>67</v>
      </c>
      <c r="S5" s="12" t="str" cm="1">
        <f t="array" ref="S5">INDEX(Type_Lookup_Raw!$C:$C,MATCH(1,(S$1 =  Type_Lookup_Raw!$A:$A) * (R5 = Type_Lookup_Raw!$B:$B),0))</f>
        <v>0</v>
      </c>
      <c r="T5" s="17" t="str" cm="1">
        <f t="array" ref="T5">TO_BOOLEANS(CONCATENATE($B5,SUBSTITUTE($C5,"-","")),V5)</f>
        <v/>
      </c>
      <c r="U5" s="12" t="s">
        <v>64</v>
      </c>
      <c r="V5" s="12" t="str" cm="1">
        <f t="array" ref="V5">INDEX(Type_Lookup_Raw!$C:$C,MATCH(1,(V$1 =  Type_Lookup_Raw!$A:$A) * (U5 = Type_Lookup_Raw!$B:$B),0))</f>
        <v>0</v>
      </c>
      <c r="W5" s="17" t="str" cm="1">
        <f t="array" ref="W5">TO_BOOLEANS(CONCATENATE($B5,SUBSTITUTE($C5,"-","")),Y5)</f>
        <v>(~A*~B*C*~D*~F*G)</v>
      </c>
      <c r="X5" s="12" t="s">
        <v>63</v>
      </c>
      <c r="Y5" s="12" t="str" cm="1">
        <f t="array" ref="Y5">INDEX(Type_Lookup_Raw!$C:$C,MATCH(1,(Y$1 =  Type_Lookup_Raw!$A:$A) * (X5 = Type_Lookup_Raw!$B:$B),0))</f>
        <v>1</v>
      </c>
      <c r="Z5" s="17" t="str" cm="1">
        <f t="array" ref="Z5">TO_BOOLEANS(CONCATENATE($B5,SUBSTITUTE($C5,"-","")),AB5)</f>
        <v/>
      </c>
      <c r="AA5" s="12" t="s">
        <v>65</v>
      </c>
      <c r="AB5" s="12" t="str" cm="1">
        <f t="array" ref="AB5">INDEX(Type_Lookup_Raw!$C:$C,MATCH(1,(AB$1 =  Type_Lookup_Raw!$A:$A) * (AA5 = Type_Lookup_Raw!$B:$B),0))</f>
        <v>0</v>
      </c>
      <c r="AC5" s="17" t="str" cm="1">
        <f t="array" ref="AC5">TO_BOOLEANS(CONCATENATE($B5,SUBSTITUTE($C5,"-","")),AG5)</f>
        <v/>
      </c>
      <c r="AD5" s="17" t="str" cm="1">
        <f t="array" ref="AD5">TO_BOOLEANS(CONCATENATE($B5,SUBSTITUTE($C5,"-","")),AH5)</f>
        <v/>
      </c>
      <c r="AE5" s="17" t="str" cm="1">
        <f t="array" ref="AE5">TO_BOOLEANS(CONCATENATE($B5,SUBSTITUTE($C5,"-","")),AI5)</f>
        <v/>
      </c>
      <c r="AF5" s="12" t="s">
        <v>69</v>
      </c>
      <c r="AG5" s="17" t="str">
        <f t="shared" si="1"/>
        <v>X</v>
      </c>
      <c r="AH5" s="17" t="str">
        <f t="shared" si="2"/>
        <v>X</v>
      </c>
      <c r="AI5" s="17" t="str">
        <f t="shared" si="3"/>
        <v>0</v>
      </c>
      <c r="AJ5" s="12" t="str" cm="1">
        <f t="array" ref="AJ5">INDEX(Type_Lookup_Raw!$C:$C,MATCH(1,(AJ$1 =  Type_Lookup_Raw!$A:$A) * (AF5 = Type_Lookup_Raw!$B:$B),0))</f>
        <v>XX0</v>
      </c>
    </row>
    <row r="6" spans="1:41" x14ac:dyDescent="0.25">
      <c r="A6" s="3" t="s">
        <v>10</v>
      </c>
      <c r="B6" s="19" t="s">
        <v>94</v>
      </c>
      <c r="C6" s="6" t="s">
        <v>109</v>
      </c>
      <c r="D6" s="17" t="str" cm="1">
        <f t="array" ref="D6">TO_BOOLEANS(SUBSTITUTE(CONCATENATE(B6,C6),"-",""),F6)</f>
        <v/>
      </c>
      <c r="E6" s="3" t="s">
        <v>40</v>
      </c>
      <c r="F6" s="12" cm="1">
        <f t="array" ref="F6">INDEX(Type_Lookup_Raw!$C:$C,MATCH(1,(F$1 =  Type_Lookup_Raw!$A:$A) * (E6 = Type_Lookup_Raw!$B:$B),0))</f>
        <v>0</v>
      </c>
      <c r="G6" s="17" t="str" cm="1">
        <f t="array" ref="G6">TO_BOOLEANS(CONCATENATE($B6,SUBSTITUTE($C6,"-","")),L6)</f>
        <v/>
      </c>
      <c r="H6" s="17" t="str" cm="1">
        <f t="array" ref="H6">TO_BOOLEANS(CONCATENATE($B6,SUBSTITUTE($C6,"-","")),M6)</f>
        <v/>
      </c>
      <c r="I6" s="17" t="str" cm="1">
        <f t="array" ref="I6">TO_BOOLEANS(CONCATENATE($B6,SUBSTITUTE($C6,"-","")),N6)</f>
        <v/>
      </c>
      <c r="J6" s="17" t="str" cm="1">
        <f t="array" ref="J6">TO_BOOLEANS(CONCATENATE($B6,SUBSTITUTE($C6,"-","")),O6)</f>
        <v/>
      </c>
      <c r="K6" s="3" t="s">
        <v>8</v>
      </c>
      <c r="L6" s="5" t="str">
        <f t="shared" si="0"/>
        <v>0</v>
      </c>
      <c r="M6" s="5" t="str">
        <f>MID($P6,2,1)</f>
        <v>0</v>
      </c>
      <c r="N6" s="5" t="str">
        <f>MID($P6,3,1)</f>
        <v>0</v>
      </c>
      <c r="O6" s="5" t="str">
        <f>MID($P6,4,1)</f>
        <v>0</v>
      </c>
      <c r="P6" s="12" t="str" cm="1">
        <f t="array" ref="P6">INDEX(Type_Lookup_Raw!$C:$C,MATCH(1,(P$1 =  Type_Lookup_Raw!$A:$A) * (K6 = Type_Lookup_Raw!$B:$B),0))</f>
        <v>0000</v>
      </c>
      <c r="Q6" s="17" t="str" cm="1">
        <f t="array" ref="Q6">TO_BOOLEANS(CONCATENATE($B6,SUBSTITUTE($C6,"-","")),S6)</f>
        <v/>
      </c>
      <c r="R6" s="12" t="s">
        <v>67</v>
      </c>
      <c r="S6" s="12" t="str" cm="1">
        <f t="array" ref="S6">INDEX(Type_Lookup_Raw!$C:$C,MATCH(1,(S$1 =  Type_Lookup_Raw!$A:$A) * (R6 = Type_Lookup_Raw!$B:$B),0))</f>
        <v>0</v>
      </c>
      <c r="T6" s="17" t="str" cm="1">
        <f t="array" ref="T6">TO_BOOLEANS(CONCATENATE($B6,SUBSTITUTE($C6,"-","")),V6)</f>
        <v/>
      </c>
      <c r="U6" s="12" t="s">
        <v>64</v>
      </c>
      <c r="V6" s="12" t="str" cm="1">
        <f t="array" ref="V6">INDEX(Type_Lookup_Raw!$C:$C,MATCH(1,(V$1 =  Type_Lookup_Raw!$A:$A) * (U6 = Type_Lookup_Raw!$B:$B),0))</f>
        <v>0</v>
      </c>
      <c r="W6" s="17" t="str" cm="1">
        <f t="array" ref="W6">TO_BOOLEANS(CONCATENATE($B6,SUBSTITUTE($C6,"-","")),Y6)</f>
        <v>(~A*~B*~C*~D*~F*~G*H*~J*~K*~L*~M*P)</v>
      </c>
      <c r="X6" s="12" t="s">
        <v>63</v>
      </c>
      <c r="Y6" s="12" t="str" cm="1">
        <f t="array" ref="Y6">INDEX(Type_Lookup_Raw!$C:$C,MATCH(1,(Y$1 =  Type_Lookup_Raw!$A:$A) * (X6 = Type_Lookup_Raw!$B:$B),0))</f>
        <v>1</v>
      </c>
      <c r="Z6" s="17" t="str" cm="1">
        <f t="array" ref="Z6">TO_BOOLEANS(CONCATENATE($B6,SUBSTITUTE($C6,"-","")),AB6)</f>
        <v>(~A*~B*~C*~D*~F*~G*H*~J*~K*~L*~M*P)</v>
      </c>
      <c r="AA6" s="12" t="s">
        <v>68</v>
      </c>
      <c r="AB6" s="12" t="str" cm="1">
        <f t="array" ref="AB6">INDEX(Type_Lookup_Raw!$C:$C,MATCH(1,(AB$1 =  Type_Lookup_Raw!$A:$A) * (AA6 = Type_Lookup_Raw!$B:$B),0))</f>
        <v>1</v>
      </c>
      <c r="AC6" s="17" t="str" cm="1">
        <f t="array" ref="AC6">TO_BOOLEANS(CONCATENATE($B6,SUBSTITUTE($C6,"-","")),AG6)</f>
        <v/>
      </c>
      <c r="AD6" s="17" t="str" cm="1">
        <f t="array" ref="AD6">TO_BOOLEANS(CONCATENATE($B6,SUBSTITUTE($C6,"-","")),AH6)</f>
        <v/>
      </c>
      <c r="AE6" s="17" t="str" cm="1">
        <f t="array" ref="AE6">TO_BOOLEANS(CONCATENATE($B6,SUBSTITUTE($C6,"-","")),AI6)</f>
        <v/>
      </c>
      <c r="AF6" s="12" t="s">
        <v>69</v>
      </c>
      <c r="AG6" s="17" t="str">
        <f t="shared" si="1"/>
        <v>X</v>
      </c>
      <c r="AH6" s="17" t="str">
        <f t="shared" si="2"/>
        <v>X</v>
      </c>
      <c r="AI6" s="17" t="str">
        <f t="shared" si="3"/>
        <v>0</v>
      </c>
      <c r="AJ6" s="12" t="str" cm="1">
        <f t="array" ref="AJ6">INDEX(Type_Lookup_Raw!$C:$C,MATCH(1,(AJ$1 =  Type_Lookup_Raw!$A:$A) * (AF6 = Type_Lookup_Raw!$B:$B),0))</f>
        <v>XX0</v>
      </c>
    </row>
    <row r="7" spans="1:41" x14ac:dyDescent="0.25">
      <c r="A7" s="3" t="s">
        <v>11</v>
      </c>
      <c r="B7" s="19" t="s">
        <v>94</v>
      </c>
      <c r="C7" s="6" t="s">
        <v>110</v>
      </c>
      <c r="D7" s="17" t="str" cm="1">
        <f t="array" ref="D7">TO_BOOLEANS(SUBSTITUTE(CONCATENATE(B7,C7),"-",""),F7)</f>
        <v/>
      </c>
      <c r="E7" s="3" t="s">
        <v>40</v>
      </c>
      <c r="F7" s="12" cm="1">
        <f t="array" ref="F7">INDEX(Type_Lookup_Raw!$C:$C,MATCH(1,(F$1 =  Type_Lookup_Raw!$A:$A) * (E7 = Type_Lookup_Raw!$B:$B),0))</f>
        <v>0</v>
      </c>
      <c r="G7" s="17" t="str" cm="1">
        <f t="array" ref="G7">TO_BOOLEANS(CONCATENATE($B7,SUBSTITUTE($C7,"-","")),L7)</f>
        <v/>
      </c>
      <c r="H7" s="17" t="str" cm="1">
        <f t="array" ref="H7">TO_BOOLEANS(CONCATENATE($B7,SUBSTITUTE($C7,"-","")),M7)</f>
        <v/>
      </c>
      <c r="I7" s="17" t="str" cm="1">
        <f t="array" ref="I7">TO_BOOLEANS(CONCATENATE($B7,SUBSTITUTE($C7,"-","")),N7)</f>
        <v>(~A*~B*~C*~D*~F*~G*H*~J*~K*L*~M*~P)</v>
      </c>
      <c r="J7" s="17" t="str" cm="1">
        <f t="array" ref="J7">TO_BOOLEANS(CONCATENATE($B7,SUBSTITUTE($C7,"-","")),O7)</f>
        <v/>
      </c>
      <c r="K7" s="3" t="s">
        <v>50</v>
      </c>
      <c r="L7" s="5" t="str">
        <f t="shared" si="0"/>
        <v>0</v>
      </c>
      <c r="M7" s="5" t="str">
        <f>MID($P7,2,1)</f>
        <v>0</v>
      </c>
      <c r="N7" s="5" t="str">
        <f>MID($P7,3,1)</f>
        <v>1</v>
      </c>
      <c r="O7" s="5" t="str">
        <f>MID($P7,4,1)</f>
        <v>0</v>
      </c>
      <c r="P7" s="12" t="str" cm="1">
        <f t="array" ref="P7">INDEX(Type_Lookup_Raw!$C:$C,MATCH(1,(P$1 =  Type_Lookup_Raw!$A:$A) * (K7 = Type_Lookup_Raw!$B:$B),0))</f>
        <v>0010</v>
      </c>
      <c r="Q7" s="17" t="str" cm="1">
        <f t="array" ref="Q7">TO_BOOLEANS(CONCATENATE($B7,SUBSTITUTE($C7,"-","")),S7)</f>
        <v/>
      </c>
      <c r="R7" s="12" t="s">
        <v>67</v>
      </c>
      <c r="S7" s="12" t="str" cm="1">
        <f t="array" ref="S7">INDEX(Type_Lookup_Raw!$C:$C,MATCH(1,(S$1 =  Type_Lookup_Raw!$A:$A) * (R7 = Type_Lookup_Raw!$B:$B),0))</f>
        <v>0</v>
      </c>
      <c r="T7" s="17" t="str" cm="1">
        <f t="array" ref="T7">TO_BOOLEANS(CONCATENATE($B7,SUBSTITUTE($C7,"-","")),V7)</f>
        <v/>
      </c>
      <c r="U7" s="12" t="s">
        <v>64</v>
      </c>
      <c r="V7" s="12" t="str" cm="1">
        <f t="array" ref="V7">INDEX(Type_Lookup_Raw!$C:$C,MATCH(1,(V$1 =  Type_Lookup_Raw!$A:$A) * (U7 = Type_Lookup_Raw!$B:$B),0))</f>
        <v>0</v>
      </c>
      <c r="W7" s="17" t="str" cm="1">
        <f t="array" ref="W7">TO_BOOLEANS(CONCATENATE($B7,SUBSTITUTE($C7,"-","")),Y7)</f>
        <v>(~A*~B*~C*~D*~F*~G*H*~J*~K*L*~M*~P)</v>
      </c>
      <c r="X7" s="12" t="s">
        <v>63</v>
      </c>
      <c r="Y7" s="12" t="str" cm="1">
        <f t="array" ref="Y7">INDEX(Type_Lookup_Raw!$C:$C,MATCH(1,(Y$1 =  Type_Lookup_Raw!$A:$A) * (X7 = Type_Lookup_Raw!$B:$B),0))</f>
        <v>1</v>
      </c>
      <c r="Z7" s="17" t="str" cm="1">
        <f t="array" ref="Z7">TO_BOOLEANS(CONCATENATE($B7,SUBSTITUTE($C7,"-","")),AB7)</f>
        <v>(~A*~B*~C*~D*~F*~G*H*~J*~K*L*~M*~P)</v>
      </c>
      <c r="AA7" s="12" t="s">
        <v>68</v>
      </c>
      <c r="AB7" s="12" t="str" cm="1">
        <f t="array" ref="AB7">INDEX(Type_Lookup_Raw!$C:$C,MATCH(1,(AB$1 =  Type_Lookup_Raw!$A:$A) * (AA7 = Type_Lookup_Raw!$B:$B),0))</f>
        <v>1</v>
      </c>
      <c r="AC7" s="17" t="str" cm="1">
        <f t="array" ref="AC7">TO_BOOLEANS(CONCATENATE($B7,SUBSTITUTE($C7,"-","")),AG7)</f>
        <v/>
      </c>
      <c r="AD7" s="17" t="str" cm="1">
        <f t="array" ref="AD7">TO_BOOLEANS(CONCATENATE($B7,SUBSTITUTE($C7,"-","")),AH7)</f>
        <v/>
      </c>
      <c r="AE7" s="17" t="str" cm="1">
        <f t="array" ref="AE7">TO_BOOLEANS(CONCATENATE($B7,SUBSTITUTE($C7,"-","")),AI7)</f>
        <v/>
      </c>
      <c r="AF7" s="12" t="s">
        <v>69</v>
      </c>
      <c r="AG7" s="17" t="str">
        <f t="shared" si="1"/>
        <v>X</v>
      </c>
      <c r="AH7" s="17" t="str">
        <f t="shared" si="2"/>
        <v>X</v>
      </c>
      <c r="AI7" s="17" t="str">
        <f t="shared" si="3"/>
        <v>0</v>
      </c>
      <c r="AJ7" s="12" t="str" cm="1">
        <f t="array" ref="AJ7">INDEX(Type_Lookup_Raw!$C:$C,MATCH(1,(AJ$1 =  Type_Lookup_Raw!$A:$A) * (AF7 = Type_Lookup_Raw!$B:$B),0))</f>
        <v>XX0</v>
      </c>
    </row>
    <row r="8" spans="1:41" x14ac:dyDescent="0.25">
      <c r="A8" s="3" t="s">
        <v>12</v>
      </c>
      <c r="B8" s="6" t="s">
        <v>97</v>
      </c>
      <c r="C8" s="6" t="s">
        <v>93</v>
      </c>
      <c r="D8" s="17" t="str" cm="1">
        <f t="array" ref="D8">TO_BOOLEANS(SUBSTITUTE(CONCATENATE(B8,C8),"-",""),F8)</f>
        <v>(~A*~B*C*D*~F*~G)</v>
      </c>
      <c r="E8" s="3" t="s">
        <v>44</v>
      </c>
      <c r="F8" s="12" cm="1">
        <f t="array" ref="F8">INDEX(Type_Lookup_Raw!$C:$C,MATCH(1,(F$1 =  Type_Lookup_Raw!$A:$A) * (E8 = Type_Lookup_Raw!$B:$B),0))</f>
        <v>1</v>
      </c>
      <c r="G8" s="17" t="str" cm="1">
        <f t="array" ref="G8">TO_BOOLEANS(CONCATENATE($B8,SUBSTITUTE($C8,"-","")),L8)</f>
        <v/>
      </c>
      <c r="H8" s="17" t="str" cm="1">
        <f t="array" ref="H8">TO_BOOLEANS(CONCATENATE($B8,SUBSTITUTE($C8,"-","")),M8)</f>
        <v/>
      </c>
      <c r="I8" s="17" t="str" cm="1">
        <f t="array" ref="I8">TO_BOOLEANS(CONCATENATE($B8,SUBSTITUTE($C8,"-","")),N8)</f>
        <v>(~A*~B*C*D*~F*~G)</v>
      </c>
      <c r="J8" s="17" t="str" cm="1">
        <f t="array" ref="J8">TO_BOOLEANS(CONCATENATE($B8,SUBSTITUTE($C8,"-","")),O8)</f>
        <v/>
      </c>
      <c r="K8" s="3" t="s">
        <v>50</v>
      </c>
      <c r="L8" s="5" t="str">
        <f t="shared" si="0"/>
        <v>0</v>
      </c>
      <c r="M8" s="5" t="str">
        <f>MID($P8,2,1)</f>
        <v>0</v>
      </c>
      <c r="N8" s="5" t="str">
        <f>MID($P8,3,1)</f>
        <v>1</v>
      </c>
      <c r="O8" s="5" t="str">
        <f>MID($P8,4,1)</f>
        <v>0</v>
      </c>
      <c r="P8" s="12" t="str" cm="1">
        <f t="array" ref="P8">INDEX(Type_Lookup_Raw!$C:$C,MATCH(1,(P$1 =  Type_Lookup_Raw!$A:$A) * (K8 = Type_Lookup_Raw!$B:$B),0))</f>
        <v>0010</v>
      </c>
      <c r="Q8" s="17" t="str" cm="1">
        <f t="array" ref="Q8">TO_BOOLEANS(CONCATENATE($B8,SUBSTITUTE($C8,"-","")),S8)</f>
        <v/>
      </c>
      <c r="R8" s="12" t="s">
        <v>67</v>
      </c>
      <c r="S8" s="12" t="str" cm="1">
        <f t="array" ref="S8">INDEX(Type_Lookup_Raw!$C:$C,MATCH(1,(S$1 =  Type_Lookup_Raw!$A:$A) * (R8 = Type_Lookup_Raw!$B:$B),0))</f>
        <v>0</v>
      </c>
      <c r="T8" s="17" t="str" cm="1">
        <f t="array" ref="T8">TO_BOOLEANS(CONCATENATE($B8,SUBSTITUTE($C8,"-","")),V8)</f>
        <v/>
      </c>
      <c r="U8" s="12" t="s">
        <v>64</v>
      </c>
      <c r="V8" s="12" t="str" cm="1">
        <f t="array" ref="V8">INDEX(Type_Lookup_Raw!$C:$C,MATCH(1,(V$1 =  Type_Lookup_Raw!$A:$A) * (U8 = Type_Lookup_Raw!$B:$B),0))</f>
        <v>0</v>
      </c>
      <c r="W8" s="17" t="str" cm="1">
        <f t="array" ref="W8">TO_BOOLEANS(CONCATENATE($B8,SUBSTITUTE($C8,"-","")),Y8)</f>
        <v>(~A*~B*C*D*~F*~G)</v>
      </c>
      <c r="X8" s="12" t="s">
        <v>63</v>
      </c>
      <c r="Y8" s="12" t="str" cm="1">
        <f t="array" ref="Y8">INDEX(Type_Lookup_Raw!$C:$C,MATCH(1,(Y$1 =  Type_Lookup_Raw!$A:$A) * (X8 = Type_Lookup_Raw!$B:$B),0))</f>
        <v>1</v>
      </c>
      <c r="Z8" s="17" t="str" cm="1">
        <f t="array" ref="Z8">TO_BOOLEANS(CONCATENATE($B8,SUBSTITUTE($C8,"-","")),AB8)</f>
        <v/>
      </c>
      <c r="AA8" s="12" t="s">
        <v>65</v>
      </c>
      <c r="AB8" s="12" t="str" cm="1">
        <f t="array" ref="AB8">INDEX(Type_Lookup_Raw!$C:$C,MATCH(1,(AB$1 =  Type_Lookup_Raw!$A:$A) * (AA8 = Type_Lookup_Raw!$B:$B),0))</f>
        <v>0</v>
      </c>
      <c r="AC8" s="17" t="str" cm="1">
        <f t="array" ref="AC8">TO_BOOLEANS(CONCATENATE($B8,SUBSTITUTE($C8,"-","")),AG8)</f>
        <v/>
      </c>
      <c r="AD8" s="17" t="str" cm="1">
        <f t="array" ref="AD8">TO_BOOLEANS(CONCATENATE($B8,SUBSTITUTE($C8,"-","")),AH8)</f>
        <v/>
      </c>
      <c r="AE8" s="17" t="str" cm="1">
        <f t="array" ref="AE8">TO_BOOLEANS(CONCATENATE($B8,SUBSTITUTE($C8,"-","")),AI8)</f>
        <v/>
      </c>
      <c r="AF8" s="12" t="s">
        <v>69</v>
      </c>
      <c r="AG8" s="17" t="str">
        <f t="shared" si="1"/>
        <v>X</v>
      </c>
      <c r="AH8" s="17" t="str">
        <f t="shared" si="2"/>
        <v>X</v>
      </c>
      <c r="AI8" s="17" t="str">
        <f t="shared" si="3"/>
        <v>0</v>
      </c>
      <c r="AJ8" s="12" t="str" cm="1">
        <f t="array" ref="AJ8">INDEX(Type_Lookup_Raw!$C:$C,MATCH(1,(AJ$1 =  Type_Lookup_Raw!$A:$A) * (AF8 = Type_Lookup_Raw!$B:$B),0))</f>
        <v>XX0</v>
      </c>
    </row>
    <row r="9" spans="1:41" x14ac:dyDescent="0.25">
      <c r="A9" s="3" t="s">
        <v>13</v>
      </c>
      <c r="B9" s="6" t="s">
        <v>98</v>
      </c>
      <c r="C9" s="6" t="s">
        <v>93</v>
      </c>
      <c r="D9" s="17" t="str" cm="1">
        <f t="array" ref="D9">TO_BOOLEANS(SUBSTITUTE(CONCATENATE(B9,C9),"-",""),F9)</f>
        <v>(~A*~B*C*D*F*G)</v>
      </c>
      <c r="E9" s="3" t="s">
        <v>44</v>
      </c>
      <c r="F9" s="12" cm="1">
        <f t="array" ref="F9">INDEX(Type_Lookup_Raw!$C:$C,MATCH(1,(F$1 =  Type_Lookup_Raw!$A:$A) * (E9 = Type_Lookup_Raw!$B:$B),0))</f>
        <v>1</v>
      </c>
      <c r="G9" s="17" t="str" cm="1">
        <f t="array" ref="G9">TO_BOOLEANS(CONCATENATE($B9,SUBSTITUTE($C9,"-","")),L9)</f>
        <v>(~A*~B*C*D*F*G)</v>
      </c>
      <c r="H9" s="17" t="str" cm="1">
        <f t="array" ref="H9">TO_BOOLEANS(CONCATENATE($B9,SUBSTITUTE($C9,"-","")),M9)</f>
        <v/>
      </c>
      <c r="I9" s="17" t="str" cm="1">
        <f t="array" ref="I9">TO_BOOLEANS(CONCATENATE($B9,SUBSTITUTE($C9,"-","")),N9)</f>
        <v/>
      </c>
      <c r="J9" s="17" t="str" cm="1">
        <f t="array" ref="J9">TO_BOOLEANS(CONCATENATE($B9,SUBSTITUTE($C9,"-","")),O9)</f>
        <v>(~A*~B*C*D*F*G)</v>
      </c>
      <c r="K9" s="3" t="s">
        <v>86</v>
      </c>
      <c r="L9" s="5" t="str">
        <f t="shared" si="0"/>
        <v>1</v>
      </c>
      <c r="M9" s="5" t="str">
        <f>MID($P9,2,1)</f>
        <v>0</v>
      </c>
      <c r="N9" s="5" t="str">
        <f>MID($P9,3,1)</f>
        <v>0</v>
      </c>
      <c r="O9" s="5" t="str">
        <f>MID($P9,4,1)</f>
        <v>1</v>
      </c>
      <c r="P9" s="12" t="str" cm="1">
        <f t="array" ref="P9">INDEX(Type_Lookup_Raw!$C:$C,MATCH(1,(P$1 =  Type_Lookup_Raw!$A:$A) * (K9 = Type_Lookup_Raw!$B:$B),0))</f>
        <v>1001</v>
      </c>
      <c r="Q9" s="17" t="str" cm="1">
        <f t="array" ref="Q9">TO_BOOLEANS(CONCATENATE($B9,SUBSTITUTE($C9,"-","")),S9)</f>
        <v/>
      </c>
      <c r="R9" s="12" t="s">
        <v>67</v>
      </c>
      <c r="S9" s="12" t="str" cm="1">
        <f t="array" ref="S9">INDEX(Type_Lookup_Raw!$C:$C,MATCH(1,(S$1 =  Type_Lookup_Raw!$A:$A) * (R9 = Type_Lookup_Raw!$B:$B),0))</f>
        <v>0</v>
      </c>
      <c r="T9" s="17" t="str" cm="1">
        <f t="array" ref="T9">TO_BOOLEANS(CONCATENATE($B9,SUBSTITUTE($C9,"-","")),V9)</f>
        <v/>
      </c>
      <c r="U9" s="12" t="s">
        <v>64</v>
      </c>
      <c r="V9" s="12" t="str" cm="1">
        <f t="array" ref="V9">INDEX(Type_Lookup_Raw!$C:$C,MATCH(1,(V$1 =  Type_Lookup_Raw!$A:$A) * (U9 = Type_Lookup_Raw!$B:$B),0))</f>
        <v>0</v>
      </c>
      <c r="W9" s="17" t="str" cm="1">
        <f t="array" ref="W9">TO_BOOLEANS(CONCATENATE($B9,SUBSTITUTE($C9,"-","")),Y9)</f>
        <v>(~A*~B*C*D*F*G)</v>
      </c>
      <c r="X9" s="12" t="s">
        <v>63</v>
      </c>
      <c r="Y9" s="12" t="str" cm="1">
        <f t="array" ref="Y9">INDEX(Type_Lookup_Raw!$C:$C,MATCH(1,(Y$1 =  Type_Lookup_Raw!$A:$A) * (X9 = Type_Lookup_Raw!$B:$B),0))</f>
        <v>1</v>
      </c>
      <c r="Z9" s="17" t="str" cm="1">
        <f t="array" ref="Z9">TO_BOOLEANS(CONCATENATE($B9,SUBSTITUTE($C9,"-","")),AB9)</f>
        <v/>
      </c>
      <c r="AA9" s="12" t="s">
        <v>65</v>
      </c>
      <c r="AB9" s="12" t="str" cm="1">
        <f t="array" ref="AB9">INDEX(Type_Lookup_Raw!$C:$C,MATCH(1,(AB$1 =  Type_Lookup_Raw!$A:$A) * (AA9 = Type_Lookup_Raw!$B:$B),0))</f>
        <v>0</v>
      </c>
      <c r="AC9" s="17" t="str" cm="1">
        <f t="array" ref="AC9">TO_BOOLEANS(CONCATENATE($B9,SUBSTITUTE($C9,"-","")),AG9)</f>
        <v/>
      </c>
      <c r="AD9" s="17" t="str" cm="1">
        <f t="array" ref="AD9">TO_BOOLEANS(CONCATENATE($B9,SUBSTITUTE($C9,"-","")),AH9)</f>
        <v/>
      </c>
      <c r="AE9" s="17" t="str" cm="1">
        <f t="array" ref="AE9">TO_BOOLEANS(CONCATENATE($B9,SUBSTITUTE($C9,"-","")),AI9)</f>
        <v/>
      </c>
      <c r="AF9" s="12" t="s">
        <v>69</v>
      </c>
      <c r="AG9" s="17" t="str">
        <f t="shared" si="1"/>
        <v>X</v>
      </c>
      <c r="AH9" s="17" t="str">
        <f t="shared" si="2"/>
        <v>X</v>
      </c>
      <c r="AI9" s="17" t="str">
        <f t="shared" si="3"/>
        <v>0</v>
      </c>
      <c r="AJ9" s="12" t="str" cm="1">
        <f t="array" ref="AJ9">INDEX(Type_Lookup_Raw!$C:$C,MATCH(1,(AJ$1 =  Type_Lookup_Raw!$A:$A) * (AF9 = Type_Lookup_Raw!$B:$B),0))</f>
        <v>XX0</v>
      </c>
    </row>
    <row r="10" spans="1:41" x14ac:dyDescent="0.25">
      <c r="A10" s="3" t="s">
        <v>14</v>
      </c>
      <c r="B10" s="6" t="s">
        <v>99</v>
      </c>
      <c r="C10" s="6" t="s">
        <v>93</v>
      </c>
      <c r="D10" s="17" t="str" cm="1">
        <f t="array" ref="D10">TO_BOOLEANS(SUBSTITUTE(CONCATENATE(B10,C10),"-",""),F10)</f>
        <v>(A*~B*~C*~D*F*G)</v>
      </c>
      <c r="E10" s="3" t="s">
        <v>44</v>
      </c>
      <c r="F10" s="12" cm="1">
        <f t="array" ref="F10">INDEX(Type_Lookup_Raw!$C:$C,MATCH(1,(F$1 =  Type_Lookup_Raw!$A:$A) * (E10 = Type_Lookup_Raw!$B:$B),0))</f>
        <v>1</v>
      </c>
      <c r="G10" s="17" t="str" cm="1">
        <f t="array" ref="G10">TO_BOOLEANS(CONCATENATE($B10,SUBSTITUTE($C10,"-","")),L10)</f>
        <v/>
      </c>
      <c r="H10" s="17" t="str" cm="1">
        <f t="array" ref="H10">TO_BOOLEANS(CONCATENATE($B10,SUBSTITUTE($C10,"-","")),M10)</f>
        <v/>
      </c>
      <c r="I10" s="17" t="str" cm="1">
        <f t="array" ref="I10">TO_BOOLEANS(CONCATENATE($B10,SUBSTITUTE($C10,"-","")),N10)</f>
        <v/>
      </c>
      <c r="J10" s="17" t="str" cm="1">
        <f t="array" ref="J10">TO_BOOLEANS(CONCATENATE($B10,SUBSTITUTE($C10,"-","")),O10)</f>
        <v/>
      </c>
      <c r="K10" s="3" t="s">
        <v>8</v>
      </c>
      <c r="L10" s="5" t="str">
        <f t="shared" si="0"/>
        <v>0</v>
      </c>
      <c r="M10" s="5" t="str">
        <f>MID($P10,2,1)</f>
        <v>0</v>
      </c>
      <c r="N10" s="5" t="str">
        <f>MID($P10,3,1)</f>
        <v>0</v>
      </c>
      <c r="O10" s="5" t="str">
        <f>MID($P10,4,1)</f>
        <v>0</v>
      </c>
      <c r="P10" s="12" t="str" cm="1">
        <f t="array" ref="P10">INDEX(Type_Lookup_Raw!$C:$C,MATCH(1,(P$1 =  Type_Lookup_Raw!$A:$A) * (K10 = Type_Lookup_Raw!$B:$B),0))</f>
        <v>0000</v>
      </c>
      <c r="Q10" s="17" t="str" cm="1">
        <f t="array" ref="Q10">TO_BOOLEANS(CONCATENATE($B10,SUBSTITUTE($C10,"-","")),S10)</f>
        <v>(A*~B*~C*~D*F*G)</v>
      </c>
      <c r="R10" s="12" t="s">
        <v>66</v>
      </c>
      <c r="S10" s="12" t="str" cm="1">
        <f t="array" ref="S10">INDEX(Type_Lookup_Raw!$C:$C,MATCH(1,(S$1 =  Type_Lookup_Raw!$A:$A) * (R10 = Type_Lookup_Raw!$B:$B),0))</f>
        <v>1</v>
      </c>
      <c r="T10" s="17" t="str" cm="1">
        <f t="array" ref="T10">TO_BOOLEANS(CONCATENATE($B10,SUBSTITUTE($C10,"-","")),V10)</f>
        <v/>
      </c>
      <c r="U10" s="12" t="s">
        <v>64</v>
      </c>
      <c r="V10" s="12" t="str" cm="1">
        <f t="array" ref="V10">INDEX(Type_Lookup_Raw!$C:$C,MATCH(1,(V$1 =  Type_Lookup_Raw!$A:$A) * (U10 = Type_Lookup_Raw!$B:$B),0))</f>
        <v>0</v>
      </c>
      <c r="W10" s="17" t="str" cm="1">
        <f t="array" ref="W10">TO_BOOLEANS(CONCATENATE($B10,SUBSTITUTE($C10,"-","")),Y10)</f>
        <v>(A*~B*~C*~D*F*G)</v>
      </c>
      <c r="X10" s="12" t="s">
        <v>63</v>
      </c>
      <c r="Y10" s="12" t="str" cm="1">
        <f t="array" ref="Y10">INDEX(Type_Lookup_Raw!$C:$C,MATCH(1,(Y$1 =  Type_Lookup_Raw!$A:$A) * (X10 = Type_Lookup_Raw!$B:$B),0))</f>
        <v>1</v>
      </c>
      <c r="Z10" s="17" t="str" cm="1">
        <f t="array" ref="Z10">TO_BOOLEANS(CONCATENATE($B10,SUBSTITUTE($C10,"-","")),AB10)</f>
        <v/>
      </c>
      <c r="AA10" s="12" t="s">
        <v>65</v>
      </c>
      <c r="AB10" s="12" t="str" cm="1">
        <f t="array" ref="AB10">INDEX(Type_Lookup_Raw!$C:$C,MATCH(1,(AB$1 =  Type_Lookup_Raw!$A:$A) * (AA10 = Type_Lookup_Raw!$B:$B),0))</f>
        <v>0</v>
      </c>
      <c r="AC10" s="17" t="str" cm="1">
        <f t="array" ref="AC10">TO_BOOLEANS(CONCATENATE($B10,SUBSTITUTE($C10,"-","")),AG10)</f>
        <v/>
      </c>
      <c r="AD10" s="17" t="str" cm="1">
        <f t="array" ref="AD10">TO_BOOLEANS(CONCATENATE($B10,SUBSTITUTE($C10,"-","")),AH10)</f>
        <v/>
      </c>
      <c r="AE10" s="17" t="str" cm="1">
        <f t="array" ref="AE10">TO_BOOLEANS(CONCATENATE($B10,SUBSTITUTE($C10,"-","")),AI10)</f>
        <v/>
      </c>
      <c r="AF10" s="12" t="s">
        <v>69</v>
      </c>
      <c r="AG10" s="17" t="str">
        <f t="shared" si="1"/>
        <v>X</v>
      </c>
      <c r="AH10" s="17" t="str">
        <f t="shared" si="2"/>
        <v>X</v>
      </c>
      <c r="AI10" s="17" t="str">
        <f t="shared" si="3"/>
        <v>0</v>
      </c>
      <c r="AJ10" s="12" t="str" cm="1">
        <f t="array" ref="AJ10">INDEX(Type_Lookup_Raw!$C:$C,MATCH(1,(AJ$1 =  Type_Lookup_Raw!$A:$A) * (AF10 = Type_Lookup_Raw!$B:$B),0))</f>
        <v>XX0</v>
      </c>
    </row>
    <row r="11" spans="1:41" x14ac:dyDescent="0.25">
      <c r="A11" s="3" t="s">
        <v>15</v>
      </c>
      <c r="B11" s="6" t="s">
        <v>94</v>
      </c>
      <c r="C11" s="6" t="s">
        <v>111</v>
      </c>
      <c r="D11" s="17" t="str" cm="1">
        <f t="array" ref="D11">TO_BOOLEANS(SUBSTITUTE(CONCATENATE(B11,C11),"-",""),F11)</f>
        <v/>
      </c>
      <c r="E11" s="3" t="s">
        <v>40</v>
      </c>
      <c r="F11" s="12" cm="1">
        <f t="array" ref="F11">INDEX(Type_Lookup_Raw!$C:$C,MATCH(1,(F$1 =  Type_Lookup_Raw!$A:$A) * (E11 = Type_Lookup_Raw!$B:$B),0))</f>
        <v>0</v>
      </c>
      <c r="G11" s="17" t="str" cm="1">
        <f t="array" ref="G11">TO_BOOLEANS(CONCATENATE($B11,SUBSTITUTE($C11,"-","")),L11)</f>
        <v/>
      </c>
      <c r="H11" s="17" t="str" cm="1">
        <f t="array" ref="H11">TO_BOOLEANS(CONCATENATE($B11,SUBSTITUTE($C11,"-","")),M11)</f>
        <v>(~A*~B*~C*~D*~F*~G*H*~J*~K*L*M*P)</v>
      </c>
      <c r="I11" s="17" t="str" cm="1">
        <f t="array" ref="I11">TO_BOOLEANS(CONCATENATE($B11,SUBSTITUTE($C11,"-","")),N11)</f>
        <v/>
      </c>
      <c r="J11" s="17" t="str" cm="1">
        <f t="array" ref="J11">TO_BOOLEANS(CONCATENATE($B11,SUBSTITUTE($C11,"-","")),O11)</f>
        <v>(~A*~B*~C*~D*~F*~G*H*~J*~K*L*M*P)</v>
      </c>
      <c r="K11" s="3" t="s">
        <v>53</v>
      </c>
      <c r="L11" s="5" t="str">
        <f t="shared" si="0"/>
        <v>0</v>
      </c>
      <c r="M11" s="5" t="str">
        <f>MID($P11,2,1)</f>
        <v>1</v>
      </c>
      <c r="N11" s="5" t="str">
        <f>MID($P11,3,1)</f>
        <v>0</v>
      </c>
      <c r="O11" s="5" t="str">
        <f>MID($P11,4,1)</f>
        <v>1</v>
      </c>
      <c r="P11" s="12" t="str" cm="1">
        <f t="array" ref="P11">INDEX(Type_Lookup_Raw!$C:$C,MATCH(1,(P$1 =  Type_Lookup_Raw!$A:$A) * (K11 = Type_Lookup_Raw!$B:$B),0))</f>
        <v>0101</v>
      </c>
      <c r="Q11" s="17" t="str" cm="1">
        <f t="array" ref="Q11">TO_BOOLEANS(CONCATENATE($B11,SUBSTITUTE($C11,"-","")),S11)</f>
        <v/>
      </c>
      <c r="R11" s="12" t="s">
        <v>67</v>
      </c>
      <c r="S11" s="12" t="str" cm="1">
        <f t="array" ref="S11">INDEX(Type_Lookup_Raw!$C:$C,MATCH(1,(S$1 =  Type_Lookup_Raw!$A:$A) * (R11 = Type_Lookup_Raw!$B:$B),0))</f>
        <v>0</v>
      </c>
      <c r="T11" s="17" t="str" cm="1">
        <f t="array" ref="T11">TO_BOOLEANS(CONCATENATE($B11,SUBSTITUTE($C11,"-","")),V11)</f>
        <v/>
      </c>
      <c r="U11" s="12" t="s">
        <v>64</v>
      </c>
      <c r="V11" s="12" t="str" cm="1">
        <f t="array" ref="V11">INDEX(Type_Lookup_Raw!$C:$C,MATCH(1,(V$1 =  Type_Lookup_Raw!$A:$A) * (U11 = Type_Lookup_Raw!$B:$B),0))</f>
        <v>0</v>
      </c>
      <c r="W11" s="17" t="str" cm="1">
        <f t="array" ref="W11">TO_BOOLEANS(CONCATENATE($B11,SUBSTITUTE($C11,"-","")),Y11)</f>
        <v>(~A*~B*~C*~D*~F*~G*H*~J*~K*L*M*P)</v>
      </c>
      <c r="X11" s="12" t="s">
        <v>63</v>
      </c>
      <c r="Y11" s="12" t="str" cm="1">
        <f t="array" ref="Y11">INDEX(Type_Lookup_Raw!$C:$C,MATCH(1,(Y$1 =  Type_Lookup_Raw!$A:$A) * (X11 = Type_Lookup_Raw!$B:$B),0))</f>
        <v>1</v>
      </c>
      <c r="Z11" s="17" t="str" cm="1">
        <f t="array" ref="Z11">TO_BOOLEANS(CONCATENATE($B11,SUBSTITUTE($C11,"-","")),AB11)</f>
        <v>(~A*~B*~C*~D*~F*~G*H*~J*~K*L*M*P)</v>
      </c>
      <c r="AA11" s="12" t="s">
        <v>68</v>
      </c>
      <c r="AB11" s="12" t="str" cm="1">
        <f t="array" ref="AB11">INDEX(Type_Lookup_Raw!$C:$C,MATCH(1,(AB$1 =  Type_Lookup_Raw!$A:$A) * (AA11 = Type_Lookup_Raw!$B:$B),0))</f>
        <v>1</v>
      </c>
      <c r="AC11" s="17" t="str" cm="1">
        <f t="array" ref="AC11">TO_BOOLEANS(CONCATENATE($B11,SUBSTITUTE($C11,"-","")),AG11)</f>
        <v/>
      </c>
      <c r="AD11" s="17" t="str" cm="1">
        <f t="array" ref="AD11">TO_BOOLEANS(CONCATENATE($B11,SUBSTITUTE($C11,"-","")),AH11)</f>
        <v/>
      </c>
      <c r="AE11" s="17" t="str" cm="1">
        <f t="array" ref="AE11">TO_BOOLEANS(CONCATENATE($B11,SUBSTITUTE($C11,"-","")),AI11)</f>
        <v/>
      </c>
      <c r="AF11" s="12" t="s">
        <v>69</v>
      </c>
      <c r="AG11" s="17" t="str">
        <f t="shared" si="1"/>
        <v>X</v>
      </c>
      <c r="AH11" s="17" t="str">
        <f t="shared" si="2"/>
        <v>X</v>
      </c>
      <c r="AI11" s="17" t="str">
        <f t="shared" si="3"/>
        <v>0</v>
      </c>
      <c r="AJ11" s="12" t="str" cm="1">
        <f t="array" ref="AJ11">INDEX(Type_Lookup_Raw!$C:$C,MATCH(1,(AJ$1 =  Type_Lookup_Raw!$A:$A) * (AF11 = Type_Lookup_Raw!$B:$B),0))</f>
        <v>XX0</v>
      </c>
    </row>
    <row r="12" spans="1:41" x14ac:dyDescent="0.25">
      <c r="A12" s="3" t="s">
        <v>16</v>
      </c>
      <c r="B12" s="6" t="s">
        <v>94</v>
      </c>
      <c r="C12" s="6" t="s">
        <v>112</v>
      </c>
      <c r="D12" s="17" t="str" cm="1">
        <f t="array" ref="D12">TO_BOOLEANS(SUBSTITUTE(CONCATENATE(B12,C12),"-",""),F12)</f>
        <v/>
      </c>
      <c r="E12" s="3" t="s">
        <v>40</v>
      </c>
      <c r="F12" s="12" cm="1">
        <f t="array" ref="F12">INDEX(Type_Lookup_Raw!$C:$C,MATCH(1,(F$1 =  Type_Lookup_Raw!$A:$A) * (E12 = Type_Lookup_Raw!$B:$B),0))</f>
        <v>0</v>
      </c>
      <c r="G12" s="17" t="str" cm="1">
        <f t="array" ref="G12">TO_BOOLEANS(CONCATENATE($B12,SUBSTITUTE($C12,"-","")),L12)</f>
        <v/>
      </c>
      <c r="H12" s="17" t="str" cm="1">
        <f t="array" ref="H12">TO_BOOLEANS(CONCATENATE($B12,SUBSTITUTE($C12,"-","")),M12)</f>
        <v>(~A*~B*~C*~D*~F*~G*H*~J*~K*L*M*~P)</v>
      </c>
      <c r="I12" s="17" t="str" cm="1">
        <f t="array" ref="I12">TO_BOOLEANS(CONCATENATE($B12,SUBSTITUTE($C12,"-","")),N12)</f>
        <v/>
      </c>
      <c r="J12" s="17" t="str" cm="1">
        <f t="array" ref="J12">TO_BOOLEANS(CONCATENATE($B12,SUBSTITUTE($C12,"-","")),O12)</f>
        <v/>
      </c>
      <c r="K12" s="3" t="s">
        <v>52</v>
      </c>
      <c r="L12" s="5" t="str">
        <f t="shared" si="0"/>
        <v>0</v>
      </c>
      <c r="M12" s="5" t="str">
        <f>MID($P12,2,1)</f>
        <v>1</v>
      </c>
      <c r="N12" s="5" t="str">
        <f>MID($P12,3,1)</f>
        <v>0</v>
      </c>
      <c r="O12" s="5" t="str">
        <f>MID($P12,4,1)</f>
        <v>0</v>
      </c>
      <c r="P12" s="12" t="str" cm="1">
        <f t="array" ref="P12">INDEX(Type_Lookup_Raw!$C:$C,MATCH(1,(P$1 =  Type_Lookup_Raw!$A:$A) * (K12 = Type_Lookup_Raw!$B:$B),0))</f>
        <v>0100</v>
      </c>
      <c r="Q12" s="17" t="str" cm="1">
        <f t="array" ref="Q12">TO_BOOLEANS(CONCATENATE($B12,SUBSTITUTE($C12,"-","")),S12)</f>
        <v/>
      </c>
      <c r="R12" s="12" t="s">
        <v>67</v>
      </c>
      <c r="S12" s="12" t="str" cm="1">
        <f t="array" ref="S12">INDEX(Type_Lookup_Raw!$C:$C,MATCH(1,(S$1 =  Type_Lookup_Raw!$A:$A) * (R12 = Type_Lookup_Raw!$B:$B),0))</f>
        <v>0</v>
      </c>
      <c r="T12" s="17" t="str" cm="1">
        <f t="array" ref="T12">TO_BOOLEANS(CONCATENATE($B12,SUBSTITUTE($C12,"-","")),V12)</f>
        <v/>
      </c>
      <c r="U12" s="12" t="s">
        <v>64</v>
      </c>
      <c r="V12" s="12" t="str" cm="1">
        <f t="array" ref="V12">INDEX(Type_Lookup_Raw!$C:$C,MATCH(1,(V$1 =  Type_Lookup_Raw!$A:$A) * (U12 = Type_Lookup_Raw!$B:$B),0))</f>
        <v>0</v>
      </c>
      <c r="W12" s="17" t="str" cm="1">
        <f t="array" ref="W12">TO_BOOLEANS(CONCATENATE($B12,SUBSTITUTE($C12,"-","")),Y12)</f>
        <v>(~A*~B*~C*~D*~F*~G*H*~J*~K*L*M*~P)</v>
      </c>
      <c r="X12" s="12" t="s">
        <v>63</v>
      </c>
      <c r="Y12" s="12" t="str" cm="1">
        <f t="array" ref="Y12">INDEX(Type_Lookup_Raw!$C:$C,MATCH(1,(Y$1 =  Type_Lookup_Raw!$A:$A) * (X12 = Type_Lookup_Raw!$B:$B),0))</f>
        <v>1</v>
      </c>
      <c r="Z12" s="17" t="str" cm="1">
        <f t="array" ref="Z12">TO_BOOLEANS(CONCATENATE($B12,SUBSTITUTE($C12,"-","")),AB12)</f>
        <v>(~A*~B*~C*~D*~F*~G*H*~J*~K*L*M*~P)</v>
      </c>
      <c r="AA12" s="12" t="s">
        <v>68</v>
      </c>
      <c r="AB12" s="12" t="str" cm="1">
        <f t="array" ref="AB12">INDEX(Type_Lookup_Raw!$C:$C,MATCH(1,(AB$1 =  Type_Lookup_Raw!$A:$A) * (AA12 = Type_Lookup_Raw!$B:$B),0))</f>
        <v>1</v>
      </c>
      <c r="AC12" s="17" t="str" cm="1">
        <f t="array" ref="AC12">TO_BOOLEANS(CONCATENATE($B12,SUBSTITUTE($C12,"-","")),AG12)</f>
        <v/>
      </c>
      <c r="AD12" s="17" t="str" cm="1">
        <f t="array" ref="AD12">TO_BOOLEANS(CONCATENATE($B12,SUBSTITUTE($C12,"-","")),AH12)</f>
        <v/>
      </c>
      <c r="AE12" s="17" t="str" cm="1">
        <f t="array" ref="AE12">TO_BOOLEANS(CONCATENATE($B12,SUBSTITUTE($C12,"-","")),AI12)</f>
        <v/>
      </c>
      <c r="AF12" s="12" t="s">
        <v>69</v>
      </c>
      <c r="AG12" s="17" t="str">
        <f t="shared" si="1"/>
        <v>X</v>
      </c>
      <c r="AH12" s="17" t="str">
        <f t="shared" si="2"/>
        <v>X</v>
      </c>
      <c r="AI12" s="17" t="str">
        <f t="shared" si="3"/>
        <v>0</v>
      </c>
      <c r="AJ12" s="12" t="str" cm="1">
        <f t="array" ref="AJ12">INDEX(Type_Lookup_Raw!$C:$C,MATCH(1,(AJ$1 =  Type_Lookup_Raw!$A:$A) * (AF12 = Type_Lookup_Raw!$B:$B),0))</f>
        <v>XX0</v>
      </c>
    </row>
    <row r="13" spans="1:41" x14ac:dyDescent="0.25">
      <c r="A13" s="3" t="s">
        <v>17</v>
      </c>
      <c r="B13" s="6" t="s">
        <v>100</v>
      </c>
      <c r="C13" s="6" t="s">
        <v>93</v>
      </c>
      <c r="D13" s="17" t="str" cm="1">
        <f t="array" ref="D13">TO_BOOLEANS(SUBSTITUTE(CONCATENATE(B13,C13),"-",""),F13)</f>
        <v>(~A*~B*C*D*F*~G)</v>
      </c>
      <c r="E13" s="3" t="s">
        <v>44</v>
      </c>
      <c r="F13" s="12" cm="1">
        <f t="array" ref="F13">INDEX(Type_Lookup_Raw!$C:$C,MATCH(1,(F$1 =  Type_Lookup_Raw!$A:$A) * (E13 = Type_Lookup_Raw!$B:$B),0))</f>
        <v>1</v>
      </c>
      <c r="G13" s="17" t="str" cm="1">
        <f t="array" ref="G13">TO_BOOLEANS(CONCATENATE($B13,SUBSTITUTE($C13,"-","")),L13)</f>
        <v/>
      </c>
      <c r="H13" s="17" t="str" cm="1">
        <f t="array" ref="H13">TO_BOOLEANS(CONCATENATE($B13,SUBSTITUTE($C13,"-","")),M13)</f>
        <v>(~A*~B*C*D*F*~G)</v>
      </c>
      <c r="I13" s="17" t="str" cm="1">
        <f t="array" ref="I13">TO_BOOLEANS(CONCATENATE($B13,SUBSTITUTE($C13,"-","")),N13)</f>
        <v/>
      </c>
      <c r="J13" s="17" t="str" cm="1">
        <f t="array" ref="J13">TO_BOOLEANS(CONCATENATE($B13,SUBSTITUTE($C13,"-","")),O13)</f>
        <v/>
      </c>
      <c r="K13" s="3" t="s">
        <v>52</v>
      </c>
      <c r="L13" s="5" t="str">
        <f t="shared" si="0"/>
        <v>0</v>
      </c>
      <c r="M13" s="5" t="str">
        <f>MID($P13,2,1)</f>
        <v>1</v>
      </c>
      <c r="N13" s="5" t="str">
        <f>MID($P13,3,1)</f>
        <v>0</v>
      </c>
      <c r="O13" s="5" t="str">
        <f>MID($P13,4,1)</f>
        <v>0</v>
      </c>
      <c r="P13" s="12" t="str" cm="1">
        <f t="array" ref="P13">INDEX(Type_Lookup_Raw!$C:$C,MATCH(1,(P$1 =  Type_Lookup_Raw!$A:$A) * (K13 = Type_Lookup_Raw!$B:$B),0))</f>
        <v>0100</v>
      </c>
      <c r="Q13" s="17" t="str" cm="1">
        <f t="array" ref="Q13">TO_BOOLEANS(CONCATENATE($B13,SUBSTITUTE($C13,"-","")),S13)</f>
        <v/>
      </c>
      <c r="R13" s="12" t="s">
        <v>67</v>
      </c>
      <c r="S13" s="12" t="str" cm="1">
        <f t="array" ref="S13">INDEX(Type_Lookup_Raw!$C:$C,MATCH(1,(S$1 =  Type_Lookup_Raw!$A:$A) * (R13 = Type_Lookup_Raw!$B:$B),0))</f>
        <v>0</v>
      </c>
      <c r="T13" s="17" t="str" cm="1">
        <f t="array" ref="T13">TO_BOOLEANS(CONCATENATE($B13,SUBSTITUTE($C13,"-","")),V13)</f>
        <v/>
      </c>
      <c r="U13" s="12" t="s">
        <v>64</v>
      </c>
      <c r="V13" s="12" t="str" cm="1">
        <f t="array" ref="V13">INDEX(Type_Lookup_Raw!$C:$C,MATCH(1,(V$1 =  Type_Lookup_Raw!$A:$A) * (U13 = Type_Lookup_Raw!$B:$B),0))</f>
        <v>0</v>
      </c>
      <c r="W13" s="17" t="str" cm="1">
        <f t="array" ref="W13">TO_BOOLEANS(CONCATENATE($B13,SUBSTITUTE($C13,"-","")),Y13)</f>
        <v>(~A*~B*C*D*F*~G)</v>
      </c>
      <c r="X13" s="12" t="s">
        <v>63</v>
      </c>
      <c r="Y13" s="12" t="str" cm="1">
        <f t="array" ref="Y13">INDEX(Type_Lookup_Raw!$C:$C,MATCH(1,(Y$1 =  Type_Lookup_Raw!$A:$A) * (X13 = Type_Lookup_Raw!$B:$B),0))</f>
        <v>1</v>
      </c>
      <c r="Z13" s="17" t="str" cm="1">
        <f t="array" ref="Z13">TO_BOOLEANS(CONCATENATE($B13,SUBSTITUTE($C13,"-","")),AB13)</f>
        <v/>
      </c>
      <c r="AA13" s="12" t="s">
        <v>65</v>
      </c>
      <c r="AB13" s="12" t="str" cm="1">
        <f t="array" ref="AB13">INDEX(Type_Lookup_Raw!$C:$C,MATCH(1,(AB$1 =  Type_Lookup_Raw!$A:$A) * (AA13 = Type_Lookup_Raw!$B:$B),0))</f>
        <v>0</v>
      </c>
      <c r="AC13" s="17" t="str" cm="1">
        <f t="array" ref="AC13">TO_BOOLEANS(CONCATENATE($B13,SUBSTITUTE($C13,"-","")),AG13)</f>
        <v/>
      </c>
      <c r="AD13" s="17" t="str" cm="1">
        <f t="array" ref="AD13">TO_BOOLEANS(CONCATENATE($B13,SUBSTITUTE($C13,"-","")),AH13)</f>
        <v/>
      </c>
      <c r="AE13" s="17" t="str" cm="1">
        <f t="array" ref="AE13">TO_BOOLEANS(CONCATENATE($B13,SUBSTITUTE($C13,"-","")),AI13)</f>
        <v/>
      </c>
      <c r="AF13" s="12" t="s">
        <v>69</v>
      </c>
      <c r="AG13" s="17" t="str">
        <f t="shared" si="1"/>
        <v>X</v>
      </c>
      <c r="AH13" s="17" t="str">
        <f t="shared" si="2"/>
        <v>X</v>
      </c>
      <c r="AI13" s="17" t="str">
        <f t="shared" si="3"/>
        <v>0</v>
      </c>
      <c r="AJ13" s="12" t="str" cm="1">
        <f t="array" ref="AJ13">INDEX(Type_Lookup_Raw!$C:$C,MATCH(1,(AJ$1 =  Type_Lookup_Raw!$A:$A) * (AF13 = Type_Lookup_Raw!$B:$B),0))</f>
        <v>XX0</v>
      </c>
    </row>
    <row r="14" spans="1:41" x14ac:dyDescent="0.25">
      <c r="A14" s="3" t="s">
        <v>18</v>
      </c>
      <c r="B14" s="6" t="s">
        <v>94</v>
      </c>
      <c r="C14" s="6" t="s">
        <v>113</v>
      </c>
      <c r="D14" s="17" t="str" cm="1">
        <f t="array" ref="D14">TO_BOOLEANS(SUBSTITUTE(CONCATENATE(B14,C14),"-",""),F14)</f>
        <v/>
      </c>
      <c r="E14" s="3" t="s">
        <v>40</v>
      </c>
      <c r="F14" s="12" cm="1">
        <f t="array" ref="F14">INDEX(Type_Lookup_Raw!$C:$C,MATCH(1,(F$1 =  Type_Lookup_Raw!$A:$A) * (E14 = Type_Lookup_Raw!$B:$B),0))</f>
        <v>0</v>
      </c>
      <c r="G14" s="17" t="str" cm="1">
        <f t="array" ref="G14">TO_BOOLEANS(CONCATENATE($B14,SUBSTITUTE($C14,"-","")),L14)</f>
        <v/>
      </c>
      <c r="H14" s="17" t="str" cm="1">
        <f t="array" ref="H14">TO_BOOLEANS(CONCATENATE($B14,SUBSTITUTE($C14,"-","")),M14)</f>
        <v/>
      </c>
      <c r="I14" s="17" t="str" cm="1">
        <f t="array" ref="I14">TO_BOOLEANS(CONCATENATE($B14,SUBSTITUTE($C14,"-","")),N14)</f>
        <v>(~A*~B*~C*~D*~F*~G*H*~J*~K*L*~M*P)</v>
      </c>
      <c r="J14" s="17" t="str" cm="1">
        <f t="array" ref="J14">TO_BOOLEANS(CONCATENATE($B14,SUBSTITUTE($C14,"-","")),O14)</f>
        <v>(~A*~B*~C*~D*~F*~G*H*~J*~K*L*~M*P)</v>
      </c>
      <c r="K14" s="3" t="s">
        <v>51</v>
      </c>
      <c r="L14" s="5" t="str">
        <f t="shared" si="0"/>
        <v>0</v>
      </c>
      <c r="M14" s="5" t="str">
        <f>MID($P14,2,1)</f>
        <v>0</v>
      </c>
      <c r="N14" s="5" t="str">
        <f>MID($P14,3,1)</f>
        <v>1</v>
      </c>
      <c r="O14" s="5" t="str">
        <f>MID($P14,4,1)</f>
        <v>1</v>
      </c>
      <c r="P14" s="12" t="str" cm="1">
        <f t="array" ref="P14">INDEX(Type_Lookup_Raw!$C:$C,MATCH(1,(P$1 =  Type_Lookup_Raw!$A:$A) * (K14 = Type_Lookup_Raw!$B:$B),0))</f>
        <v>0011</v>
      </c>
      <c r="Q14" s="17" t="str" cm="1">
        <f t="array" ref="Q14">TO_BOOLEANS(CONCATENATE($B14,SUBSTITUTE($C14,"-","")),S14)</f>
        <v/>
      </c>
      <c r="R14" s="12" t="s">
        <v>67</v>
      </c>
      <c r="S14" s="12" t="str" cm="1">
        <f t="array" ref="S14">INDEX(Type_Lookup_Raw!$C:$C,MATCH(1,(S$1 =  Type_Lookup_Raw!$A:$A) * (R14 = Type_Lookup_Raw!$B:$B),0))</f>
        <v>0</v>
      </c>
      <c r="T14" s="17" t="str" cm="1">
        <f t="array" ref="T14">TO_BOOLEANS(CONCATENATE($B14,SUBSTITUTE($C14,"-","")),V14)</f>
        <v/>
      </c>
      <c r="U14" s="12" t="s">
        <v>64</v>
      </c>
      <c r="V14" s="12" t="str" cm="1">
        <f t="array" ref="V14">INDEX(Type_Lookup_Raw!$C:$C,MATCH(1,(V$1 =  Type_Lookup_Raw!$A:$A) * (U14 = Type_Lookup_Raw!$B:$B),0))</f>
        <v>0</v>
      </c>
      <c r="W14" s="17" t="str" cm="1">
        <f t="array" ref="W14">TO_BOOLEANS(CONCATENATE($B14,SUBSTITUTE($C14,"-","")),Y14)</f>
        <v>(~A*~B*~C*~D*~F*~G*H*~J*~K*L*~M*P)</v>
      </c>
      <c r="X14" s="12" t="s">
        <v>63</v>
      </c>
      <c r="Y14" s="12" t="str" cm="1">
        <f t="array" ref="Y14">INDEX(Type_Lookup_Raw!$C:$C,MATCH(1,(Y$1 =  Type_Lookup_Raw!$A:$A) * (X14 = Type_Lookup_Raw!$B:$B),0))</f>
        <v>1</v>
      </c>
      <c r="Z14" s="17" t="str" cm="1">
        <f t="array" ref="Z14">TO_BOOLEANS(CONCATENATE($B14,SUBSTITUTE($C14,"-","")),AB14)</f>
        <v>(~A*~B*~C*~D*~F*~G*H*~J*~K*L*~M*P)</v>
      </c>
      <c r="AA14" s="12" t="s">
        <v>68</v>
      </c>
      <c r="AB14" s="12" t="str" cm="1">
        <f t="array" ref="AB14">INDEX(Type_Lookup_Raw!$C:$C,MATCH(1,(AB$1 =  Type_Lookup_Raw!$A:$A) * (AA14 = Type_Lookup_Raw!$B:$B),0))</f>
        <v>1</v>
      </c>
      <c r="AC14" s="17" t="str" cm="1">
        <f t="array" ref="AC14">TO_BOOLEANS(CONCATENATE($B14,SUBSTITUTE($C14,"-","")),AG14)</f>
        <v/>
      </c>
      <c r="AD14" s="17" t="str" cm="1">
        <f t="array" ref="AD14">TO_BOOLEANS(CONCATENATE($B14,SUBSTITUTE($C14,"-","")),AH14)</f>
        <v/>
      </c>
      <c r="AE14" s="17" t="str" cm="1">
        <f t="array" ref="AE14">TO_BOOLEANS(CONCATENATE($B14,SUBSTITUTE($C14,"-","")),AI14)</f>
        <v/>
      </c>
      <c r="AF14" s="12" t="s">
        <v>69</v>
      </c>
      <c r="AG14" s="17" t="str">
        <f t="shared" si="1"/>
        <v>X</v>
      </c>
      <c r="AH14" s="17" t="str">
        <f t="shared" si="2"/>
        <v>X</v>
      </c>
      <c r="AI14" s="17" t="str">
        <f t="shared" si="3"/>
        <v>0</v>
      </c>
      <c r="AJ14" s="12" t="str" cm="1">
        <f t="array" ref="AJ14">INDEX(Type_Lookup_Raw!$C:$C,MATCH(1,(AJ$1 =  Type_Lookup_Raw!$A:$A) * (AF14 = Type_Lookup_Raw!$B:$B),0))</f>
        <v>XX0</v>
      </c>
    </row>
    <row r="15" spans="1:41" x14ac:dyDescent="0.25">
      <c r="A15" s="3" t="s">
        <v>19</v>
      </c>
      <c r="B15" s="6" t="s">
        <v>101</v>
      </c>
      <c r="C15" s="6" t="s">
        <v>93</v>
      </c>
      <c r="D15" s="17" t="str" cm="1">
        <f t="array" ref="D15">TO_BOOLEANS(SUBSTITUTE(CONCATENATE(B15,C15),"-",""),F15)</f>
        <v>(~A*~B*C*D*~F*G)</v>
      </c>
      <c r="E15" s="3" t="s">
        <v>44</v>
      </c>
      <c r="F15" s="12" cm="1">
        <f t="array" ref="F15">INDEX(Type_Lookup_Raw!$C:$C,MATCH(1,(F$1 =  Type_Lookup_Raw!$A:$A) * (E15 = Type_Lookup_Raw!$B:$B),0))</f>
        <v>1</v>
      </c>
      <c r="G15" s="17" t="str" cm="1">
        <f t="array" ref="G15">TO_BOOLEANS(CONCATENATE($B15,SUBSTITUTE($C15,"-","")),L15)</f>
        <v/>
      </c>
      <c r="H15" s="17" t="str" cm="1">
        <f t="array" ref="H15">TO_BOOLEANS(CONCATENATE($B15,SUBSTITUTE($C15,"-","")),M15)</f>
        <v/>
      </c>
      <c r="I15" s="17" t="str" cm="1">
        <f t="array" ref="I15">TO_BOOLEANS(CONCATENATE($B15,SUBSTITUTE($C15,"-","")),N15)</f>
        <v>(~A*~B*C*D*~F*G)</v>
      </c>
      <c r="J15" s="17" t="str" cm="1">
        <f t="array" ref="J15">TO_BOOLEANS(CONCATENATE($B15,SUBSTITUTE($C15,"-","")),O15)</f>
        <v>(~A*~B*C*D*~F*G)</v>
      </c>
      <c r="K15" s="3" t="s">
        <v>51</v>
      </c>
      <c r="L15" s="5" t="str">
        <f t="shared" si="0"/>
        <v>0</v>
      </c>
      <c r="M15" s="5" t="str">
        <f>MID($P15,2,1)</f>
        <v>0</v>
      </c>
      <c r="N15" s="5" t="str">
        <f>MID($P15,3,1)</f>
        <v>1</v>
      </c>
      <c r="O15" s="5" t="str">
        <f>MID($P15,4,1)</f>
        <v>1</v>
      </c>
      <c r="P15" s="12" t="str" cm="1">
        <f t="array" ref="P15">INDEX(Type_Lookup_Raw!$C:$C,MATCH(1,(P$1 =  Type_Lookup_Raw!$A:$A) * (K15 = Type_Lookup_Raw!$B:$B),0))</f>
        <v>0011</v>
      </c>
      <c r="Q15" s="17" t="str" cm="1">
        <f t="array" ref="Q15">TO_BOOLEANS(CONCATENATE($B15,SUBSTITUTE($C15,"-","")),S15)</f>
        <v/>
      </c>
      <c r="R15" s="12" t="s">
        <v>67</v>
      </c>
      <c r="S15" s="12" t="str" cm="1">
        <f t="array" ref="S15">INDEX(Type_Lookup_Raw!$C:$C,MATCH(1,(S$1 =  Type_Lookup_Raw!$A:$A) * (R15 = Type_Lookup_Raw!$B:$B),0))</f>
        <v>0</v>
      </c>
      <c r="T15" s="17" t="str" cm="1">
        <f t="array" ref="T15">TO_BOOLEANS(CONCATENATE($B15,SUBSTITUTE($C15,"-","")),V15)</f>
        <v/>
      </c>
      <c r="U15" s="12" t="s">
        <v>64</v>
      </c>
      <c r="V15" s="12" t="str" cm="1">
        <f t="array" ref="V15">INDEX(Type_Lookup_Raw!$C:$C,MATCH(1,(V$1 =  Type_Lookup_Raw!$A:$A) * (U15 = Type_Lookup_Raw!$B:$B),0))</f>
        <v>0</v>
      </c>
      <c r="W15" s="17" t="str" cm="1">
        <f t="array" ref="W15">TO_BOOLEANS(CONCATENATE($B15,SUBSTITUTE($C15,"-","")),Y15)</f>
        <v>(~A*~B*C*D*~F*G)</v>
      </c>
      <c r="X15" s="12" t="s">
        <v>63</v>
      </c>
      <c r="Y15" s="12" t="str" cm="1">
        <f t="array" ref="Y15">INDEX(Type_Lookup_Raw!$C:$C,MATCH(1,(Y$1 =  Type_Lookup_Raw!$A:$A) * (X15 = Type_Lookup_Raw!$B:$B),0))</f>
        <v>1</v>
      </c>
      <c r="Z15" s="17" t="str" cm="1">
        <f t="array" ref="Z15">TO_BOOLEANS(CONCATENATE($B15,SUBSTITUTE($C15,"-","")),AB15)</f>
        <v/>
      </c>
      <c r="AA15" s="12" t="s">
        <v>65</v>
      </c>
      <c r="AB15" s="12" t="str" cm="1">
        <f t="array" ref="AB15">INDEX(Type_Lookup_Raw!$C:$C,MATCH(1,(AB$1 =  Type_Lookup_Raw!$A:$A) * (AA15 = Type_Lookup_Raw!$B:$B),0))</f>
        <v>0</v>
      </c>
      <c r="AC15" s="17" t="str" cm="1">
        <f t="array" ref="AC15">TO_BOOLEANS(CONCATENATE($B15,SUBSTITUTE($C15,"-","")),AG15)</f>
        <v/>
      </c>
      <c r="AD15" s="17" t="str" cm="1">
        <f t="array" ref="AD15">TO_BOOLEANS(CONCATENATE($B15,SUBSTITUTE($C15,"-","")),AH15)</f>
        <v/>
      </c>
      <c r="AE15" s="17" t="str" cm="1">
        <f t="array" ref="AE15">TO_BOOLEANS(CONCATENATE($B15,SUBSTITUTE($C15,"-","")),AI15)</f>
        <v/>
      </c>
      <c r="AF15" s="12" t="s">
        <v>69</v>
      </c>
      <c r="AG15" s="17" t="str">
        <f t="shared" si="1"/>
        <v>X</v>
      </c>
      <c r="AH15" s="17" t="str">
        <f t="shared" si="2"/>
        <v>X</v>
      </c>
      <c r="AI15" s="17" t="str">
        <f t="shared" si="3"/>
        <v>0</v>
      </c>
      <c r="AJ15" s="12" t="str" cm="1">
        <f t="array" ref="AJ15">INDEX(Type_Lookup_Raw!$C:$C,MATCH(1,(AJ$1 =  Type_Lookup_Raw!$A:$A) * (AF15 = Type_Lookup_Raw!$B:$B),0))</f>
        <v>XX0</v>
      </c>
    </row>
    <row r="16" spans="1:41" x14ac:dyDescent="0.25">
      <c r="A16" s="3" t="s">
        <v>20</v>
      </c>
      <c r="B16" s="6" t="s">
        <v>94</v>
      </c>
      <c r="C16" s="6" t="s">
        <v>114</v>
      </c>
      <c r="D16" s="17" t="str" cm="1">
        <f t="array" ref="D16">TO_BOOLEANS(SUBSTITUTE(CONCATENATE(B16,C16),"-",""),F16)</f>
        <v/>
      </c>
      <c r="E16" s="3" t="s">
        <v>40</v>
      </c>
      <c r="F16" s="12" cm="1">
        <f t="array" ref="F16">INDEX(Type_Lookup_Raw!$C:$C,MATCH(1,(F$1 =  Type_Lookup_Raw!$A:$A) * (E16 = Type_Lookup_Raw!$B:$B),0))</f>
        <v>0</v>
      </c>
      <c r="G16" s="17" t="str" cm="1">
        <f t="array" ref="G16">TO_BOOLEANS(CONCATENATE($B16,SUBSTITUTE($C16,"-","")),L16)</f>
        <v/>
      </c>
      <c r="H16" s="17" t="str" cm="1">
        <f t="array" ref="H16">TO_BOOLEANS(CONCATENATE($B16,SUBSTITUTE($C16,"-","")),M16)</f>
        <v>(~A*~B*~C*~D*~F*~G*H*~J*K*~L*M*~P)</v>
      </c>
      <c r="I16" s="17" t="str" cm="1">
        <f t="array" ref="I16">TO_BOOLEANS(CONCATENATE($B16,SUBSTITUTE($C16,"-","")),N16)</f>
        <v>(~A*~B*~C*~D*~F*~G*H*~J*K*~L*M*~P)</v>
      </c>
      <c r="J16" s="17" t="str" cm="1">
        <f t="array" ref="J16">TO_BOOLEANS(CONCATENATE($B16,SUBSTITUTE($C16,"-","")),O16)</f>
        <v/>
      </c>
      <c r="K16" s="3" t="s">
        <v>54</v>
      </c>
      <c r="L16" s="5" t="str">
        <f t="shared" si="0"/>
        <v>0</v>
      </c>
      <c r="M16" s="5" t="str">
        <f>MID($P16,2,1)</f>
        <v>1</v>
      </c>
      <c r="N16" s="5" t="str">
        <f>MID($P16,3,1)</f>
        <v>1</v>
      </c>
      <c r="O16" s="5" t="str">
        <f>MID($P16,4,1)</f>
        <v>0</v>
      </c>
      <c r="P16" s="12" t="str" cm="1">
        <f t="array" ref="P16">INDEX(Type_Lookup_Raw!$C:$C,MATCH(1,(P$1 =  Type_Lookup_Raw!$A:$A) * (K16 = Type_Lookup_Raw!$B:$B),0))</f>
        <v>0110</v>
      </c>
      <c r="Q16" s="17" t="str" cm="1">
        <f t="array" ref="Q16">TO_BOOLEANS(CONCATENATE($B16,SUBSTITUTE($C16,"-","")),S16)</f>
        <v/>
      </c>
      <c r="R16" s="12" t="s">
        <v>67</v>
      </c>
      <c r="S16" s="12" t="str" cm="1">
        <f t="array" ref="S16">INDEX(Type_Lookup_Raw!$C:$C,MATCH(1,(S$1 =  Type_Lookup_Raw!$A:$A) * (R16 = Type_Lookup_Raw!$B:$B),0))</f>
        <v>0</v>
      </c>
      <c r="T16" s="17" t="str" cm="1">
        <f t="array" ref="T16">TO_BOOLEANS(CONCATENATE($B16,SUBSTITUTE($C16,"-","")),V16)</f>
        <v/>
      </c>
      <c r="U16" s="12" t="s">
        <v>64</v>
      </c>
      <c r="V16" s="12" t="str" cm="1">
        <f t="array" ref="V16">INDEX(Type_Lookup_Raw!$C:$C,MATCH(1,(V$1 =  Type_Lookup_Raw!$A:$A) * (U16 = Type_Lookup_Raw!$B:$B),0))</f>
        <v>0</v>
      </c>
      <c r="W16" s="17" t="str" cm="1">
        <f t="array" ref="W16">TO_BOOLEANS(CONCATENATE($B16,SUBSTITUTE($C16,"-","")),Y16)</f>
        <v>(~A*~B*~C*~D*~F*~G*H*~J*K*~L*M*~P)</v>
      </c>
      <c r="X16" s="12" t="s">
        <v>63</v>
      </c>
      <c r="Y16" s="12" t="str" cm="1">
        <f t="array" ref="Y16">INDEX(Type_Lookup_Raw!$C:$C,MATCH(1,(Y$1 =  Type_Lookup_Raw!$A:$A) * (X16 = Type_Lookup_Raw!$B:$B),0))</f>
        <v>1</v>
      </c>
      <c r="Z16" s="17" t="str" cm="1">
        <f t="array" ref="Z16">TO_BOOLEANS(CONCATENATE($B16,SUBSTITUTE($C16,"-","")),AB16)</f>
        <v>(~A*~B*~C*~D*~F*~G*H*~J*K*~L*M*~P)</v>
      </c>
      <c r="AA16" s="12" t="s">
        <v>68</v>
      </c>
      <c r="AB16" s="12" t="str" cm="1">
        <f t="array" ref="AB16">INDEX(Type_Lookup_Raw!$C:$C,MATCH(1,(AB$1 =  Type_Lookup_Raw!$A:$A) * (AA16 = Type_Lookup_Raw!$B:$B),0))</f>
        <v>1</v>
      </c>
      <c r="AC16" s="17" t="str" cm="1">
        <f t="array" ref="AC16">TO_BOOLEANS(CONCATENATE($B16,SUBSTITUTE($C16,"-","")),AG16)</f>
        <v/>
      </c>
      <c r="AD16" s="17" t="str" cm="1">
        <f t="array" ref="AD16">TO_BOOLEANS(CONCATENATE($B16,SUBSTITUTE($C16,"-","")),AH16)</f>
        <v/>
      </c>
      <c r="AE16" s="17" t="str" cm="1">
        <f t="array" ref="AE16">TO_BOOLEANS(CONCATENATE($B16,SUBSTITUTE($C16,"-","")),AI16)</f>
        <v/>
      </c>
      <c r="AF16" s="12" t="s">
        <v>69</v>
      </c>
      <c r="AG16" s="17" t="str">
        <f t="shared" si="1"/>
        <v>X</v>
      </c>
      <c r="AH16" s="17" t="str">
        <f t="shared" si="2"/>
        <v>X</v>
      </c>
      <c r="AI16" s="17" t="str">
        <f t="shared" si="3"/>
        <v>0</v>
      </c>
      <c r="AJ16" s="12" t="str" cm="1">
        <f t="array" ref="AJ16">INDEX(Type_Lookup_Raw!$C:$C,MATCH(1,(AJ$1 =  Type_Lookup_Raw!$A:$A) * (AF16 = Type_Lookup_Raw!$B:$B),0))</f>
        <v>XX0</v>
      </c>
    </row>
    <row r="17" spans="1:36" x14ac:dyDescent="0.25">
      <c r="A17" s="3" t="s">
        <v>21</v>
      </c>
      <c r="B17" s="6" t="s">
        <v>102</v>
      </c>
      <c r="C17" s="6" t="s">
        <v>93</v>
      </c>
      <c r="D17" s="17" t="str" cm="1">
        <f t="array" ref="D17">TO_BOOLEANS(SUBSTITUTE(CONCATENATE(B17,C17),"-",""),F17)</f>
        <v>(~A*~B*C*~D*F*~G)</v>
      </c>
      <c r="E17" s="3" t="s">
        <v>44</v>
      </c>
      <c r="F17" s="12" cm="1">
        <f t="array" ref="F17">INDEX(Type_Lookup_Raw!$C:$C,MATCH(1,(F$1 =  Type_Lookup_Raw!$A:$A) * (E17 = Type_Lookup_Raw!$B:$B),0))</f>
        <v>1</v>
      </c>
      <c r="G17" s="17" t="str" cm="1">
        <f t="array" ref="G17">TO_BOOLEANS(CONCATENATE($B17,SUBSTITUTE($C17,"-","")),L17)</f>
        <v/>
      </c>
      <c r="H17" s="17" t="str" cm="1">
        <f t="array" ref="H17">TO_BOOLEANS(CONCATENATE($B17,SUBSTITUTE($C17,"-","")),M17)</f>
        <v>(~A*~B*C*~D*F*~G)</v>
      </c>
      <c r="I17" s="17" t="str" cm="1">
        <f t="array" ref="I17">TO_BOOLEANS(CONCATENATE($B17,SUBSTITUTE($C17,"-","")),N17)</f>
        <v>(~A*~B*C*~D*F*~G)</v>
      </c>
      <c r="J17" s="17" t="str" cm="1">
        <f t="array" ref="J17">TO_BOOLEANS(CONCATENATE($B17,SUBSTITUTE($C17,"-","")),O17)</f>
        <v/>
      </c>
      <c r="K17" s="3" t="s">
        <v>54</v>
      </c>
      <c r="L17" s="5" t="str">
        <f t="shared" si="0"/>
        <v>0</v>
      </c>
      <c r="M17" s="5" t="str">
        <f>MID($P17,2,1)</f>
        <v>1</v>
      </c>
      <c r="N17" s="5" t="str">
        <f>MID($P17,3,1)</f>
        <v>1</v>
      </c>
      <c r="O17" s="5" t="str">
        <f>MID($P17,4,1)</f>
        <v>0</v>
      </c>
      <c r="P17" s="12" t="str" cm="1">
        <f t="array" ref="P17">INDEX(Type_Lookup_Raw!$C:$C,MATCH(1,(P$1 =  Type_Lookup_Raw!$A:$A) * (K17 = Type_Lookup_Raw!$B:$B),0))</f>
        <v>0110</v>
      </c>
      <c r="Q17" s="17" t="str" cm="1">
        <f t="array" ref="Q17">TO_BOOLEANS(CONCATENATE($B17,SUBSTITUTE($C17,"-","")),S17)</f>
        <v/>
      </c>
      <c r="R17" s="12" t="s">
        <v>67</v>
      </c>
      <c r="S17" s="12" t="str" cm="1">
        <f t="array" ref="S17">INDEX(Type_Lookup_Raw!$C:$C,MATCH(1,(S$1 =  Type_Lookup_Raw!$A:$A) * (R17 = Type_Lookup_Raw!$B:$B),0))</f>
        <v>0</v>
      </c>
      <c r="T17" s="17" t="str" cm="1">
        <f t="array" ref="T17">TO_BOOLEANS(CONCATENATE($B17,SUBSTITUTE($C17,"-","")),V17)</f>
        <v/>
      </c>
      <c r="U17" s="12" t="s">
        <v>64</v>
      </c>
      <c r="V17" s="12" t="str" cm="1">
        <f t="array" ref="V17">INDEX(Type_Lookup_Raw!$C:$C,MATCH(1,(V$1 =  Type_Lookup_Raw!$A:$A) * (U17 = Type_Lookup_Raw!$B:$B),0))</f>
        <v>0</v>
      </c>
      <c r="W17" s="17" t="str" cm="1">
        <f t="array" ref="W17">TO_BOOLEANS(CONCATENATE($B17,SUBSTITUTE($C17,"-","")),Y17)</f>
        <v>(~A*~B*C*~D*F*~G)</v>
      </c>
      <c r="X17" s="12" t="s">
        <v>63</v>
      </c>
      <c r="Y17" s="12" t="str" cm="1">
        <f t="array" ref="Y17">INDEX(Type_Lookup_Raw!$C:$C,MATCH(1,(Y$1 =  Type_Lookup_Raw!$A:$A) * (X17 = Type_Lookup_Raw!$B:$B),0))</f>
        <v>1</v>
      </c>
      <c r="Z17" s="17" t="str" cm="1">
        <f t="array" ref="Z17">TO_BOOLEANS(CONCATENATE($B17,SUBSTITUTE($C17,"-","")),AB17)</f>
        <v/>
      </c>
      <c r="AA17" s="12" t="s">
        <v>65</v>
      </c>
      <c r="AB17" s="12" t="str" cm="1">
        <f t="array" ref="AB17">INDEX(Type_Lookup_Raw!$C:$C,MATCH(1,(AB$1 =  Type_Lookup_Raw!$A:$A) * (AA17 = Type_Lookup_Raw!$B:$B),0))</f>
        <v>0</v>
      </c>
      <c r="AC17" s="17" t="str" cm="1">
        <f t="array" ref="AC17">TO_BOOLEANS(CONCATENATE($B17,SUBSTITUTE($C17,"-","")),AG17)</f>
        <v/>
      </c>
      <c r="AD17" s="17" t="str" cm="1">
        <f t="array" ref="AD17">TO_BOOLEANS(CONCATENATE($B17,SUBSTITUTE($C17,"-","")),AH17)</f>
        <v/>
      </c>
      <c r="AE17" s="17" t="str" cm="1">
        <f t="array" ref="AE17">TO_BOOLEANS(CONCATENATE($B17,SUBSTITUTE($C17,"-","")),AI17)</f>
        <v/>
      </c>
      <c r="AF17" s="12" t="s">
        <v>69</v>
      </c>
      <c r="AG17" s="17" t="str">
        <f t="shared" si="1"/>
        <v>X</v>
      </c>
      <c r="AH17" s="17" t="str">
        <f t="shared" si="2"/>
        <v>X</v>
      </c>
      <c r="AI17" s="17" t="str">
        <f t="shared" si="3"/>
        <v>0</v>
      </c>
      <c r="AJ17" s="12" t="str" cm="1">
        <f t="array" ref="AJ17">INDEX(Type_Lookup_Raw!$C:$C,MATCH(1,(AJ$1 =  Type_Lookup_Raw!$A:$A) * (AF17 = Type_Lookup_Raw!$B:$B),0))</f>
        <v>XX0</v>
      </c>
    </row>
    <row r="18" spans="1:36" x14ac:dyDescent="0.25">
      <c r="A18" s="3" t="s">
        <v>22</v>
      </c>
      <c r="B18" s="6" t="s">
        <v>94</v>
      </c>
      <c r="C18" s="6" t="s">
        <v>94</v>
      </c>
      <c r="D18" s="17" t="str" cm="1">
        <f t="array" ref="D18">TO_BOOLEANS(SUBSTITUTE(CONCATENATE(B18,C18),"-",""),F18)</f>
        <v/>
      </c>
      <c r="E18" s="3" t="s">
        <v>40</v>
      </c>
      <c r="F18" s="12" cm="1">
        <f t="array" ref="F18">INDEX(Type_Lookup_Raw!$C:$C,MATCH(1,(F$1 =  Type_Lookup_Raw!$A:$A) * (E18 = Type_Lookup_Raw!$B:$B),0))</f>
        <v>0</v>
      </c>
      <c r="G18" s="17" t="str" cm="1">
        <f t="array" ref="G18">TO_BOOLEANS(CONCATENATE($B18,SUBSTITUTE($C18,"-","")),L18)</f>
        <v>(~A*~B*~C*~D*~F*~G*~H*~J*~K*~L*~M*~P)</v>
      </c>
      <c r="H18" s="17" t="str" cm="1">
        <f t="array" ref="H18">TO_BOOLEANS(CONCATENATE($B18,SUBSTITUTE($C18,"-","")),M18)</f>
        <v/>
      </c>
      <c r="I18" s="17" t="str" cm="1">
        <f t="array" ref="I18">TO_BOOLEANS(CONCATENATE($B18,SUBSTITUTE($C18,"-","")),N18)</f>
        <v/>
      </c>
      <c r="J18" s="17" t="str" cm="1">
        <f t="array" ref="J18">TO_BOOLEANS(CONCATENATE($B18,SUBSTITUTE($C18,"-","")),O18)</f>
        <v>(~A*~B*~C*~D*~F*~G*~H*~J*~K*~L*~M*~P)</v>
      </c>
      <c r="K18" s="3" t="s">
        <v>86</v>
      </c>
      <c r="L18" s="5" t="str">
        <f t="shared" si="0"/>
        <v>1</v>
      </c>
      <c r="M18" s="5" t="str">
        <f>MID($P18,2,1)</f>
        <v>0</v>
      </c>
      <c r="N18" s="5" t="str">
        <f>MID($P18,3,1)</f>
        <v>0</v>
      </c>
      <c r="O18" s="5" t="str">
        <f>MID($P18,4,1)</f>
        <v>1</v>
      </c>
      <c r="P18" s="12" t="str" cm="1">
        <f t="array" ref="P18">INDEX(Type_Lookup_Raw!$C:$C,MATCH(1,(P$1 =  Type_Lookup_Raw!$A:$A) * (K18 = Type_Lookup_Raw!$B:$B),0))</f>
        <v>1001</v>
      </c>
      <c r="Q18" s="17" t="str" cm="1">
        <f t="array" ref="Q18">TO_BOOLEANS(CONCATENATE($B18,SUBSTITUTE($C18,"-","")),S18)</f>
        <v/>
      </c>
      <c r="R18" s="12" t="s">
        <v>67</v>
      </c>
      <c r="S18" s="12" t="str" cm="1">
        <f t="array" ref="S18">INDEX(Type_Lookup_Raw!$C:$C,MATCH(1,(S$1 =  Type_Lookup_Raw!$A:$A) * (R18 = Type_Lookup_Raw!$B:$B),0))</f>
        <v>0</v>
      </c>
      <c r="T18" s="17" t="str" cm="1">
        <f t="array" ref="T18">TO_BOOLEANS(CONCATENATE($B18,SUBSTITUTE($C18,"-","")),V18)</f>
        <v/>
      </c>
      <c r="U18" s="12" t="s">
        <v>64</v>
      </c>
      <c r="V18" s="12" t="str" cm="1">
        <f t="array" ref="V18">INDEX(Type_Lookup_Raw!$C:$C,MATCH(1,(V$1 =  Type_Lookup_Raw!$A:$A) * (U18 = Type_Lookup_Raw!$B:$B),0))</f>
        <v>0</v>
      </c>
      <c r="W18" s="17" t="str" cm="1">
        <f t="array" ref="W18">TO_BOOLEANS(CONCATENATE($B18,SUBSTITUTE($C18,"-","")),Y18)</f>
        <v>(~A*~B*~C*~D*~F*~G*~H*~J*~K*~L*~M*~P)</v>
      </c>
      <c r="X18" s="12" t="s">
        <v>63</v>
      </c>
      <c r="Y18" s="12" t="str" cm="1">
        <f t="array" ref="Y18">INDEX(Type_Lookup_Raw!$C:$C,MATCH(1,(Y$1 =  Type_Lookup_Raw!$A:$A) * (X18 = Type_Lookup_Raw!$B:$B),0))</f>
        <v>1</v>
      </c>
      <c r="Z18" s="17" t="str" cm="1">
        <f t="array" ref="Z18">TO_BOOLEANS(CONCATENATE($B18,SUBSTITUTE($C18,"-","")),AB18)</f>
        <v>(~A*~B*~C*~D*~F*~G*~H*~J*~K*~L*~M*~P)</v>
      </c>
      <c r="AA18" s="12" t="s">
        <v>68</v>
      </c>
      <c r="AB18" s="12" t="str" cm="1">
        <f t="array" ref="AB18">INDEX(Type_Lookup_Raw!$C:$C,MATCH(1,(AB$1 =  Type_Lookup_Raw!$A:$A) * (AA18 = Type_Lookup_Raw!$B:$B),0))</f>
        <v>1</v>
      </c>
      <c r="AC18" s="17" t="str" cm="1">
        <f t="array" ref="AC18">TO_BOOLEANS(CONCATENATE($B18,SUBSTITUTE($C18,"-","")),AG18)</f>
        <v/>
      </c>
      <c r="AD18" s="17" t="str" cm="1">
        <f t="array" ref="AD18">TO_BOOLEANS(CONCATENATE($B18,SUBSTITUTE($C18,"-","")),AH18)</f>
        <v/>
      </c>
      <c r="AE18" s="17" t="str" cm="1">
        <f t="array" ref="AE18">TO_BOOLEANS(CONCATENATE($B18,SUBSTITUTE($C18,"-","")),AI18)</f>
        <v/>
      </c>
      <c r="AF18" s="12" t="s">
        <v>69</v>
      </c>
      <c r="AG18" s="17" t="str">
        <f t="shared" si="1"/>
        <v>X</v>
      </c>
      <c r="AH18" s="17" t="str">
        <f t="shared" si="2"/>
        <v>X</v>
      </c>
      <c r="AI18" s="17" t="str">
        <f t="shared" si="3"/>
        <v>0</v>
      </c>
      <c r="AJ18" s="12" t="str" cm="1">
        <f t="array" ref="AJ18">INDEX(Type_Lookup_Raw!$C:$C,MATCH(1,(AJ$1 =  Type_Lookup_Raw!$A:$A) * (AF18 = Type_Lookup_Raw!$B:$B),0))</f>
        <v>XX0</v>
      </c>
    </row>
    <row r="19" spans="1:36" x14ac:dyDescent="0.25">
      <c r="A19" s="3" t="s">
        <v>23</v>
      </c>
      <c r="B19" s="6" t="s">
        <v>94</v>
      </c>
      <c r="C19" s="6" t="s">
        <v>106</v>
      </c>
      <c r="D19" s="17" t="str" cm="1">
        <f t="array" ref="D19">TO_BOOLEANS(SUBSTITUTE(CONCATENATE(B19,C19),"-",""),F19)</f>
        <v/>
      </c>
      <c r="E19" s="3" t="s">
        <v>40</v>
      </c>
      <c r="F19" s="12" cm="1">
        <f t="array" ref="F19">INDEX(Type_Lookup_Raw!$C:$C,MATCH(1,(F$1 =  Type_Lookup_Raw!$A:$A) * (E19 = Type_Lookup_Raw!$B:$B),0))</f>
        <v>0</v>
      </c>
      <c r="G19" s="17" t="str" cm="1">
        <f t="array" ref="G19">TO_BOOLEANS(CONCATENATE($B19,SUBSTITUTE($C19,"-","")),L19)</f>
        <v>(~A*~B*~C*~D*~F*~G*~H*~J*~K*~L*M*~P)</v>
      </c>
      <c r="H19" s="17" t="str" cm="1">
        <f t="array" ref="H19">TO_BOOLEANS(CONCATENATE($B19,SUBSTITUTE($C19,"-","")),M19)</f>
        <v/>
      </c>
      <c r="I19" s="17" t="str" cm="1">
        <f t="array" ref="I19">TO_BOOLEANS(CONCATENATE($B19,SUBSTITUTE($C19,"-","")),N19)</f>
        <v>(~A*~B*~C*~D*~F*~G*~H*~J*~K*~L*M*~P)</v>
      </c>
      <c r="J19" s="17" t="str" cm="1">
        <f t="array" ref="J19">TO_BOOLEANS(CONCATENATE($B19,SUBSTITUTE($C19,"-","")),O19)</f>
        <v/>
      </c>
      <c r="K19" s="3" t="s">
        <v>87</v>
      </c>
      <c r="L19" s="5" t="str">
        <f t="shared" si="0"/>
        <v>1</v>
      </c>
      <c r="M19" s="5" t="str">
        <f>MID($P19,2,1)</f>
        <v>0</v>
      </c>
      <c r="N19" s="5" t="str">
        <f>MID($P19,3,1)</f>
        <v>1</v>
      </c>
      <c r="O19" s="5" t="str">
        <f>MID($P19,4,1)</f>
        <v>0</v>
      </c>
      <c r="P19" s="12" t="str" cm="1">
        <f t="array" ref="P19">INDEX(Type_Lookup_Raw!$C:$C,MATCH(1,(P$1 =  Type_Lookup_Raw!$A:$A) * (K19 = Type_Lookup_Raw!$B:$B),0))</f>
        <v>1010</v>
      </c>
      <c r="Q19" s="17" t="str" cm="1">
        <f t="array" ref="Q19">TO_BOOLEANS(CONCATENATE($B19,SUBSTITUTE($C19,"-","")),S19)</f>
        <v/>
      </c>
      <c r="R19" s="12" t="s">
        <v>67</v>
      </c>
      <c r="S19" s="12" t="str" cm="1">
        <f t="array" ref="S19">INDEX(Type_Lookup_Raw!$C:$C,MATCH(1,(S$1 =  Type_Lookup_Raw!$A:$A) * (R19 = Type_Lookup_Raw!$B:$B),0))</f>
        <v>0</v>
      </c>
      <c r="T19" s="17" t="str" cm="1">
        <f t="array" ref="T19">TO_BOOLEANS(CONCATENATE($B19,SUBSTITUTE($C19,"-","")),V19)</f>
        <v/>
      </c>
      <c r="U19" s="12" t="s">
        <v>64</v>
      </c>
      <c r="V19" s="12" t="str" cm="1">
        <f t="array" ref="V19">INDEX(Type_Lookup_Raw!$C:$C,MATCH(1,(V$1 =  Type_Lookup_Raw!$A:$A) * (U19 = Type_Lookup_Raw!$B:$B),0))</f>
        <v>0</v>
      </c>
      <c r="W19" s="17" t="str" cm="1">
        <f t="array" ref="W19">TO_BOOLEANS(CONCATENATE($B19,SUBSTITUTE($C19,"-","")),Y19)</f>
        <v>(~A*~B*~C*~D*~F*~G*~H*~J*~K*~L*M*~P)</v>
      </c>
      <c r="X19" s="12" t="s">
        <v>63</v>
      </c>
      <c r="Y19" s="12" t="str" cm="1">
        <f t="array" ref="Y19">INDEX(Type_Lookup_Raw!$C:$C,MATCH(1,(Y$1 =  Type_Lookup_Raw!$A:$A) * (X19 = Type_Lookup_Raw!$B:$B),0))</f>
        <v>1</v>
      </c>
      <c r="Z19" s="17" t="str" cm="1">
        <f t="array" ref="Z19">TO_BOOLEANS(CONCATENATE($B19,SUBSTITUTE($C19,"-","")),AB19)</f>
        <v>(~A*~B*~C*~D*~F*~G*~H*~J*~K*~L*M*~P)</v>
      </c>
      <c r="AA19" s="12" t="s">
        <v>68</v>
      </c>
      <c r="AB19" s="12" t="str" cm="1">
        <f t="array" ref="AB19">INDEX(Type_Lookup_Raw!$C:$C,MATCH(1,(AB$1 =  Type_Lookup_Raw!$A:$A) * (AA19 = Type_Lookup_Raw!$B:$B),0))</f>
        <v>1</v>
      </c>
      <c r="AC19" s="17" t="str" cm="1">
        <f t="array" ref="AC19">TO_BOOLEANS(CONCATENATE($B19,SUBSTITUTE($C19,"-","")),AG19)</f>
        <v/>
      </c>
      <c r="AD19" s="17" t="str" cm="1">
        <f t="array" ref="AD19">TO_BOOLEANS(CONCATENATE($B19,SUBSTITUTE($C19,"-","")),AH19)</f>
        <v/>
      </c>
      <c r="AE19" s="17" t="str" cm="1">
        <f t="array" ref="AE19">TO_BOOLEANS(CONCATENATE($B19,SUBSTITUTE($C19,"-","")),AI19)</f>
        <v/>
      </c>
      <c r="AF19" s="12" t="s">
        <v>69</v>
      </c>
      <c r="AG19" s="17" t="str">
        <f t="shared" si="1"/>
        <v>X</v>
      </c>
      <c r="AH19" s="17" t="str">
        <f t="shared" si="2"/>
        <v>X</v>
      </c>
      <c r="AI19" s="17" t="str">
        <f t="shared" si="3"/>
        <v>0</v>
      </c>
      <c r="AJ19" s="12" t="str" cm="1">
        <f t="array" ref="AJ19">INDEX(Type_Lookup_Raw!$C:$C,MATCH(1,(AJ$1 =  Type_Lookup_Raw!$A:$A) * (AF19 = Type_Lookup_Raw!$B:$B),0))</f>
        <v>XX0</v>
      </c>
    </row>
    <row r="20" spans="1:36" x14ac:dyDescent="0.25">
      <c r="A20" s="3" t="s">
        <v>24</v>
      </c>
      <c r="B20" s="6" t="s">
        <v>94</v>
      </c>
      <c r="C20" s="6" t="s">
        <v>107</v>
      </c>
      <c r="D20" s="17" t="str" cm="1">
        <f t="array" ref="D20">TO_BOOLEANS(SUBSTITUTE(CONCATENATE(B20,C20),"-",""),F20)</f>
        <v/>
      </c>
      <c r="E20" s="3" t="s">
        <v>40</v>
      </c>
      <c r="F20" s="12" cm="1">
        <f t="array" ref="F20">INDEX(Type_Lookup_Raw!$C:$C,MATCH(1,(F$1 =  Type_Lookup_Raw!$A:$A) * (E20 = Type_Lookup_Raw!$B:$B),0))</f>
        <v>0</v>
      </c>
      <c r="G20" s="17" t="str" cm="1">
        <f t="array" ref="G20">TO_BOOLEANS(CONCATENATE($B20,SUBSTITUTE($C20,"-","")),L20)</f>
        <v>(~A*~B*~C*~D*~F*~G*~H*~J*~K*~L*M*P)</v>
      </c>
      <c r="H20" s="17" t="str" cm="1">
        <f t="array" ref="H20">TO_BOOLEANS(CONCATENATE($B20,SUBSTITUTE($C20,"-","")),M20)</f>
        <v/>
      </c>
      <c r="I20" s="17" t="str" cm="1">
        <f t="array" ref="I20">TO_BOOLEANS(CONCATENATE($B20,SUBSTITUTE($C20,"-","")),N20)</f>
        <v>(~A*~B*~C*~D*~F*~G*~H*~J*~K*~L*M*P)</v>
      </c>
      <c r="J20" s="17" t="str" cm="1">
        <f t="array" ref="J20">TO_BOOLEANS(CONCATENATE($B20,SUBSTITUTE($C20,"-","")),O20)</f>
        <v>(~A*~B*~C*~D*~F*~G*~H*~J*~K*~L*M*P)</v>
      </c>
      <c r="K20" s="3" t="s">
        <v>88</v>
      </c>
      <c r="L20" s="5" t="str">
        <f t="shared" si="0"/>
        <v>1</v>
      </c>
      <c r="M20" s="5" t="str">
        <f>MID($P20,2,1)</f>
        <v>0</v>
      </c>
      <c r="N20" s="5" t="str">
        <f>MID($P20,3,1)</f>
        <v>1</v>
      </c>
      <c r="O20" s="5" t="str">
        <f>MID($P20,4,1)</f>
        <v>1</v>
      </c>
      <c r="P20" s="12" t="str" cm="1">
        <f t="array" ref="P20">INDEX(Type_Lookup_Raw!$C:$C,MATCH(1,(P$1 =  Type_Lookup_Raw!$A:$A) * (K20 = Type_Lookup_Raw!$B:$B),0))</f>
        <v>1011</v>
      </c>
      <c r="Q20" s="17" t="str" cm="1">
        <f t="array" ref="Q20">TO_BOOLEANS(CONCATENATE($B20,SUBSTITUTE($C20,"-","")),S20)</f>
        <v/>
      </c>
      <c r="R20" s="12" t="s">
        <v>67</v>
      </c>
      <c r="S20" s="12" t="str" cm="1">
        <f t="array" ref="S20">INDEX(Type_Lookup_Raw!$C:$C,MATCH(1,(S$1 =  Type_Lookup_Raw!$A:$A) * (R20 = Type_Lookup_Raw!$B:$B),0))</f>
        <v>0</v>
      </c>
      <c r="T20" s="17" t="str" cm="1">
        <f t="array" ref="T20">TO_BOOLEANS(CONCATENATE($B20,SUBSTITUTE($C20,"-","")),V20)</f>
        <v/>
      </c>
      <c r="U20" s="12" t="s">
        <v>64</v>
      </c>
      <c r="V20" s="12" t="str" cm="1">
        <f t="array" ref="V20">INDEX(Type_Lookup_Raw!$C:$C,MATCH(1,(V$1 =  Type_Lookup_Raw!$A:$A) * (U20 = Type_Lookup_Raw!$B:$B),0))</f>
        <v>0</v>
      </c>
      <c r="W20" s="17" t="str" cm="1">
        <f t="array" ref="W20">TO_BOOLEANS(CONCATENATE($B20,SUBSTITUTE($C20,"-","")),Y20)</f>
        <v>(~A*~B*~C*~D*~F*~G*~H*~J*~K*~L*M*P)</v>
      </c>
      <c r="X20" s="12" t="s">
        <v>63</v>
      </c>
      <c r="Y20" s="12" t="str" cm="1">
        <f t="array" ref="Y20">INDEX(Type_Lookup_Raw!$C:$C,MATCH(1,(Y$1 =  Type_Lookup_Raw!$A:$A) * (X20 = Type_Lookup_Raw!$B:$B),0))</f>
        <v>1</v>
      </c>
      <c r="Z20" s="17" t="str" cm="1">
        <f t="array" ref="Z20">TO_BOOLEANS(CONCATENATE($B20,SUBSTITUTE($C20,"-","")),AB20)</f>
        <v>(~A*~B*~C*~D*~F*~G*~H*~J*~K*~L*M*P)</v>
      </c>
      <c r="AA20" s="12" t="s">
        <v>68</v>
      </c>
      <c r="AB20" s="12" t="str" cm="1">
        <f t="array" ref="AB20">INDEX(Type_Lookup_Raw!$C:$C,MATCH(1,(AB$1 =  Type_Lookup_Raw!$A:$A) * (AA20 = Type_Lookup_Raw!$B:$B),0))</f>
        <v>1</v>
      </c>
      <c r="AC20" s="17" t="str" cm="1">
        <f t="array" ref="AC20">TO_BOOLEANS(CONCATENATE($B20,SUBSTITUTE($C20,"-","")),AG20)</f>
        <v/>
      </c>
      <c r="AD20" s="17" t="str" cm="1">
        <f t="array" ref="AD20">TO_BOOLEANS(CONCATENATE($B20,SUBSTITUTE($C20,"-","")),AH20)</f>
        <v/>
      </c>
      <c r="AE20" s="17" t="str" cm="1">
        <f t="array" ref="AE20">TO_BOOLEANS(CONCATENATE($B20,SUBSTITUTE($C20,"-","")),AI20)</f>
        <v/>
      </c>
      <c r="AF20" s="12" t="s">
        <v>69</v>
      </c>
      <c r="AG20" s="17" t="str">
        <f t="shared" si="1"/>
        <v>X</v>
      </c>
      <c r="AH20" s="17" t="str">
        <f t="shared" si="2"/>
        <v>X</v>
      </c>
      <c r="AI20" s="17" t="str">
        <f t="shared" si="3"/>
        <v>0</v>
      </c>
      <c r="AJ20" s="12" t="str" cm="1">
        <f t="array" ref="AJ20">INDEX(Type_Lookup_Raw!$C:$C,MATCH(1,(AJ$1 =  Type_Lookup_Raw!$A:$A) * (AF20 = Type_Lookup_Raw!$B:$B),0))</f>
        <v>XX0</v>
      </c>
    </row>
    <row r="21" spans="1:36" x14ac:dyDescent="0.25">
      <c r="A21" s="3" t="s">
        <v>25</v>
      </c>
      <c r="B21" s="6" t="s">
        <v>103</v>
      </c>
      <c r="C21" s="6" t="s">
        <v>93</v>
      </c>
      <c r="D21" s="17" t="str" cm="1">
        <f t="array" ref="D21">TO_BOOLEANS(SUBSTITUTE(CONCATENATE(B21,C21),"-",""),F21)</f>
        <v>(A*~B*C*~D*F*G)</v>
      </c>
      <c r="E21" s="3" t="s">
        <v>44</v>
      </c>
      <c r="F21" s="12" cm="1">
        <f t="array" ref="F21">INDEX(Type_Lookup_Raw!$C:$C,MATCH(1,(F$1 =  Type_Lookup_Raw!$A:$A) * (E21 = Type_Lookup_Raw!$B:$B),0))</f>
        <v>1</v>
      </c>
      <c r="G21" s="17" t="str" cm="1">
        <f t="array" ref="G21">TO_BOOLEANS(CONCATENATE($B21,SUBSTITUTE($C21,"-","")),L21)</f>
        <v/>
      </c>
      <c r="H21" s="17" t="str" cm="1">
        <f t="array" ref="H21">TO_BOOLEANS(CONCATENATE($B21,SUBSTITUTE($C21,"-","")),M21)</f>
        <v/>
      </c>
      <c r="I21" s="17" t="str" cm="1">
        <f t="array" ref="I21">TO_BOOLEANS(CONCATENATE($B21,SUBSTITUTE($C21,"-","")),N21)</f>
        <v/>
      </c>
      <c r="J21" s="17" t="str" cm="1">
        <f t="array" ref="J21">TO_BOOLEANS(CONCATENATE($B21,SUBSTITUTE($C21,"-","")),O21)</f>
        <v/>
      </c>
      <c r="K21" s="3" t="s">
        <v>8</v>
      </c>
      <c r="L21" s="5" t="str">
        <f t="shared" si="0"/>
        <v>0</v>
      </c>
      <c r="M21" s="5" t="str">
        <f>MID($P21,2,1)</f>
        <v>0</v>
      </c>
      <c r="N21" s="5" t="str">
        <f>MID($P21,3,1)</f>
        <v>0</v>
      </c>
      <c r="O21" s="5" t="str">
        <f>MID($P21,4,1)</f>
        <v>0</v>
      </c>
      <c r="P21" s="12" t="str" cm="1">
        <f t="array" ref="P21">INDEX(Type_Lookup_Raw!$C:$C,MATCH(1,(P$1 =  Type_Lookup_Raw!$A:$A) * (K21 = Type_Lookup_Raw!$B:$B),0))</f>
        <v>0000</v>
      </c>
      <c r="Q21" s="17" t="str" cm="1">
        <f t="array" ref="Q21">TO_BOOLEANS(CONCATENATE($B21,SUBSTITUTE($C21,"-","")),S21)</f>
        <v/>
      </c>
      <c r="R21" s="3" t="s">
        <v>45</v>
      </c>
      <c r="S21" s="12" t="str" cm="1">
        <f t="array" ref="S21">INDEX(Type_Lookup_Raw!$C:$C,MATCH(1,(S$1 =  Type_Lookup_Raw!$A:$A) * (R21 = Type_Lookup_Raw!$B:$B),0))</f>
        <v>X</v>
      </c>
      <c r="T21" s="17" t="str" cm="1">
        <f t="array" ref="T21">TO_BOOLEANS(CONCATENATE($B21,SUBSTITUTE($C21,"-","")),V21)</f>
        <v>(A*~B*C*~D*F*G)</v>
      </c>
      <c r="U21" s="12" t="s">
        <v>63</v>
      </c>
      <c r="V21" s="12" t="str" cm="1">
        <f t="array" ref="V21">INDEX(Type_Lookup_Raw!$C:$C,MATCH(1,(V$1 =  Type_Lookup_Raw!$A:$A) * (U21 = Type_Lookup_Raw!$B:$B),0))</f>
        <v>1</v>
      </c>
      <c r="W21" s="17" t="str" cm="1">
        <f t="array" ref="W21">TO_BOOLEANS(CONCATENATE($B21,SUBSTITUTE($C21,"-","")),Y21)</f>
        <v/>
      </c>
      <c r="X21" s="12" t="s">
        <v>64</v>
      </c>
      <c r="Y21" s="12" t="str" cm="1">
        <f t="array" ref="Y21">INDEX(Type_Lookup_Raw!$C:$C,MATCH(1,(Y$1 =  Type_Lookup_Raw!$A:$A) * (X21 = Type_Lookup_Raw!$B:$B),0))</f>
        <v>0</v>
      </c>
      <c r="Z21" s="17" t="str" cm="1">
        <f t="array" ref="Z21">TO_BOOLEANS(CONCATENATE($B21,SUBSTITUTE($C21,"-","")),AB21)</f>
        <v/>
      </c>
      <c r="AA21" s="12" t="s">
        <v>45</v>
      </c>
      <c r="AB21" s="12" t="str" cm="1">
        <f t="array" ref="AB21">INDEX(Type_Lookup_Raw!$C:$C,MATCH(1,(AB$1 =  Type_Lookup_Raw!$A:$A) * (AA21 = Type_Lookup_Raw!$B:$B),0))</f>
        <v>X</v>
      </c>
      <c r="AC21" s="17" t="str" cm="1">
        <f t="array" ref="AC21">TO_BOOLEANS(CONCATENATE($B21,SUBSTITUTE($C21,"-","")),AG21)</f>
        <v/>
      </c>
      <c r="AD21" s="17" t="str" cm="1">
        <f t="array" ref="AD21">TO_BOOLEANS(CONCATENATE($B21,SUBSTITUTE($C21,"-","")),AH21)</f>
        <v/>
      </c>
      <c r="AE21" s="17" t="str" cm="1">
        <f t="array" ref="AE21">TO_BOOLEANS(CONCATENATE($B21,SUBSTITUTE($C21,"-","")),AI21)</f>
        <v/>
      </c>
      <c r="AF21" s="12" t="s">
        <v>69</v>
      </c>
      <c r="AG21" s="17" t="str">
        <f t="shared" si="1"/>
        <v>X</v>
      </c>
      <c r="AH21" s="17" t="str">
        <f t="shared" si="2"/>
        <v>X</v>
      </c>
      <c r="AI21" s="17" t="str">
        <f t="shared" si="3"/>
        <v>0</v>
      </c>
      <c r="AJ21" s="12" t="str" cm="1">
        <f t="array" ref="AJ21">INDEX(Type_Lookup_Raw!$C:$C,MATCH(1,(AJ$1 =  Type_Lookup_Raw!$A:$A) * (AF21 = Type_Lookup_Raw!$B:$B),0))</f>
        <v>XX0</v>
      </c>
    </row>
    <row r="22" spans="1:36" x14ac:dyDescent="0.25">
      <c r="A22" s="3" t="s">
        <v>26</v>
      </c>
      <c r="B22" s="6" t="s">
        <v>94</v>
      </c>
      <c r="C22" s="6" t="s">
        <v>115</v>
      </c>
      <c r="D22" s="17" t="str" cm="1">
        <f t="array" ref="D22">TO_BOOLEANS(SUBSTITUTE(CONCATENATE(B22,C22),"-",""),F22)</f>
        <v/>
      </c>
      <c r="E22" s="3" t="s">
        <v>40</v>
      </c>
      <c r="F22" s="12" cm="1">
        <f t="array" ref="F22">INDEX(Type_Lookup_Raw!$C:$C,MATCH(1,(F$1 =  Type_Lookup_Raw!$A:$A) * (E22 = Type_Lookup_Raw!$B:$B),0))</f>
        <v>0</v>
      </c>
      <c r="G22" s="17" t="str" cm="1">
        <f t="array" ref="G22">TO_BOOLEANS(CONCATENATE($B22,SUBSTITUTE($C22,"-","")),L22)</f>
        <v/>
      </c>
      <c r="H22" s="17" t="str" cm="1">
        <f t="array" ref="H22">TO_BOOLEANS(CONCATENATE($B22,SUBSTITUTE($C22,"-","")),M22)</f>
        <v/>
      </c>
      <c r="I22" s="17" t="str" cm="1">
        <f t="array" ref="I22">TO_BOOLEANS(CONCATENATE($B22,SUBSTITUTE($C22,"-","")),N22)</f>
        <v/>
      </c>
      <c r="J22" s="17" t="str" cm="1">
        <f t="array" ref="J22">TO_BOOLEANS(CONCATENATE($B22,SUBSTITUTE($C22,"-","")),O22)</f>
        <v>(~A*~B*~C*~D*~F*~G*H*~J*~K*~L*M*~P)</v>
      </c>
      <c r="K22" s="3" t="s">
        <v>49</v>
      </c>
      <c r="L22" s="5" t="str">
        <f t="shared" si="0"/>
        <v>0</v>
      </c>
      <c r="M22" s="5" t="str">
        <f>MID($P22,2,1)</f>
        <v>0</v>
      </c>
      <c r="N22" s="5" t="str">
        <f>MID($P22,3,1)</f>
        <v>0</v>
      </c>
      <c r="O22" s="5" t="str">
        <f>MID($P22,4,1)</f>
        <v>1</v>
      </c>
      <c r="P22" s="12" t="str" cm="1">
        <f t="array" ref="P22">INDEX(Type_Lookup_Raw!$C:$C,MATCH(1,(P$1 =  Type_Lookup_Raw!$A:$A) * (K22 = Type_Lookup_Raw!$B:$B),0))</f>
        <v>0001</v>
      </c>
      <c r="Q22" s="17" t="str" cm="1">
        <f t="array" ref="Q22">TO_BOOLEANS(CONCATENATE($B22,SUBSTITUTE($C22,"-","")),S22)</f>
        <v/>
      </c>
      <c r="R22" s="12" t="s">
        <v>67</v>
      </c>
      <c r="S22" s="12" t="str" cm="1">
        <f t="array" ref="S22">INDEX(Type_Lookup_Raw!$C:$C,MATCH(1,(S$1 =  Type_Lookup_Raw!$A:$A) * (R22 = Type_Lookup_Raw!$B:$B),0))</f>
        <v>0</v>
      </c>
      <c r="T22" s="17" t="str" cm="1">
        <f t="array" ref="T22">TO_BOOLEANS(CONCATENATE($B22,SUBSTITUTE($C22,"-","")),V22)</f>
        <v/>
      </c>
      <c r="U22" s="12" t="s">
        <v>64</v>
      </c>
      <c r="V22" s="12" t="str" cm="1">
        <f t="array" ref="V22">INDEX(Type_Lookup_Raw!$C:$C,MATCH(1,(V$1 =  Type_Lookup_Raw!$A:$A) * (U22 = Type_Lookup_Raw!$B:$B),0))</f>
        <v>0</v>
      </c>
      <c r="W22" s="17" t="str" cm="1">
        <f t="array" ref="W22">TO_BOOLEANS(CONCATENATE($B22,SUBSTITUTE($C22,"-","")),Y22)</f>
        <v>(~A*~B*~C*~D*~F*~G*H*~J*~K*~L*M*~P)</v>
      </c>
      <c r="X22" s="12" t="s">
        <v>63</v>
      </c>
      <c r="Y22" s="12" t="str" cm="1">
        <f t="array" ref="Y22">INDEX(Type_Lookup_Raw!$C:$C,MATCH(1,(Y$1 =  Type_Lookup_Raw!$A:$A) * (X22 = Type_Lookup_Raw!$B:$B),0))</f>
        <v>1</v>
      </c>
      <c r="Z22" s="17" t="str" cm="1">
        <f t="array" ref="Z22">TO_BOOLEANS(CONCATENATE($B22,SUBSTITUTE($C22,"-","")),AB22)</f>
        <v>(~A*~B*~C*~D*~F*~G*H*~J*~K*~L*M*~P)</v>
      </c>
      <c r="AA22" s="12" t="s">
        <v>68</v>
      </c>
      <c r="AB22" s="12" t="str" cm="1">
        <f t="array" ref="AB22">INDEX(Type_Lookup_Raw!$C:$C,MATCH(1,(AB$1 =  Type_Lookup_Raw!$A:$A) * (AA22 = Type_Lookup_Raw!$B:$B),0))</f>
        <v>1</v>
      </c>
      <c r="AC22" s="17" t="str" cm="1">
        <f t="array" ref="AC22">TO_BOOLEANS(CONCATENATE($B22,SUBSTITUTE($C22,"-","")),AG22)</f>
        <v/>
      </c>
      <c r="AD22" s="17" t="str" cm="1">
        <f t="array" ref="AD22">TO_BOOLEANS(CONCATENATE($B22,SUBSTITUTE($C22,"-","")),AH22)</f>
        <v/>
      </c>
      <c r="AE22" s="17" t="str" cm="1">
        <f t="array" ref="AE22">TO_BOOLEANS(CONCATENATE($B22,SUBSTITUTE($C22,"-","")),AI22)</f>
        <v/>
      </c>
      <c r="AF22" s="12" t="s">
        <v>69</v>
      </c>
      <c r="AG22" s="17" t="str">
        <f t="shared" si="1"/>
        <v>X</v>
      </c>
      <c r="AH22" s="17" t="str">
        <f t="shared" si="2"/>
        <v>X</v>
      </c>
      <c r="AI22" s="17" t="str">
        <f t="shared" si="3"/>
        <v>0</v>
      </c>
      <c r="AJ22" s="12" t="str" cm="1">
        <f t="array" ref="AJ22">INDEX(Type_Lookup_Raw!$C:$C,MATCH(1,(AJ$1 =  Type_Lookup_Raw!$A:$A) * (AF22 = Type_Lookup_Raw!$B:$B),0))</f>
        <v>XX0</v>
      </c>
    </row>
    <row r="23" spans="1:36" x14ac:dyDescent="0.25">
      <c r="A23" s="3" t="s">
        <v>27</v>
      </c>
      <c r="B23" s="6" t="s">
        <v>94</v>
      </c>
      <c r="C23" s="6" t="s">
        <v>99</v>
      </c>
      <c r="D23" s="17" t="str" cm="1">
        <f t="array" ref="D23">TO_BOOLEANS(SUBSTITUTE(CONCATENATE(B23,C23),"-",""),F23)</f>
        <v/>
      </c>
      <c r="E23" s="3" t="s">
        <v>40</v>
      </c>
      <c r="F23" s="12" cm="1">
        <f t="array" ref="F23">INDEX(Type_Lookup_Raw!$C:$C,MATCH(1,(F$1 =  Type_Lookup_Raw!$A:$A) * (E23 = Type_Lookup_Raw!$B:$B),0))</f>
        <v>0</v>
      </c>
      <c r="G23" s="17" t="str" cm="1">
        <f t="array" ref="G23">TO_BOOLEANS(CONCATENATE($B23,SUBSTITUTE($C23,"-","")),L23)</f>
        <v/>
      </c>
      <c r="H23" s="17" t="str" cm="1">
        <f t="array" ref="H23">TO_BOOLEANS(CONCATENATE($B23,SUBSTITUTE($C23,"-","")),M23)</f>
        <v/>
      </c>
      <c r="I23" s="17" t="str" cm="1">
        <f t="array" ref="I23">TO_BOOLEANS(CONCATENATE($B23,SUBSTITUTE($C23,"-","")),N23)</f>
        <v/>
      </c>
      <c r="J23" s="17" t="str" cm="1">
        <f t="array" ref="J23">TO_BOOLEANS(CONCATENATE($B23,SUBSTITUTE($C23,"-","")),O23)</f>
        <v>(~A*~B*~C*~D*~F*~G*H*~J*~K*~L*M*P)</v>
      </c>
      <c r="K23" s="3" t="s">
        <v>49</v>
      </c>
      <c r="L23" s="5" t="str">
        <f t="shared" si="0"/>
        <v>0</v>
      </c>
      <c r="M23" s="5" t="str">
        <f>MID($P23,2,1)</f>
        <v>0</v>
      </c>
      <c r="N23" s="5" t="str">
        <f>MID($P23,3,1)</f>
        <v>0</v>
      </c>
      <c r="O23" s="5" t="str">
        <f>MID($P23,4,1)</f>
        <v>1</v>
      </c>
      <c r="P23" s="12" t="str" cm="1">
        <f t="array" ref="P23">INDEX(Type_Lookup_Raw!$C:$C,MATCH(1,(P$1 =  Type_Lookup_Raw!$A:$A) * (K23 = Type_Lookup_Raw!$B:$B),0))</f>
        <v>0001</v>
      </c>
      <c r="Q23" s="17" t="str" cm="1">
        <f t="array" ref="Q23">TO_BOOLEANS(CONCATENATE($B23,SUBSTITUTE($C23,"-","")),S23)</f>
        <v/>
      </c>
      <c r="R23" s="12" t="s">
        <v>67</v>
      </c>
      <c r="S23" s="12" t="str" cm="1">
        <f t="array" ref="S23">INDEX(Type_Lookup_Raw!$C:$C,MATCH(1,(S$1 =  Type_Lookup_Raw!$A:$A) * (R23 = Type_Lookup_Raw!$B:$B),0))</f>
        <v>0</v>
      </c>
      <c r="T23" s="17" t="str" cm="1">
        <f t="array" ref="T23">TO_BOOLEANS(CONCATENATE($B23,SUBSTITUTE($C23,"-","")),V23)</f>
        <v/>
      </c>
      <c r="U23" s="12" t="s">
        <v>64</v>
      </c>
      <c r="V23" s="12" t="str" cm="1">
        <f t="array" ref="V23">INDEX(Type_Lookup_Raw!$C:$C,MATCH(1,(V$1 =  Type_Lookup_Raw!$A:$A) * (U23 = Type_Lookup_Raw!$B:$B),0))</f>
        <v>0</v>
      </c>
      <c r="W23" s="17" t="str" cm="1">
        <f t="array" ref="W23">TO_BOOLEANS(CONCATENATE($B23,SUBSTITUTE($C23,"-","")),Y23)</f>
        <v>(~A*~B*~C*~D*~F*~G*H*~J*~K*~L*M*P)</v>
      </c>
      <c r="X23" s="12" t="s">
        <v>63</v>
      </c>
      <c r="Y23" s="12" t="str" cm="1">
        <f t="array" ref="Y23">INDEX(Type_Lookup_Raw!$C:$C,MATCH(1,(Y$1 =  Type_Lookup_Raw!$A:$A) * (X23 = Type_Lookup_Raw!$B:$B),0))</f>
        <v>1</v>
      </c>
      <c r="Z23" s="17" t="str" cm="1">
        <f t="array" ref="Z23">TO_BOOLEANS(CONCATENATE($B23,SUBSTITUTE($C23,"-","")),AB23)</f>
        <v>(~A*~B*~C*~D*~F*~G*H*~J*~K*~L*M*P)</v>
      </c>
      <c r="AA23" s="12" t="s">
        <v>68</v>
      </c>
      <c r="AB23" s="12" t="str" cm="1">
        <f t="array" ref="AB23">INDEX(Type_Lookup_Raw!$C:$C,MATCH(1,(AB$1 =  Type_Lookup_Raw!$A:$A) * (AA23 = Type_Lookup_Raw!$B:$B),0))</f>
        <v>1</v>
      </c>
      <c r="AC23" s="17" t="str" cm="1">
        <f t="array" ref="AC23">TO_BOOLEANS(CONCATENATE($B23,SUBSTITUTE($C23,"-","")),AG23)</f>
        <v/>
      </c>
      <c r="AD23" s="17" t="str" cm="1">
        <f t="array" ref="AD23">TO_BOOLEANS(CONCATENATE($B23,SUBSTITUTE($C23,"-","")),AH23)</f>
        <v/>
      </c>
      <c r="AE23" s="17" t="str" cm="1">
        <f t="array" ref="AE23">TO_BOOLEANS(CONCATENATE($B23,SUBSTITUTE($C23,"-","")),AI23)</f>
        <v/>
      </c>
      <c r="AF23" s="12" t="s">
        <v>69</v>
      </c>
      <c r="AG23" s="17" t="str">
        <f t="shared" si="1"/>
        <v>X</v>
      </c>
      <c r="AH23" s="17" t="str">
        <f t="shared" si="2"/>
        <v>X</v>
      </c>
      <c r="AI23" s="17" t="str">
        <f t="shared" si="3"/>
        <v>0</v>
      </c>
      <c r="AJ23" s="12" t="str" cm="1">
        <f t="array" ref="AJ23">INDEX(Type_Lookup_Raw!$C:$C,MATCH(1,(AJ$1 =  Type_Lookup_Raw!$A:$A) * (AF23 = Type_Lookup_Raw!$B:$B),0))</f>
        <v>XX0</v>
      </c>
    </row>
    <row r="24" spans="1:36" x14ac:dyDescent="0.25">
      <c r="A24" s="3" t="s">
        <v>28</v>
      </c>
      <c r="B24" s="6" t="s">
        <v>104</v>
      </c>
      <c r="C24" s="6" t="s">
        <v>93</v>
      </c>
      <c r="D24" s="17" t="str" cm="1">
        <f t="array" ref="D24">TO_BOOLEANS(SUBSTITUTE(CONCATENATE(B24,C24),"-",""),F24)</f>
        <v>(~A*~B*~C*D*~F*~G)</v>
      </c>
      <c r="E24" s="3" t="s">
        <v>44</v>
      </c>
      <c r="F24" s="12" cm="1">
        <f t="array" ref="F24">INDEX(Type_Lookup_Raw!$C:$C,MATCH(1,(F$1 =  Type_Lookup_Raw!$A:$A) * (E24 = Type_Lookup_Raw!$B:$B),0))</f>
        <v>1</v>
      </c>
      <c r="G24" s="17" t="str" cm="1">
        <f t="array" ref="G24">TO_BOOLEANS(CONCATENATE($B24,SUBSTITUTE($C24,"-","")),L24)</f>
        <v/>
      </c>
      <c r="H24" s="17" t="str" cm="1">
        <f t="array" ref="H24">TO_BOOLEANS(CONCATENATE($B24,SUBSTITUTE($C24,"-","")),M24)</f>
        <v/>
      </c>
      <c r="I24" s="17" t="str" cm="1">
        <f t="array" ref="I24">TO_BOOLEANS(CONCATENATE($B24,SUBSTITUTE($C24,"-","")),N24)</f>
        <v/>
      </c>
      <c r="J24" s="17" t="str" cm="1">
        <f t="array" ref="J24">TO_BOOLEANS(CONCATENATE($B24,SUBSTITUTE($C24,"-","")),O24)</f>
        <v>(~A*~B*~C*D*~F*~G)</v>
      </c>
      <c r="K24" s="3" t="s">
        <v>49</v>
      </c>
      <c r="L24" s="5" t="str">
        <f t="shared" si="0"/>
        <v>0</v>
      </c>
      <c r="M24" s="5" t="str">
        <f>MID($P24,2,1)</f>
        <v>0</v>
      </c>
      <c r="N24" s="5" t="str">
        <f>MID($P24,3,1)</f>
        <v>0</v>
      </c>
      <c r="O24" s="5" t="str">
        <f>MID($P24,4,1)</f>
        <v>1</v>
      </c>
      <c r="P24" s="12" t="str" cm="1">
        <f t="array" ref="P24">INDEX(Type_Lookup_Raw!$C:$C,MATCH(1,(P$1 =  Type_Lookup_Raw!$A:$A) * (K24 = Type_Lookup_Raw!$B:$B),0))</f>
        <v>0001</v>
      </c>
      <c r="Q24" s="17" t="str" cm="1">
        <f t="array" ref="Q24">TO_BOOLEANS(CONCATENATE($B24,SUBSTITUTE($C24,"-","")),S24)</f>
        <v/>
      </c>
      <c r="R24" s="12" t="s">
        <v>45</v>
      </c>
      <c r="S24" s="12" t="str" cm="1">
        <f t="array" ref="S24">INDEX(Type_Lookup_Raw!$C:$C,MATCH(1,(S$1 =  Type_Lookup_Raw!$A:$A) * (R24 = Type_Lookup_Raw!$B:$B),0))</f>
        <v>X</v>
      </c>
      <c r="T24" s="17" t="str" cm="1">
        <f t="array" ref="T24">TO_BOOLEANS(CONCATENATE($B24,SUBSTITUTE($C24,"-","")),V24)</f>
        <v/>
      </c>
      <c r="U24" s="12" t="s">
        <v>64</v>
      </c>
      <c r="V24" s="12" t="str" cm="1">
        <f t="array" ref="V24">INDEX(Type_Lookup_Raw!$C:$C,MATCH(1,(V$1 =  Type_Lookup_Raw!$A:$A) * (U24 = Type_Lookup_Raw!$B:$B),0))</f>
        <v>0</v>
      </c>
      <c r="W24" s="17" t="str" cm="1">
        <f t="array" ref="W24">TO_BOOLEANS(CONCATENATE($B24,SUBSTITUTE($C24,"-","")),Y24)</f>
        <v/>
      </c>
      <c r="X24" s="12" t="s">
        <v>64</v>
      </c>
      <c r="Y24" s="12" t="str" cm="1">
        <f t="array" ref="Y24">INDEX(Type_Lookup_Raw!$C:$C,MATCH(1,(Y$1 =  Type_Lookup_Raw!$A:$A) * (X24 = Type_Lookup_Raw!$B:$B),0))</f>
        <v>0</v>
      </c>
      <c r="Z24" s="17" t="str" cm="1">
        <f t="array" ref="Z24">TO_BOOLEANS(CONCATENATE($B24,SUBSTITUTE($C24,"-","")),AB24)</f>
        <v/>
      </c>
      <c r="AA24" s="12" t="s">
        <v>45</v>
      </c>
      <c r="AB24" s="12" t="str" cm="1">
        <f t="array" ref="AB24">INDEX(Type_Lookup_Raw!$C:$C,MATCH(1,(AB$1 =  Type_Lookup_Raw!$A:$A) * (AA24 = Type_Lookup_Raw!$B:$B),0))</f>
        <v>X</v>
      </c>
      <c r="AC24" s="17" t="str" cm="1">
        <f t="array" ref="AC24">TO_BOOLEANS(CONCATENATE($B24,SUBSTITUTE($C24,"-","")),AG24)</f>
        <v/>
      </c>
      <c r="AD24" s="17" t="str" cm="1">
        <f t="array" ref="AD24">TO_BOOLEANS(CONCATENATE($B24,SUBSTITUTE($C24,"-","")),AH24)</f>
        <v/>
      </c>
      <c r="AE24" s="17" t="str" cm="1">
        <f t="array" ref="AE24">TO_BOOLEANS(CONCATENATE($B24,SUBSTITUTE($C24,"-","")),AI24)</f>
        <v>(~A*~B*~C*D*~F*~G)</v>
      </c>
      <c r="AF24" s="12" t="s">
        <v>70</v>
      </c>
      <c r="AG24" s="17" t="str">
        <f t="shared" si="1"/>
        <v>X</v>
      </c>
      <c r="AH24" s="17" t="str">
        <f t="shared" si="2"/>
        <v>0</v>
      </c>
      <c r="AI24" s="17" t="str">
        <f t="shared" si="3"/>
        <v>1</v>
      </c>
      <c r="AJ24" s="12" t="str" cm="1">
        <f t="array" ref="AJ24">INDEX(Type_Lookup_Raw!$C:$C,MATCH(1,(AJ$1 =  Type_Lookup_Raw!$A:$A) * (AF24 = Type_Lookup_Raw!$B:$B),0))</f>
        <v>X01</v>
      </c>
    </row>
    <row r="25" spans="1:36" x14ac:dyDescent="0.25">
      <c r="A25" s="3" t="s">
        <v>29</v>
      </c>
      <c r="B25" s="6" t="s">
        <v>105</v>
      </c>
      <c r="C25" s="6" t="s">
        <v>93</v>
      </c>
      <c r="D25" s="17" t="str" cm="1">
        <f t="array" ref="D25">TO_BOOLEANS(SUBSTITUTE(CONCATENATE(B25,C25),"-",""),F25)</f>
        <v>(~A*~B*~C*D*~F*G)</v>
      </c>
      <c r="E25" s="3" t="s">
        <v>44</v>
      </c>
      <c r="F25" s="12" cm="1">
        <f t="array" ref="F25">INDEX(Type_Lookup_Raw!$C:$C,MATCH(1,(F$1 =  Type_Lookup_Raw!$A:$A) * (E25 = Type_Lookup_Raw!$B:$B),0))</f>
        <v>1</v>
      </c>
      <c r="G25" s="17" t="str" cm="1">
        <f t="array" ref="G25">TO_BOOLEANS(CONCATENATE($B25,SUBSTITUTE($C25,"-","")),L25)</f>
        <v/>
      </c>
      <c r="H25" s="17" t="str" cm="1">
        <f t="array" ref="H25">TO_BOOLEANS(CONCATENATE($B25,SUBSTITUTE($C25,"-","")),M25)</f>
        <v/>
      </c>
      <c r="I25" s="17" t="str" cm="1">
        <f t="array" ref="I25">TO_BOOLEANS(CONCATENATE($B25,SUBSTITUTE($C25,"-","")),N25)</f>
        <v/>
      </c>
      <c r="J25" s="17" t="str" cm="1">
        <f t="array" ref="J25">TO_BOOLEANS(CONCATENATE($B25,SUBSTITUTE($C25,"-","")),O25)</f>
        <v>(~A*~B*~C*D*~F*G)</v>
      </c>
      <c r="K25" s="3" t="s">
        <v>49</v>
      </c>
      <c r="L25" s="5" t="str">
        <f t="shared" si="0"/>
        <v>0</v>
      </c>
      <c r="M25" s="5" t="str">
        <f>MID($P25,2,1)</f>
        <v>0</v>
      </c>
      <c r="N25" s="5" t="str">
        <f>MID($P25,3,1)</f>
        <v>0</v>
      </c>
      <c r="O25" s="5" t="str">
        <f>MID($P25,4,1)</f>
        <v>1</v>
      </c>
      <c r="P25" s="12" t="str" cm="1">
        <f t="array" ref="P25">INDEX(Type_Lookup_Raw!$C:$C,MATCH(1,(P$1 =  Type_Lookup_Raw!$A:$A) * (K25 = Type_Lookup_Raw!$B:$B),0))</f>
        <v>0001</v>
      </c>
      <c r="Q25" s="17" t="str" cm="1">
        <f t="array" ref="Q25">TO_BOOLEANS(CONCATENATE($B25,SUBSTITUTE($C25,"-","")),S25)</f>
        <v/>
      </c>
      <c r="R25" s="12" t="s">
        <v>45</v>
      </c>
      <c r="S25" s="12" t="str" cm="1">
        <f t="array" ref="S25">INDEX(Type_Lookup_Raw!$C:$C,MATCH(1,(S$1 =  Type_Lookup_Raw!$A:$A) * (R25 = Type_Lookup_Raw!$B:$B),0))</f>
        <v>X</v>
      </c>
      <c r="T25" s="17" t="str" cm="1">
        <f t="array" ref="T25">TO_BOOLEANS(CONCATENATE($B25,SUBSTITUTE($C25,"-","")),V25)</f>
        <v/>
      </c>
      <c r="U25" s="12" t="s">
        <v>64</v>
      </c>
      <c r="V25" s="12" t="str" cm="1">
        <f t="array" ref="V25">INDEX(Type_Lookup_Raw!$C:$C,MATCH(1,(V$1 =  Type_Lookup_Raw!$A:$A) * (U25 = Type_Lookup_Raw!$B:$B),0))</f>
        <v>0</v>
      </c>
      <c r="W25" s="17" t="str" cm="1">
        <f t="array" ref="W25">TO_BOOLEANS(CONCATENATE($B25,SUBSTITUTE($C25,"-","")),Y25)</f>
        <v/>
      </c>
      <c r="X25" s="12" t="s">
        <v>64</v>
      </c>
      <c r="Y25" s="12" t="str" cm="1">
        <f t="array" ref="Y25">INDEX(Type_Lookup_Raw!$C:$C,MATCH(1,(Y$1 =  Type_Lookup_Raw!$A:$A) * (X25 = Type_Lookup_Raw!$B:$B),0))</f>
        <v>0</v>
      </c>
      <c r="Z25" s="17" t="str" cm="1">
        <f t="array" ref="Z25">TO_BOOLEANS(CONCATENATE($B25,SUBSTITUTE($C25,"-","")),AB25)</f>
        <v/>
      </c>
      <c r="AA25" s="12" t="s">
        <v>45</v>
      </c>
      <c r="AB25" s="12" t="str" cm="1">
        <f t="array" ref="AB25">INDEX(Type_Lookup_Raw!$C:$C,MATCH(1,(AB$1 =  Type_Lookup_Raw!$A:$A) * (AA25 = Type_Lookup_Raw!$B:$B),0))</f>
        <v>X</v>
      </c>
      <c r="AC25" s="17" t="str" cm="1">
        <f t="array" ref="AC25">TO_BOOLEANS(CONCATENATE($B25,SUBSTITUTE($C25,"-","")),AG25)</f>
        <v/>
      </c>
      <c r="AD25" s="17" t="str" cm="1">
        <f t="array" ref="AD25">TO_BOOLEANS(CONCATENATE($B25,SUBSTITUTE($C25,"-","")),AH25)</f>
        <v/>
      </c>
      <c r="AE25" s="17" t="str" cm="1">
        <f t="array" ref="AE25">TO_BOOLEANS(CONCATENATE($B25,SUBSTITUTE($C25,"-","")),AI25)</f>
        <v>(~A*~B*~C*D*~F*G)</v>
      </c>
      <c r="AF25" s="12" t="s">
        <v>70</v>
      </c>
      <c r="AG25" s="17" t="str">
        <f t="shared" si="1"/>
        <v>X</v>
      </c>
      <c r="AH25" s="17" t="str">
        <f t="shared" si="2"/>
        <v>0</v>
      </c>
      <c r="AI25" s="17" t="str">
        <f t="shared" si="3"/>
        <v>1</v>
      </c>
      <c r="AJ25" s="12" t="str" cm="1">
        <f t="array" ref="AJ25">INDEX(Type_Lookup_Raw!$C:$C,MATCH(1,(AJ$1 =  Type_Lookup_Raw!$A:$A) * (AF25 = Type_Lookup_Raw!$B:$B),0))</f>
        <v>X01</v>
      </c>
    </row>
    <row r="26" spans="1:36" x14ac:dyDescent="0.25">
      <c r="A26" s="3" t="s">
        <v>30</v>
      </c>
      <c r="B26" s="6" t="s">
        <v>106</v>
      </c>
      <c r="C26" s="6" t="s">
        <v>93</v>
      </c>
      <c r="D26" s="17" t="str" cm="1">
        <f t="array" ref="D26">TO_BOOLEANS(SUBSTITUTE(CONCATENATE(B26,C26),"-",""),F26)</f>
        <v/>
      </c>
      <c r="E26" s="3" t="s">
        <v>45</v>
      </c>
      <c r="F26" s="12" t="str" cm="1">
        <f t="array" ref="F26">INDEX(Type_Lookup_Raw!$C:$C,MATCH(1,(F$1 =  Type_Lookup_Raw!$A:$A) * (E26 = Type_Lookup_Raw!$B:$B),0))</f>
        <v>X</v>
      </c>
      <c r="G26" s="17" t="str" cm="1">
        <f t="array" ref="G26">TO_BOOLEANS(CONCATENATE($B26,SUBSTITUTE($C26,"-","")),L26)</f>
        <v/>
      </c>
      <c r="H26" s="17" t="str" cm="1">
        <f t="array" ref="H26">TO_BOOLEANS(CONCATENATE($B26,SUBSTITUTE($C26,"-","")),M26)</f>
        <v/>
      </c>
      <c r="I26" s="17" t="str" cm="1">
        <f t="array" ref="I26">TO_BOOLEANS(CONCATENATE($B26,SUBSTITUTE($C26,"-","")),N26)</f>
        <v/>
      </c>
      <c r="J26" s="17" t="str" cm="1">
        <f t="array" ref="J26">TO_BOOLEANS(CONCATENATE($B26,SUBSTITUTE($C26,"-","")),O26)</f>
        <v/>
      </c>
      <c r="K26" s="3" t="s">
        <v>45</v>
      </c>
      <c r="L26" s="5" t="str">
        <f t="shared" si="0"/>
        <v>X</v>
      </c>
      <c r="M26" s="5" t="str">
        <f>MID($P26,2,1)</f>
        <v>X</v>
      </c>
      <c r="N26" s="5" t="str">
        <f>MID($P26,3,1)</f>
        <v>X</v>
      </c>
      <c r="O26" s="5" t="str">
        <f>MID($P26,4,1)</f>
        <v>X</v>
      </c>
      <c r="P26" s="12" t="str" cm="1">
        <f t="array" ref="P26">INDEX(Type_Lookup_Raw!$C:$C,MATCH(1,(P$1 =  Type_Lookup_Raw!$A:$A) * (K26 = Type_Lookup_Raw!$B:$B),0))</f>
        <v>XXXX</v>
      </c>
      <c r="Q26" s="17" t="str" cm="1">
        <f t="array" ref="Q26">TO_BOOLEANS(CONCATENATE($B26,SUBSTITUTE($C26,"-","")),S26)</f>
        <v/>
      </c>
      <c r="R26" s="12" t="s">
        <v>45</v>
      </c>
      <c r="S26" s="12" t="str" cm="1">
        <f t="array" ref="S26">INDEX(Type_Lookup_Raw!$C:$C,MATCH(1,(S$1 =  Type_Lookup_Raw!$A:$A) * (R28 = Type_Lookup_Raw!$B:$B),0))</f>
        <v>X</v>
      </c>
      <c r="T26" s="17" t="str" cm="1">
        <f t="array" ref="T26">TO_BOOLEANS(CONCATENATE($B26,SUBSTITUTE($C26,"-","")),V26)</f>
        <v/>
      </c>
      <c r="U26" s="12" t="s">
        <v>64</v>
      </c>
      <c r="V26" s="12" t="str" cm="1">
        <f t="array" ref="V26">INDEX(Type_Lookup_Raw!$C:$C,MATCH(1,(V$1 =  Type_Lookup_Raw!$A:$A) * (U26 = Type_Lookup_Raw!$B:$B),0))</f>
        <v>0</v>
      </c>
      <c r="W26" s="17" t="str" cm="1">
        <f t="array" ref="W26">TO_BOOLEANS(CONCATENATE($B26,SUBSTITUTE($C26,"-","")),Y26)</f>
        <v/>
      </c>
      <c r="X26" s="12" t="s">
        <v>64</v>
      </c>
      <c r="Y26" s="12" t="str" cm="1">
        <f t="array" ref="Y26">INDEX(Type_Lookup_Raw!$C:$C,MATCH(1,(Y$1 =  Type_Lookup_Raw!$A:$A) * (X26 = Type_Lookup_Raw!$B:$B),0))</f>
        <v>0</v>
      </c>
      <c r="Z26" s="17" t="str" cm="1">
        <f t="array" ref="Z26">TO_BOOLEANS(CONCATENATE($B26,SUBSTITUTE($C26,"-","")),AB26)</f>
        <v/>
      </c>
      <c r="AA26" s="12" t="s">
        <v>45</v>
      </c>
      <c r="AB26" s="12" t="str" cm="1">
        <f t="array" ref="AB26">INDEX(Type_Lookup_Raw!$C:$C,MATCH(1,(AB$1 =  Type_Lookup_Raw!$A:$A) * (AA26 = Type_Lookup_Raw!$B:$B),0))</f>
        <v>X</v>
      </c>
      <c r="AC26" s="17" t="str" cm="1">
        <f t="array" ref="AC26">TO_BOOLEANS(CONCATENATE($B26,SUBSTITUTE($C26,"-","")),AG26)</f>
        <v/>
      </c>
      <c r="AD26" s="17" t="str" cm="1">
        <f t="array" ref="AD26">TO_BOOLEANS(CONCATENATE($B26,SUBSTITUTE($C26,"-","")),AH26)</f>
        <v>(~A*~B*~C*~D*F*~G)</v>
      </c>
      <c r="AE26" s="17" t="str" cm="1">
        <f t="array" ref="AE26">TO_BOOLEANS(CONCATENATE($B26,SUBSTITUTE($C26,"-","")),AI26)</f>
        <v>(~A*~B*~C*~D*F*~G)</v>
      </c>
      <c r="AF26" s="12" t="s">
        <v>71</v>
      </c>
      <c r="AG26" s="17" t="str">
        <f t="shared" si="1"/>
        <v>0</v>
      </c>
      <c r="AH26" s="17" t="str">
        <f t="shared" si="2"/>
        <v>1</v>
      </c>
      <c r="AI26" s="17" t="str">
        <f t="shared" si="3"/>
        <v>1</v>
      </c>
      <c r="AJ26" s="12" t="str" cm="1">
        <f t="array" ref="AJ26">INDEX(Type_Lookup_Raw!$C:$C,MATCH(1,(AJ$1 =  Type_Lookup_Raw!$A:$A) * (AF26 = Type_Lookup_Raw!$B:$B),0))</f>
        <v>011</v>
      </c>
    </row>
    <row r="27" spans="1:36" s="13" customFormat="1" x14ac:dyDescent="0.25">
      <c r="A27" s="13" t="s">
        <v>31</v>
      </c>
      <c r="B27" s="18" t="s">
        <v>107</v>
      </c>
      <c r="C27" s="18" t="s">
        <v>93</v>
      </c>
      <c r="D27" s="17" t="str" cm="1">
        <f t="array" ref="D27">TO_BOOLEANS(SUBSTITUTE(CONCATENATE(B27,C27),"-",""),F27)</f>
        <v>(~A*~B*~C*~D*F*G)</v>
      </c>
      <c r="E27" s="13" t="s">
        <v>44</v>
      </c>
      <c r="F27" s="14" cm="1">
        <f t="array" ref="F27">INDEX(Type_Lookup_Raw!$C:$C,MATCH(1,(F$1 =  Type_Lookup_Raw!$A:$A) * (E27 = Type_Lookup_Raw!$B:$B),0))</f>
        <v>1</v>
      </c>
      <c r="G27" s="17" t="str" cm="1">
        <f t="array" ref="G27">TO_BOOLEANS(CONCATENATE($B27,SUBSTITUTE($C27,"-","")),L27)</f>
        <v/>
      </c>
      <c r="H27" s="17" t="str" cm="1">
        <f t="array" ref="H27">TO_BOOLEANS(CONCATENATE($B27,SUBSTITUTE($C27,"-","")),M27)</f>
        <v/>
      </c>
      <c r="I27" s="17" t="str" cm="1">
        <f t="array" ref="I27">TO_BOOLEANS(CONCATENATE($B27,SUBSTITUTE($C27,"-","")),N27)</f>
        <v/>
      </c>
      <c r="J27" s="17" t="str" cm="1">
        <f t="array" ref="J27">TO_BOOLEANS(CONCATENATE($B27,SUBSTITUTE($C27,"-","")),O27)</f>
        <v/>
      </c>
      <c r="K27" s="13" t="s">
        <v>8</v>
      </c>
      <c r="L27" s="5" t="str">
        <f t="shared" si="0"/>
        <v>0</v>
      </c>
      <c r="M27" s="5" t="str">
        <f>MID($P27,2,1)</f>
        <v>0</v>
      </c>
      <c r="N27" s="5" t="str">
        <f>MID($P27,3,1)</f>
        <v>0</v>
      </c>
      <c r="O27" s="5" t="str">
        <f>MID($P27,4,1)</f>
        <v>0</v>
      </c>
      <c r="P27" s="14" t="str" cm="1">
        <f t="array" ref="P27">INDEX(Type_Lookup_Raw!$C:$C,MATCH(1,(P$1 =  Type_Lookup_Raw!$A:$A) * (K27 = Type_Lookup_Raw!$B:$B),0))</f>
        <v>0000</v>
      </c>
      <c r="Q27" s="17" t="str" cm="1">
        <f t="array" ref="Q27">TO_BOOLEANS(CONCATENATE($B27,SUBSTITUTE($C27,"-","")),S27)</f>
        <v/>
      </c>
      <c r="R27" s="14" t="s">
        <v>67</v>
      </c>
      <c r="S27" s="14" t="str" cm="1">
        <f t="array" ref="S27">INDEX(Type_Lookup_Raw!$C:$C,MATCH(1,(S$1 =  Type_Lookup_Raw!$A:$A) * (R27 = Type_Lookup_Raw!$B:$B),0))</f>
        <v>0</v>
      </c>
      <c r="T27" s="17" t="str" cm="1">
        <f t="array" ref="T27">TO_BOOLEANS(CONCATENATE($B27,SUBSTITUTE($C27,"-","")),V27)</f>
        <v/>
      </c>
      <c r="U27" s="14" t="s">
        <v>64</v>
      </c>
      <c r="V27" s="14" t="str" cm="1">
        <f t="array" ref="V27">INDEX(Type_Lookup_Raw!$C:$C,MATCH(1,(V$1 =  Type_Lookup_Raw!$A:$A) * (U27 = Type_Lookup_Raw!$B:$B),0))</f>
        <v>0</v>
      </c>
      <c r="W27" s="17" t="str" cm="1">
        <f t="array" ref="W27">TO_BOOLEANS(CONCATENATE($B27,SUBSTITUTE($C27,"-","")),Y27)</f>
        <v>(~A*~B*~C*~D*F*G)</v>
      </c>
      <c r="X27" s="14" t="s">
        <v>63</v>
      </c>
      <c r="Y27" s="14" t="str" cm="1">
        <f t="array" ref="Y27">INDEX(Type_Lookup_Raw!$C:$C,MATCH(1,(Y$1 =  Type_Lookup_Raw!$A:$A) * (X27 = Type_Lookup_Raw!$B:$B),0))</f>
        <v>1</v>
      </c>
      <c r="Z27" s="17" t="str" cm="1">
        <f t="array" ref="Z27">TO_BOOLEANS(CONCATENATE($B27,SUBSTITUTE($C27,"-","")),AB27)</f>
        <v/>
      </c>
      <c r="AA27" s="14" t="s">
        <v>45</v>
      </c>
      <c r="AB27" s="14" t="str" cm="1">
        <f t="array" ref="AB27">INDEX(Type_Lookup_Raw!$C:$C,MATCH(1,(AB$1 =  Type_Lookup_Raw!$A:$A) * (AA27 = Type_Lookup_Raw!$B:$B),0))</f>
        <v>X</v>
      </c>
      <c r="AC27" s="17" t="str" cm="1">
        <f t="array" ref="AC27">TO_BOOLEANS(CONCATENATE($B27,SUBSTITUTE($C27,"-","")),AG27)</f>
        <v/>
      </c>
      <c r="AD27" s="17" t="str" cm="1">
        <f t="array" ref="AD27">TO_BOOLEANS(CONCATENATE($B27,SUBSTITUTE($C27,"-","")),AH27)</f>
        <v>(~A*~B*~C*~D*F*G)</v>
      </c>
      <c r="AE27" s="17" t="str" cm="1">
        <f t="array" ref="AE27">TO_BOOLEANS(CONCATENATE($B27,SUBSTITUTE($C27,"-","")),AI27)</f>
        <v>(~A*~B*~C*~D*F*G)</v>
      </c>
      <c r="AF27" s="14" t="s">
        <v>71</v>
      </c>
      <c r="AG27" s="17" t="str">
        <f t="shared" si="1"/>
        <v>0</v>
      </c>
      <c r="AH27" s="17" t="str">
        <f t="shared" si="2"/>
        <v>1</v>
      </c>
      <c r="AI27" s="17" t="str">
        <f t="shared" si="3"/>
        <v>1</v>
      </c>
      <c r="AJ27" s="14" t="str" cm="1">
        <f t="array" ref="AJ27">INDEX(Type_Lookup_Raw!$C:$C,MATCH(1,(AJ$1 =  Type_Lookup_Raw!$A:$A) * (AF27 = Type_Lookup_Raw!$B:$B),0))</f>
        <v>011</v>
      </c>
    </row>
    <row r="28" spans="1:36" s="13" customFormat="1" x14ac:dyDescent="0.25">
      <c r="A28" s="13" t="s">
        <v>32</v>
      </c>
      <c r="B28" s="18" t="s">
        <v>94</v>
      </c>
      <c r="C28" s="18" t="s">
        <v>95</v>
      </c>
      <c r="D28" s="17" t="str" cm="1">
        <f t="array" ref="D28">TO_BOOLEANS(SUBSTITUTE(CONCATENATE(B28,C28),"-",""),F28)</f>
        <v/>
      </c>
      <c r="E28" s="13" t="s">
        <v>45</v>
      </c>
      <c r="F28" s="14" t="str" cm="1">
        <f t="array" ref="F28">INDEX(Type_Lookup_Raw!$C:$C,MATCH(1,(F$1 =  Type_Lookup_Raw!$A:$A) * (E28 = Type_Lookup_Raw!$B:$B),0))</f>
        <v>X</v>
      </c>
      <c r="G28" s="17" t="str" cm="1">
        <f t="array" ref="G28">TO_BOOLEANS(CONCATENATE($B28,SUBSTITUTE($C28,"-","")),L28)</f>
        <v/>
      </c>
      <c r="H28" s="17" t="str" cm="1">
        <f t="array" ref="H28">TO_BOOLEANS(CONCATENATE($B28,SUBSTITUTE($C28,"-","")),M28)</f>
        <v/>
      </c>
      <c r="I28" s="17" t="str" cm="1">
        <f t="array" ref="I28">TO_BOOLEANS(CONCATENATE($B28,SUBSTITUTE($C28,"-","")),N28)</f>
        <v/>
      </c>
      <c r="J28" s="17" t="str" cm="1">
        <f t="array" ref="J28">TO_BOOLEANS(CONCATENATE($B28,SUBSTITUTE($C28,"-","")),O28)</f>
        <v/>
      </c>
      <c r="K28" s="13" t="s">
        <v>8</v>
      </c>
      <c r="L28" s="5" t="str">
        <f t="shared" si="0"/>
        <v>0</v>
      </c>
      <c r="M28" s="5" t="str">
        <f>MID($P28,2,1)</f>
        <v>0</v>
      </c>
      <c r="N28" s="5" t="str">
        <f>MID($P28,3,1)</f>
        <v>0</v>
      </c>
      <c r="O28" s="5" t="str">
        <f>MID($P28,4,1)</f>
        <v>0</v>
      </c>
      <c r="P28" s="14" t="str" cm="1">
        <f t="array" ref="P28">INDEX(Type_Lookup_Raw!$C:$C,MATCH(1,(P$1 =  Type_Lookup_Raw!$A:$A) * (K28 = Type_Lookup_Raw!$B:$B),0))</f>
        <v>0000</v>
      </c>
      <c r="Q28" s="17" t="str" cm="1">
        <f t="array" ref="Q28">TO_BOOLEANS(CONCATENATE($B28,SUBSTITUTE($C28,"-","")),S28)</f>
        <v/>
      </c>
      <c r="R28" s="14" t="s">
        <v>45</v>
      </c>
      <c r="S28" s="14" t="str" cm="1">
        <f t="array" ref="S28">INDEX(Type_Lookup_Raw!$C:$C,MATCH(1,(S$1 =  Type_Lookup_Raw!$A:$A) * (R28 = Type_Lookup_Raw!$B:$B),0))</f>
        <v>X</v>
      </c>
      <c r="T28" s="17" t="str" cm="1">
        <f t="array" ref="T28">TO_BOOLEANS(CONCATENATE($B28,SUBSTITUTE($C28,"-","")),V28)</f>
        <v/>
      </c>
      <c r="U28" s="14" t="s">
        <v>64</v>
      </c>
      <c r="V28" s="14" t="str" cm="1">
        <f t="array" ref="V28">INDEX(Type_Lookup_Raw!$C:$C,MATCH(1,(V$1 =  Type_Lookup_Raw!$A:$A) * (U28 = Type_Lookup_Raw!$B:$B),0))</f>
        <v>0</v>
      </c>
      <c r="W28" s="17" t="str" cm="1">
        <f t="array" ref="W28">TO_BOOLEANS(CONCATENATE($B28,SUBSTITUTE($C28,"-","")),Y28)</f>
        <v/>
      </c>
      <c r="X28" s="14" t="s">
        <v>64</v>
      </c>
      <c r="Y28" s="14" t="str" cm="1">
        <f t="array" ref="Y28">INDEX(Type_Lookup_Raw!$C:$C,MATCH(1,(Y$1 =  Type_Lookup_Raw!$A:$A) * (X28 = Type_Lookup_Raw!$B:$B),0))</f>
        <v>0</v>
      </c>
      <c r="Z28" s="17" t="str" cm="1">
        <f t="array" ref="Z28">TO_BOOLEANS(CONCATENATE($B28,SUBSTITUTE($C28,"-","")),AB28)</f>
        <v/>
      </c>
      <c r="AA28" s="14" t="s">
        <v>45</v>
      </c>
      <c r="AB28" s="14" t="str" cm="1">
        <f t="array" ref="AB28">INDEX(Type_Lookup_Raw!$C:$C,MATCH(1,(AB$1 =  Type_Lookup_Raw!$A:$A) * (AA28 = Type_Lookup_Raw!$B:$B),0))</f>
        <v>X</v>
      </c>
      <c r="AC28" s="17" t="str" cm="1">
        <f t="array" ref="AC28">TO_BOOLEANS(CONCATENATE($B28,SUBSTITUTE($C28,"-","")),AG28)</f>
        <v>(~A*~B*~C*~D*~F*~G*~H*~J*K*~L*~M*~P)</v>
      </c>
      <c r="AD28" s="17" t="str" cm="1">
        <f t="array" ref="AD28">TO_BOOLEANS(CONCATENATE($B28,SUBSTITUTE($C28,"-","")),AH28)</f>
        <v>(~A*~B*~C*~D*~F*~G*~H*~J*K*~L*~M*~P)</v>
      </c>
      <c r="AE28" s="17" t="str" cm="1">
        <f t="array" ref="AE28">TO_BOOLEANS(CONCATENATE($B28,SUBSTITUTE($C28,"-","")),AI28)</f>
        <v>(~A*~B*~C*~D*~F*~G*~H*~J*K*~L*~M*~P)</v>
      </c>
      <c r="AF28" s="14" t="s">
        <v>72</v>
      </c>
      <c r="AG28" s="17" t="str">
        <f t="shared" si="1"/>
        <v>1</v>
      </c>
      <c r="AH28" s="17" t="str">
        <f t="shared" si="2"/>
        <v>1</v>
      </c>
      <c r="AI28" s="17" t="str">
        <f t="shared" si="3"/>
        <v>1</v>
      </c>
      <c r="AJ28" s="14" t="str" cm="1">
        <f t="array" ref="AJ28">INDEX(Type_Lookup_Raw!$C:$C,MATCH(1,(AJ$1 =  Type_Lookup_Raw!$A:$A) * (AF28 = Type_Lookup_Raw!$B:$B),0))</f>
        <v>111</v>
      </c>
    </row>
    <row r="29" spans="1:36" s="13" customFormat="1" x14ac:dyDescent="0.25">
      <c r="A29" s="13" t="s">
        <v>33</v>
      </c>
      <c r="B29" s="18" t="s">
        <v>94</v>
      </c>
      <c r="C29" s="18"/>
      <c r="D29" s="18"/>
      <c r="E29" s="13" t="s">
        <v>89</v>
      </c>
      <c r="F29" s="12" t="e" cm="1">
        <f t="array" ref="F29">INDEX(Type_Lookup_Raw!$C:$C,MATCH(1,(F$1 =  Type_Lookup_Raw!$A:$A) * (E29 = Type_Lookup_Raw!$B:$B),0))</f>
        <v>#N/A</v>
      </c>
      <c r="G29" s="17" t="e" cm="1">
        <f t="array" ref="G29">TO_BOOLEANS(CONCATENATE($B29,SUBSTITUTE($C29,"-","")),L29)</f>
        <v>#VALUE!</v>
      </c>
      <c r="H29" s="17" t="e" cm="1">
        <f t="array" ref="H29">TO_BOOLEANS(CONCATENATE($B29,SUBSTITUTE($C29,"-","")),M29)</f>
        <v>#VALUE!</v>
      </c>
      <c r="I29" s="17" t="e" cm="1">
        <f t="array" ref="I29">TO_BOOLEANS(CONCATENATE($B29,SUBSTITUTE($C29,"-","")),N29)</f>
        <v>#VALUE!</v>
      </c>
      <c r="J29" s="17" t="e" cm="1">
        <f t="array" ref="J29">TO_BOOLEANS(CONCATENATE($B29,SUBSTITUTE($C29,"-","")),O29)</f>
        <v>#VALUE!</v>
      </c>
      <c r="K29" s="13" t="s">
        <v>89</v>
      </c>
      <c r="L29" s="5" t="e">
        <f t="shared" si="0"/>
        <v>#N/A</v>
      </c>
      <c r="M29" s="5" t="e">
        <f>MID($P29,2,1)</f>
        <v>#N/A</v>
      </c>
      <c r="N29" s="5" t="e">
        <f>MID($P29,3,1)</f>
        <v>#N/A</v>
      </c>
      <c r="O29" s="5" t="e">
        <f>MID($P29,4,1)</f>
        <v>#N/A</v>
      </c>
      <c r="P29" s="12" t="e" cm="1">
        <f t="array" ref="P29">INDEX(Type_Lookup_Raw!$C:$C,MATCH(1,(P$1 =  Type_Lookup_Raw!$A:$A) * (K29 = Type_Lookup_Raw!$B:$B),0))</f>
        <v>#N/A</v>
      </c>
      <c r="Q29" s="17" t="e" cm="1">
        <f t="array" ref="Q29">TO_BOOLEANS(CONCATENATE($B29,SUBSTITUTE($C29,"-","")),S29)</f>
        <v>#VALUE!</v>
      </c>
      <c r="R29" s="14"/>
      <c r="S29" s="12" t="e" cm="1">
        <f t="array" ref="S29">INDEX(Type_Lookup_Raw!$C:$C,MATCH(1,(S$1 =  Type_Lookup_Raw!$A:$A) * (R29 = Type_Lookup_Raw!$B:$B),0))</f>
        <v>#N/A</v>
      </c>
      <c r="T29" s="12"/>
      <c r="U29" s="12" t="s">
        <v>64</v>
      </c>
      <c r="V29" s="12" t="str" cm="1">
        <f t="array" ref="V29">INDEX(Type_Lookup_Raw!$C:$C,MATCH(1,(V$1 =  Type_Lookup_Raw!$A:$A) * (U29 = Type_Lookup_Raw!$B:$B),0))</f>
        <v>0</v>
      </c>
      <c r="W29" s="12"/>
      <c r="X29" s="12" t="s">
        <v>63</v>
      </c>
      <c r="Y29" s="12" t="str" cm="1">
        <f t="array" ref="Y29">INDEX(Type_Lookup_Raw!$C:$C,MATCH(1,(Y$1 =  Type_Lookup_Raw!$A:$A) * (X29 = Type_Lookup_Raw!$B:$B),0))</f>
        <v>1</v>
      </c>
      <c r="Z29" s="12"/>
      <c r="AA29" s="14" t="s">
        <v>68</v>
      </c>
      <c r="AB29" s="12" t="str" cm="1">
        <f t="array" ref="AB29">INDEX(Type_Lookup_Raw!$C:$C,MATCH(1,(AB$1 =  Type_Lookup_Raw!$A:$A) * (AA29 = Type_Lookup_Raw!$B:$B),0))</f>
        <v>1</v>
      </c>
      <c r="AC29" s="12"/>
      <c r="AD29" s="17"/>
      <c r="AE29" s="17"/>
      <c r="AF29" s="14" t="s">
        <v>69</v>
      </c>
      <c r="AG29" s="14"/>
      <c r="AH29" s="14"/>
      <c r="AI29" s="14"/>
      <c r="AJ29" s="12" t="str" cm="1">
        <f t="array" ref="AJ29">INDEX(Type_Lookup_Raw!$C:$C,MATCH(1,(AJ$1 =  Type_Lookup_Raw!$A:$A) * (AF29 = Type_Lookup_Raw!$B:$B),0))</f>
        <v>XX0</v>
      </c>
    </row>
    <row r="31" spans="1:36" s="23" customFormat="1" ht="330.75" x14ac:dyDescent="0.25">
      <c r="A31" s="23" t="s">
        <v>116</v>
      </c>
      <c r="D31" s="23" t="str">
        <f>_xlfn.TEXTJOIN("+",TRUE,D3:D28)</f>
        <v>(~A*~B*C*~D*~F*~G)+(~A*~B*C*~D*~F*G)+(~A*~B*C*D*~F*~G)+(~A*~B*C*D*F*G)+(A*~B*~C*~D*F*G)+(~A*~B*C*D*F*~G)+(~A*~B*C*D*~F*G)+(~A*~B*C*~D*F*~G)+(A*~B*C*~D*F*G)+(~A*~B*~C*D*~F*~G)+(~A*~B*~C*D*~F*G)+(~A*~B*~C*~D*F*G)</v>
      </c>
      <c r="F31" s="24"/>
      <c r="G31" s="23" t="str">
        <f>_xlfn.TEXTJOIN("+",TRUE,G3:G28)</f>
        <v>(~A*~B*C*D*F*G)+(~A*~B*~C*~D*~F*~G*~H*~J*~K*~L*~M*~P)+(~A*~B*~C*~D*~F*~G*~H*~J*~K*~L*M*~P)+(~A*~B*~C*~D*~F*~G*~H*~J*~K*~L*M*P)</v>
      </c>
      <c r="H31" s="23" t="str">
        <f>_xlfn.TEXTJOIN("+",TRUE,H3:H28)</f>
        <v>(~A*~B*~C*~D*~F*~G*H*~J*~K*L*M*P)+(~A*~B*~C*~D*~F*~G*H*~J*~K*L*M*~P)+(~A*~B*C*D*F*~G)+(~A*~B*~C*~D*~F*~G*H*~J*K*~L*M*~P)+(~A*~B*C*~D*F*~G)</v>
      </c>
      <c r="I31" s="23" t="str">
        <f>_xlfn.TEXTJOIN("+",TRUE,I3:I28)</f>
        <v>(~A*~B*~C*~D*~F*~G*H*~J*~K*L*~M*~P)+(~A*~B*C*D*~F*~G)+(~A*~B*~C*~D*~F*~G*H*~J*~K*L*~M*P)+(~A*~B*C*D*~F*G)+(~A*~B*~C*~D*~F*~G*H*~J*K*~L*M*~P)+(~A*~B*C*~D*F*~G)+(~A*~B*~C*~D*~F*~G*~H*~J*~K*~L*M*~P)+(~A*~B*~C*~D*~F*~G*~H*~J*~K*~L*M*P)</v>
      </c>
      <c r="J31" s="23" t="str">
        <f>_xlfn.TEXTJOIN("+",TRUE,J3:J28)</f>
        <v>(~A*~B*C*D*F*G)+(~A*~B*~C*~D*~F*~G*H*~J*~K*L*M*P)+(~A*~B*~C*~D*~F*~G*H*~J*~K*L*~M*P)+(~A*~B*C*D*~F*G)+(~A*~B*~C*~D*~F*~G*~H*~J*~K*~L*~M*~P)+(~A*~B*~C*~D*~F*~G*~H*~J*~K*~L*M*P)+(~A*~B*~C*~D*~F*~G*H*~J*~K*~L*M*~P)+(~A*~B*~C*~D*~F*~G*H*~J*~K*~L*M*P)+(~A*~B*~C*D*~F*~G)+(~A*~B*~C*D*~F*G)</v>
      </c>
      <c r="K31" s="24"/>
      <c r="L31" s="24"/>
      <c r="M31" s="24"/>
      <c r="N31" s="24"/>
      <c r="O31" s="24"/>
      <c r="P31" s="24"/>
      <c r="Q31" s="23" t="str">
        <f>_xlfn.TEXTJOIN("+",TRUE,Q3:Q28)</f>
        <v>(A*~B*~C*~D*F*G)</v>
      </c>
      <c r="R31" s="25"/>
      <c r="S31" s="25"/>
      <c r="T31" s="25"/>
      <c r="U31" s="25"/>
      <c r="V31" s="25"/>
      <c r="W31" s="23" t="str">
        <f>_xlfn.TEXTJOIN("+",TRUE,W3:W28)</f>
        <v>(~A*~B*~C*~D*~F*~G*H*~J*~K*~L*~M*~P)+(~A*~B*C*~D*~F*~G)+(~A*~B*C*~D*~F*G)+(~A*~B*~C*~D*~F*~G*H*~J*~K*~L*~M*P)+(~A*~B*~C*~D*~F*~G*H*~J*~K*L*~M*~P)+(~A*~B*C*D*~F*~G)+(~A*~B*C*D*F*G)+(A*~B*~C*~D*F*G)+(~A*~B*~C*~D*~F*~G*H*~J*~K*L*M*P)+(~A*~B*~C*~D*~F*~G*H*~J*~K*L*M*~P)+(~A*~B*C*D*F*~G)+(~A*~B*~C*~D*~F*~G*H*~J*~K*L*~M*P)+(~A*~B*C*D*~F*G)+(~A*~B*~C*~D*~F*~G*H*~J*K*~L*M*~P)+(~A*~B*C*~D*F*~G)+(~A*~B*~C*~D*~F*~G*~H*~J*~K*~L*~M*~P)+(~A*~B*~C*~D*~F*~G*~H*~J*~K*~L*M*~P)+(~A*~B*~C*~D*~F*~G*~H*~J*~K*~L*M*P)+(~A*~B*~C*~D*~F*~G*H*~J*~K*~L*M*~P)+(~A*~B*~C*~D*~F*~G*H*~J*~K*~L*M*P)+(~A*~B*~C*~D*F*G)</v>
      </c>
      <c r="X31" s="25"/>
      <c r="Y31" s="25"/>
      <c r="Z31" s="23" t="str">
        <f>_xlfn.TEXTJOIN("+",TRUE,Z3:Z28)</f>
        <v>(~A*~B*~C*~D*~F*~G*H*~J*~K*~L*~M*~P)+(~A*~B*~C*~D*~F*~G*H*~J*~K*~L*~M*P)+(~A*~B*~C*~D*~F*~G*H*~J*~K*L*~M*~P)+(~A*~B*~C*~D*~F*~G*H*~J*~K*L*M*P)+(~A*~B*~C*~D*~F*~G*H*~J*~K*L*M*~P)+(~A*~B*~C*~D*~F*~G*H*~J*~K*L*~M*P)+(~A*~B*~C*~D*~F*~G*H*~J*K*~L*M*~P)+(~A*~B*~C*~D*~F*~G*~H*~J*~K*~L*~M*~P)+(~A*~B*~C*~D*~F*~G*~H*~J*~K*~L*M*~P)+(~A*~B*~C*~D*~F*~G*~H*~J*~K*~L*M*P)+(~A*~B*~C*~D*~F*~G*H*~J*~K*~L*M*~P)+(~A*~B*~C*~D*~F*~G*H*~J*~K*~L*M*P)</v>
      </c>
      <c r="AA31" s="25"/>
      <c r="AB31" s="25"/>
      <c r="AC31" s="23" t="str">
        <f>_xlfn.TEXTJOIN("+",TRUE,AC3:AC28)</f>
        <v>(~A*~B*~C*~D*~F*~G*~H*~J*K*~L*~M*~P)</v>
      </c>
      <c r="AD31" s="23" t="str">
        <f>_xlfn.TEXTJOIN("+",TRUE,AD3:AD28)</f>
        <v>(~A*~B*~C*~D*F*~G)+(~A*~B*~C*~D*F*G)+(~A*~B*~C*~D*~F*~G*~H*~J*K*~L*~M*~P)</v>
      </c>
      <c r="AE31" s="23" t="str">
        <f>_xlfn.TEXTJOIN("+",TRUE,AE3:AE28)</f>
        <v>(~A*~B*~C*D*~F*~G)+(~A*~B*~C*D*~F*G)+(~A*~B*~C*~D*F*~G)+(~A*~B*~C*~D*F*G)+(~A*~B*~C*~D*~F*~G*~H*~J*K*~L*~M*~P)</v>
      </c>
      <c r="AF31" s="25"/>
      <c r="AG31" s="25"/>
      <c r="AH31" s="25"/>
      <c r="AI31" s="25"/>
      <c r="AJ31" s="25"/>
    </row>
    <row r="32" spans="1:36" s="23" customFormat="1" ht="120.75" x14ac:dyDescent="0.25">
      <c r="A32" s="23" t="s">
        <v>126</v>
      </c>
      <c r="D32" s="26" t="s">
        <v>127</v>
      </c>
      <c r="F32" s="24"/>
      <c r="G32" s="26" t="s">
        <v>128</v>
      </c>
      <c r="H32" s="26" t="s">
        <v>129</v>
      </c>
      <c r="I32" s="26" t="s">
        <v>130</v>
      </c>
      <c r="J32" s="26" t="s">
        <v>130</v>
      </c>
      <c r="K32" s="24"/>
      <c r="L32" s="24"/>
      <c r="M32" s="24"/>
      <c r="N32" s="24"/>
      <c r="O32" s="24"/>
      <c r="P32" s="24"/>
      <c r="Q32" s="27" t="s">
        <v>131</v>
      </c>
      <c r="R32" s="25"/>
      <c r="S32" s="25"/>
      <c r="T32" s="25"/>
      <c r="U32" s="25"/>
      <c r="V32" s="25"/>
      <c r="W32" s="26" t="s">
        <v>132</v>
      </c>
      <c r="X32" s="25"/>
      <c r="Y32" s="25"/>
      <c r="Z32" s="26" t="s">
        <v>133</v>
      </c>
      <c r="AA32" s="25"/>
      <c r="AB32" s="25"/>
      <c r="AC32" s="26" t="s">
        <v>137</v>
      </c>
      <c r="AD32" s="26" t="s">
        <v>138</v>
      </c>
      <c r="AE32" s="26" t="s">
        <v>139</v>
      </c>
      <c r="AF32" s="25"/>
      <c r="AG32" s="25"/>
      <c r="AH32" s="25"/>
      <c r="AI32" s="25"/>
      <c r="AJ32" s="25"/>
    </row>
  </sheetData>
  <autoFilter ref="A1:AJ29" xr:uid="{5FC2FCD1-6A91-3E43-87BE-182EA48A4800}"/>
  <mergeCells count="36">
    <mergeCell ref="AG1:AG2"/>
    <mergeCell ref="AH1:AH2"/>
    <mergeCell ref="AI1:AI2"/>
    <mergeCell ref="AD1:AD2"/>
    <mergeCell ref="AE1:AE2"/>
    <mergeCell ref="K1:K2"/>
    <mergeCell ref="P1:P2"/>
    <mergeCell ref="R1:R2"/>
    <mergeCell ref="S1:S2"/>
    <mergeCell ref="A1:A2"/>
    <mergeCell ref="B1:B2"/>
    <mergeCell ref="C1:C2"/>
    <mergeCell ref="E1:E2"/>
    <mergeCell ref="L1:L2"/>
    <mergeCell ref="M1:M2"/>
    <mergeCell ref="N1:N2"/>
    <mergeCell ref="O1:O2"/>
    <mergeCell ref="H1:H2"/>
    <mergeCell ref="I1:I2"/>
    <mergeCell ref="J1:J2"/>
    <mergeCell ref="AB1:AB2"/>
    <mergeCell ref="AF1:AF2"/>
    <mergeCell ref="AJ1:AJ2"/>
    <mergeCell ref="D1:D2"/>
    <mergeCell ref="G1:G2"/>
    <mergeCell ref="Q1:Q2"/>
    <mergeCell ref="T1:T2"/>
    <mergeCell ref="W1:W2"/>
    <mergeCell ref="Z1:Z2"/>
    <mergeCell ref="AC1:AC2"/>
    <mergeCell ref="U1:U2"/>
    <mergeCell ref="V1:V2"/>
    <mergeCell ref="X1:X2"/>
    <mergeCell ref="Y1:Y2"/>
    <mergeCell ref="AA1:AA2"/>
    <mergeCell ref="F1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49D3-E810-4CE3-9B96-986AA6AFDB5E}">
  <sheetPr codeName="Sheet2"/>
  <dimension ref="A1"/>
  <sheetViews>
    <sheetView workbookViewId="0">
      <selection activeCell="J13" sqref="J13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23E2-7D18-4A2B-B60D-76C91451E52D}">
  <sheetPr codeName="Sheet3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049E-9DC2-4062-926B-5BEFCE86641F}">
  <sheetPr codeName="Sheet4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6B5-DF2E-410C-9372-B327E9E37082}">
  <sheetPr codeName="Sheet5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523D-4DBA-403D-B4B5-F3216B24FFCA}">
  <sheetPr codeName="Sheet6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46FB-29E6-412A-9E87-CB4FE9D94623}">
  <sheetPr codeName="Sheet7"/>
  <dimension ref="A1:A45"/>
  <sheetViews>
    <sheetView workbookViewId="0">
      <selection activeCell="A2" sqref="A2"/>
    </sheetView>
  </sheetViews>
  <sheetFormatPr defaultRowHeight="15.75" x14ac:dyDescent="0.25"/>
  <cols>
    <col min="1" max="1" width="14.875" bestFit="1" customWidth="1"/>
    <col min="2" max="2" width="15.25" bestFit="1" customWidth="1"/>
    <col min="3" max="3" width="6.875" bestFit="1" customWidth="1"/>
    <col min="4" max="4" width="6.25" bestFit="1" customWidth="1"/>
    <col min="5" max="5" width="10.25" bestFit="1" customWidth="1"/>
    <col min="6" max="6" width="6.75" bestFit="1" customWidth="1"/>
    <col min="7" max="7" width="10.875" bestFit="1" customWidth="1"/>
    <col min="8" max="8" width="8.375" bestFit="1" customWidth="1"/>
    <col min="9" max="9" width="6.875" bestFit="1" customWidth="1"/>
    <col min="10" max="10" width="11" bestFit="1" customWidth="1"/>
    <col min="11" max="11" width="2.875" bestFit="1" customWidth="1"/>
    <col min="12" max="12" width="8.125" bestFit="1" customWidth="1"/>
    <col min="13" max="13" width="3.875" bestFit="1" customWidth="1"/>
    <col min="14" max="14" width="7.25" bestFit="1" customWidth="1"/>
    <col min="15" max="16" width="2.75" bestFit="1" customWidth="1"/>
    <col min="17" max="17" width="7.75" bestFit="1" customWidth="1"/>
    <col min="18" max="18" width="2.375" bestFit="1" customWidth="1"/>
    <col min="19" max="19" width="2.875" bestFit="1" customWidth="1"/>
    <col min="20" max="20" width="3.875" bestFit="1" customWidth="1"/>
    <col min="21" max="21" width="3.125" bestFit="1" customWidth="1"/>
    <col min="22" max="22" width="5.75" bestFit="1" customWidth="1"/>
    <col min="23" max="23" width="3.625" bestFit="1" customWidth="1"/>
    <col min="24" max="24" width="6.875" bestFit="1" customWidth="1"/>
    <col min="25" max="25" width="11" bestFit="1" customWidth="1"/>
  </cols>
  <sheetData>
    <row r="1" spans="1:1" x14ac:dyDescent="0.25">
      <c r="A1" s="9" t="s">
        <v>77</v>
      </c>
    </row>
    <row r="2" spans="1:1" x14ac:dyDescent="0.25">
      <c r="A2" s="4" t="s">
        <v>7</v>
      </c>
    </row>
    <row r="3" spans="1:1" x14ac:dyDescent="0.25">
      <c r="A3" s="10" t="s">
        <v>8</v>
      </c>
    </row>
    <row r="4" spans="1:1" x14ac:dyDescent="0.25">
      <c r="A4" s="11" t="s">
        <v>55</v>
      </c>
    </row>
    <row r="5" spans="1:1" x14ac:dyDescent="0.25">
      <c r="A5" s="10" t="s">
        <v>50</v>
      </c>
    </row>
    <row r="6" spans="1:1" x14ac:dyDescent="0.25">
      <c r="A6" s="11" t="s">
        <v>34</v>
      </c>
    </row>
    <row r="7" spans="1:1" x14ac:dyDescent="0.25">
      <c r="A7" s="10" t="s">
        <v>45</v>
      </c>
    </row>
    <row r="8" spans="1:1" x14ac:dyDescent="0.25">
      <c r="A8" s="11" t="s">
        <v>46</v>
      </c>
    </row>
    <row r="9" spans="1:1" x14ac:dyDescent="0.25">
      <c r="A9" s="10" t="s">
        <v>47</v>
      </c>
    </row>
    <row r="10" spans="1:1" x14ac:dyDescent="0.25">
      <c r="A10" s="11" t="s">
        <v>62</v>
      </c>
    </row>
    <row r="11" spans="1:1" x14ac:dyDescent="0.25">
      <c r="A11" s="10" t="s">
        <v>53</v>
      </c>
    </row>
    <row r="12" spans="1:1" x14ac:dyDescent="0.25">
      <c r="A12" s="11" t="s">
        <v>59</v>
      </c>
    </row>
    <row r="13" spans="1:1" x14ac:dyDescent="0.25">
      <c r="A13" s="10" t="s">
        <v>51</v>
      </c>
    </row>
    <row r="14" spans="1:1" x14ac:dyDescent="0.25">
      <c r="A14" s="11" t="s">
        <v>57</v>
      </c>
    </row>
    <row r="15" spans="1:1" x14ac:dyDescent="0.25">
      <c r="A15" s="10" t="s">
        <v>54</v>
      </c>
    </row>
    <row r="16" spans="1:1" x14ac:dyDescent="0.25">
      <c r="A16" s="11" t="s">
        <v>60</v>
      </c>
    </row>
    <row r="17" spans="1:1" x14ac:dyDescent="0.25">
      <c r="A17" s="10" t="s">
        <v>49</v>
      </c>
    </row>
    <row r="18" spans="1:1" x14ac:dyDescent="0.25">
      <c r="A18" s="11" t="s">
        <v>56</v>
      </c>
    </row>
    <row r="19" spans="1:1" x14ac:dyDescent="0.25">
      <c r="A19" s="10" t="s">
        <v>48</v>
      </c>
    </row>
    <row r="20" spans="1:1" x14ac:dyDescent="0.25">
      <c r="A20" s="11" t="s">
        <v>61</v>
      </c>
    </row>
    <row r="21" spans="1:1" x14ac:dyDescent="0.25">
      <c r="A21" s="10" t="s">
        <v>52</v>
      </c>
    </row>
    <row r="22" spans="1:1" x14ac:dyDescent="0.25">
      <c r="A22" s="11" t="s">
        <v>58</v>
      </c>
    </row>
    <row r="23" spans="1:1" x14ac:dyDescent="0.25">
      <c r="A23" s="4" t="s">
        <v>3</v>
      </c>
    </row>
    <row r="24" spans="1:1" x14ac:dyDescent="0.25">
      <c r="A24" s="4" t="s">
        <v>37</v>
      </c>
    </row>
    <row r="25" spans="1:1" x14ac:dyDescent="0.25">
      <c r="A25" s="4" t="s">
        <v>4</v>
      </c>
    </row>
    <row r="26" spans="1:1" x14ac:dyDescent="0.25">
      <c r="A26" s="4" t="s">
        <v>5</v>
      </c>
    </row>
    <row r="27" spans="1:1" x14ac:dyDescent="0.25">
      <c r="A27" s="10" t="s">
        <v>45</v>
      </c>
    </row>
    <row r="28" spans="1:1" x14ac:dyDescent="0.25">
      <c r="A28" s="11" t="s">
        <v>46</v>
      </c>
    </row>
    <row r="29" spans="1:1" x14ac:dyDescent="0.25">
      <c r="A29" s="10" t="s">
        <v>68</v>
      </c>
    </row>
    <row r="30" spans="1:1" x14ac:dyDescent="0.25">
      <c r="A30" s="11" t="s">
        <v>36</v>
      </c>
    </row>
    <row r="31" spans="1:1" x14ac:dyDescent="0.25">
      <c r="A31" s="10" t="s">
        <v>65</v>
      </c>
    </row>
    <row r="32" spans="1:1" x14ac:dyDescent="0.25">
      <c r="A32" s="11" t="s">
        <v>35</v>
      </c>
    </row>
    <row r="33" spans="1:1" x14ac:dyDescent="0.25">
      <c r="A33" s="4" t="s">
        <v>38</v>
      </c>
    </row>
    <row r="34" spans="1:1" x14ac:dyDescent="0.25">
      <c r="A34" s="10" t="s">
        <v>64</v>
      </c>
    </row>
    <row r="35" spans="1:1" x14ac:dyDescent="0.25">
      <c r="A35" s="11" t="s">
        <v>35</v>
      </c>
    </row>
    <row r="36" spans="1:1" x14ac:dyDescent="0.25">
      <c r="A36" s="10" t="s">
        <v>63</v>
      </c>
    </row>
    <row r="37" spans="1:1" x14ac:dyDescent="0.25">
      <c r="A37" s="11" t="s">
        <v>36</v>
      </c>
    </row>
    <row r="38" spans="1:1" x14ac:dyDescent="0.25">
      <c r="A38" s="4" t="s">
        <v>39</v>
      </c>
    </row>
    <row r="39" spans="1:1" x14ac:dyDescent="0.25">
      <c r="A39" s="10" t="s">
        <v>64</v>
      </c>
    </row>
    <row r="40" spans="1:1" x14ac:dyDescent="0.25">
      <c r="A40" s="11" t="s">
        <v>35</v>
      </c>
    </row>
    <row r="41" spans="1:1" x14ac:dyDescent="0.25">
      <c r="A41" s="10" t="s">
        <v>63</v>
      </c>
    </row>
    <row r="42" spans="1:1" x14ac:dyDescent="0.25">
      <c r="A42" s="11" t="s">
        <v>36</v>
      </c>
    </row>
    <row r="43" spans="1:1" x14ac:dyDescent="0.25">
      <c r="A43" s="4" t="s">
        <v>78</v>
      </c>
    </row>
    <row r="44" spans="1:1" x14ac:dyDescent="0.25">
      <c r="A44" s="10" t="s">
        <v>78</v>
      </c>
    </row>
    <row r="45" spans="1:1" x14ac:dyDescent="0.25">
      <c r="A45" s="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8CAA-5905-44A4-8006-FC11809837C9}">
  <sheetPr codeName="Sheet8"/>
  <dimension ref="A1:C31"/>
  <sheetViews>
    <sheetView workbookViewId="0">
      <selection activeCell="C19" sqref="C19"/>
    </sheetView>
  </sheetViews>
  <sheetFormatPr defaultRowHeight="15.75" x14ac:dyDescent="0.25"/>
  <cols>
    <col min="1" max="1" width="15.625" customWidth="1"/>
    <col min="2" max="2" width="16.375" customWidth="1"/>
    <col min="3" max="3" width="9" style="8"/>
  </cols>
  <sheetData>
    <row r="1" spans="1:3" x14ac:dyDescent="0.25">
      <c r="A1" t="s">
        <v>42</v>
      </c>
      <c r="B1" t="s">
        <v>43</v>
      </c>
      <c r="C1" s="8" t="s">
        <v>41</v>
      </c>
    </row>
    <row r="2" spans="1:3" x14ac:dyDescent="0.25">
      <c r="A2" s="6" t="s">
        <v>3</v>
      </c>
      <c r="B2" t="s">
        <v>40</v>
      </c>
      <c r="C2" s="8">
        <v>0</v>
      </c>
    </row>
    <row r="3" spans="1:3" x14ac:dyDescent="0.25">
      <c r="A3" s="6" t="s">
        <v>3</v>
      </c>
      <c r="B3" t="s">
        <v>44</v>
      </c>
      <c r="C3" s="8">
        <v>1</v>
      </c>
    </row>
    <row r="4" spans="1:3" x14ac:dyDescent="0.25">
      <c r="A4" s="6" t="s">
        <v>3</v>
      </c>
      <c r="B4" t="s">
        <v>45</v>
      </c>
      <c r="C4" s="8" t="s">
        <v>46</v>
      </c>
    </row>
    <row r="5" spans="1:3" x14ac:dyDescent="0.25">
      <c r="A5" s="6" t="s">
        <v>7</v>
      </c>
      <c r="B5" t="s">
        <v>8</v>
      </c>
      <c r="C5" s="8" t="s">
        <v>55</v>
      </c>
    </row>
    <row r="6" spans="1:3" x14ac:dyDescent="0.25">
      <c r="A6" s="6" t="s">
        <v>7</v>
      </c>
      <c r="B6" t="s">
        <v>49</v>
      </c>
      <c r="C6" s="8" t="s">
        <v>56</v>
      </c>
    </row>
    <row r="7" spans="1:3" x14ac:dyDescent="0.25">
      <c r="A7" s="6" t="s">
        <v>7</v>
      </c>
      <c r="B7" t="s">
        <v>50</v>
      </c>
      <c r="C7" s="8" t="s">
        <v>34</v>
      </c>
    </row>
    <row r="8" spans="1:3" x14ac:dyDescent="0.25">
      <c r="A8" s="6" t="s">
        <v>7</v>
      </c>
      <c r="B8" t="s">
        <v>51</v>
      </c>
      <c r="C8" s="8" t="s">
        <v>57</v>
      </c>
    </row>
    <row r="9" spans="1:3" x14ac:dyDescent="0.25">
      <c r="A9" s="6" t="s">
        <v>7</v>
      </c>
      <c r="B9" t="s">
        <v>52</v>
      </c>
      <c r="C9" s="8" t="s">
        <v>58</v>
      </c>
    </row>
    <row r="10" spans="1:3" x14ac:dyDescent="0.25">
      <c r="A10" s="6" t="s">
        <v>7</v>
      </c>
      <c r="B10" t="s">
        <v>53</v>
      </c>
      <c r="C10" s="8" t="s">
        <v>59</v>
      </c>
    </row>
    <row r="11" spans="1:3" x14ac:dyDescent="0.25">
      <c r="A11" s="6" t="s">
        <v>7</v>
      </c>
      <c r="B11" t="s">
        <v>54</v>
      </c>
      <c r="C11" s="8" t="s">
        <v>60</v>
      </c>
    </row>
    <row r="12" spans="1:3" x14ac:dyDescent="0.25">
      <c r="A12" s="6" t="s">
        <v>7</v>
      </c>
      <c r="B12" t="s">
        <v>48</v>
      </c>
      <c r="C12" s="8" t="s">
        <v>61</v>
      </c>
    </row>
    <row r="13" spans="1:3" x14ac:dyDescent="0.25">
      <c r="A13" s="6" t="s">
        <v>7</v>
      </c>
      <c r="B13" t="s">
        <v>47</v>
      </c>
      <c r="C13" s="8" t="s">
        <v>62</v>
      </c>
    </row>
    <row r="14" spans="1:3" x14ac:dyDescent="0.25">
      <c r="A14" s="6" t="s">
        <v>7</v>
      </c>
      <c r="B14" t="s">
        <v>86</v>
      </c>
      <c r="C14" s="8" t="s">
        <v>90</v>
      </c>
    </row>
    <row r="15" spans="1:3" x14ac:dyDescent="0.25">
      <c r="A15" s="6" t="s">
        <v>7</v>
      </c>
      <c r="B15" t="s">
        <v>87</v>
      </c>
      <c r="C15" s="8" t="s">
        <v>91</v>
      </c>
    </row>
    <row r="16" spans="1:3" x14ac:dyDescent="0.25">
      <c r="A16" s="6" t="s">
        <v>7</v>
      </c>
      <c r="B16" t="s">
        <v>88</v>
      </c>
      <c r="C16" s="8" t="s">
        <v>92</v>
      </c>
    </row>
    <row r="17" spans="1:3" x14ac:dyDescent="0.25">
      <c r="A17" s="6" t="s">
        <v>7</v>
      </c>
      <c r="B17" t="s">
        <v>45</v>
      </c>
      <c r="C17" s="8" t="s">
        <v>121</v>
      </c>
    </row>
    <row r="18" spans="1:3" x14ac:dyDescent="0.25">
      <c r="A18" s="6" t="s">
        <v>4</v>
      </c>
      <c r="B18" t="s">
        <v>66</v>
      </c>
      <c r="C18" s="8" t="s">
        <v>36</v>
      </c>
    </row>
    <row r="19" spans="1:3" x14ac:dyDescent="0.25">
      <c r="A19" s="6" t="s">
        <v>4</v>
      </c>
      <c r="B19" t="s">
        <v>67</v>
      </c>
      <c r="C19" s="8" t="s">
        <v>35</v>
      </c>
    </row>
    <row r="20" spans="1:3" x14ac:dyDescent="0.25">
      <c r="A20" s="6" t="s">
        <v>4</v>
      </c>
      <c r="B20" t="s">
        <v>45</v>
      </c>
      <c r="C20" s="8" t="s">
        <v>46</v>
      </c>
    </row>
    <row r="21" spans="1:3" x14ac:dyDescent="0.25">
      <c r="A21" s="6" t="s">
        <v>38</v>
      </c>
      <c r="B21" t="s">
        <v>63</v>
      </c>
      <c r="C21" s="8" t="s">
        <v>36</v>
      </c>
    </row>
    <row r="22" spans="1:3" x14ac:dyDescent="0.25">
      <c r="A22" s="6" t="s">
        <v>38</v>
      </c>
      <c r="B22" t="s">
        <v>64</v>
      </c>
      <c r="C22" s="8" t="s">
        <v>35</v>
      </c>
    </row>
    <row r="23" spans="1:3" x14ac:dyDescent="0.25">
      <c r="A23" s="6" t="s">
        <v>39</v>
      </c>
      <c r="B23" t="s">
        <v>63</v>
      </c>
      <c r="C23" s="8" t="s">
        <v>36</v>
      </c>
    </row>
    <row r="24" spans="1:3" x14ac:dyDescent="0.25">
      <c r="A24" s="6" t="s">
        <v>39</v>
      </c>
      <c r="B24" t="s">
        <v>64</v>
      </c>
      <c r="C24" s="8" t="s">
        <v>35</v>
      </c>
    </row>
    <row r="25" spans="1:3" x14ac:dyDescent="0.25">
      <c r="A25" s="6" t="s">
        <v>5</v>
      </c>
      <c r="B25" t="s">
        <v>68</v>
      </c>
      <c r="C25" s="8" t="s">
        <v>36</v>
      </c>
    </row>
    <row r="26" spans="1:3" x14ac:dyDescent="0.25">
      <c r="A26" s="6" t="s">
        <v>5</v>
      </c>
      <c r="B26" t="s">
        <v>65</v>
      </c>
      <c r="C26" s="8" t="s">
        <v>35</v>
      </c>
    </row>
    <row r="27" spans="1:3" x14ac:dyDescent="0.25">
      <c r="A27" s="6" t="s">
        <v>5</v>
      </c>
      <c r="B27" t="s">
        <v>45</v>
      </c>
      <c r="C27" s="8" t="s">
        <v>46</v>
      </c>
    </row>
    <row r="28" spans="1:3" x14ac:dyDescent="0.25">
      <c r="A28" s="7" t="s">
        <v>37</v>
      </c>
      <c r="B28" t="s">
        <v>69</v>
      </c>
      <c r="C28" s="8" t="s">
        <v>73</v>
      </c>
    </row>
    <row r="29" spans="1:3" x14ac:dyDescent="0.25">
      <c r="A29" s="7" t="s">
        <v>37</v>
      </c>
      <c r="B29" t="s">
        <v>70</v>
      </c>
      <c r="C29" s="8" t="s">
        <v>74</v>
      </c>
    </row>
    <row r="30" spans="1:3" x14ac:dyDescent="0.25">
      <c r="A30" s="7" t="s">
        <v>37</v>
      </c>
      <c r="B30" t="s">
        <v>71</v>
      </c>
      <c r="C30" s="8" t="s">
        <v>75</v>
      </c>
    </row>
    <row r="31" spans="1:3" x14ac:dyDescent="0.25">
      <c r="A31" s="7" t="s">
        <v>37</v>
      </c>
      <c r="B31" t="s">
        <v>72</v>
      </c>
      <c r="C31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OpCodes</vt:lpstr>
      <vt:lpstr>ALUSource_Kmap</vt:lpstr>
      <vt:lpstr>ALUControl(3)</vt:lpstr>
      <vt:lpstr>ALUControl(2)</vt:lpstr>
      <vt:lpstr>ALUControl(1)</vt:lpstr>
      <vt:lpstr>ALUControl(0)</vt:lpstr>
      <vt:lpstr>Type_Lookup</vt:lpstr>
      <vt:lpstr>Type_Lookup_Raw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Jordan</cp:lastModifiedBy>
  <dcterms:created xsi:type="dcterms:W3CDTF">2019-02-19T16:35:40Z</dcterms:created>
  <dcterms:modified xsi:type="dcterms:W3CDTF">2021-10-10T00:42:32Z</dcterms:modified>
</cp:coreProperties>
</file>