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.SKAPS\Desktop\"/>
    </mc:Choice>
  </mc:AlternateContent>
  <xr:revisionPtr revIDLastSave="0" documentId="13_ncr:1_{0DF10C2F-EC55-437C-B50D-503A75509718}" xr6:coauthVersionLast="45" xr6:coauthVersionMax="45" xr10:uidLastSave="{00000000-0000-0000-0000-000000000000}"/>
  <bookViews>
    <workbookView xWindow="-120" yWindow="-120" windowWidth="29040" windowHeight="15840" xr2:uid="{5918B29F-402E-40CA-B56E-08497373C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F40" i="1"/>
  <c r="E40" i="1"/>
  <c r="E45" i="1" l="1"/>
  <c r="F36" i="1"/>
  <c r="F38" i="1" s="1"/>
  <c r="F30" i="1"/>
  <c r="F25" i="1"/>
  <c r="C45" i="1"/>
  <c r="C40" i="1"/>
  <c r="B40" i="1"/>
  <c r="B45" i="1"/>
  <c r="E36" i="1"/>
  <c r="E38" i="1" s="1"/>
  <c r="E30" i="1"/>
  <c r="E25" i="1"/>
  <c r="F19" i="1"/>
  <c r="E19" i="1"/>
  <c r="F14" i="1"/>
  <c r="E14" i="1"/>
  <c r="F9" i="1"/>
  <c r="E9" i="1"/>
  <c r="F6" i="1"/>
  <c r="E6" i="1"/>
  <c r="C36" i="1"/>
  <c r="C38" i="1" s="1"/>
  <c r="B36" i="1"/>
  <c r="B38" i="1" s="1"/>
  <c r="C25" i="1"/>
  <c r="C30" i="1"/>
  <c r="B30" i="1"/>
  <c r="B25" i="1"/>
  <c r="C19" i="1"/>
  <c r="B19" i="1"/>
  <c r="C14" i="1"/>
  <c r="B14" i="1"/>
  <c r="C9" i="1"/>
  <c r="B9" i="1"/>
  <c r="C6" i="1"/>
  <c r="B6" i="1"/>
  <c r="F32" i="1" l="1"/>
  <c r="E32" i="1"/>
  <c r="B32" i="1"/>
  <c r="C32" i="1"/>
</calcChain>
</file>

<file path=xl/sharedStrings.xml><?xml version="1.0" encoding="utf-8"?>
<sst xmlns="http://schemas.openxmlformats.org/spreadsheetml/2006/main" count="37" uniqueCount="36">
  <si>
    <t>Total Liabilities</t>
  </si>
  <si>
    <t xml:space="preserve">Total Current Assets  </t>
  </si>
  <si>
    <t xml:space="preserve">Total Current Liabilities </t>
  </si>
  <si>
    <t>Working Capital =
Current Assets - Current Liabilities</t>
  </si>
  <si>
    <t>Total Shareholder's Equity</t>
  </si>
  <si>
    <t>Income before Interest and Taxes (EBIT)</t>
  </si>
  <si>
    <t>Total Interest Expense</t>
  </si>
  <si>
    <t>Times Interest Earned Ratio = 
EBIT / Total Interest Expense</t>
  </si>
  <si>
    <t>Current Ratio =
Current Assets/Current Liabilities</t>
  </si>
  <si>
    <t>Net Income</t>
  </si>
  <si>
    <t>Total Assets</t>
  </si>
  <si>
    <t>Cash and Cash Equivalents</t>
  </si>
  <si>
    <t>Short term investments</t>
  </si>
  <si>
    <t>Operating Assets</t>
  </si>
  <si>
    <t>Long Term Debts</t>
  </si>
  <si>
    <t>Current Debt</t>
  </si>
  <si>
    <t>Operating Liabilities</t>
  </si>
  <si>
    <t>Net Operating Assets (NOA) =
Operating Assets - Operating Liabilities</t>
  </si>
  <si>
    <t>Pretax Income</t>
  </si>
  <si>
    <t>Income Taxes</t>
  </si>
  <si>
    <t>Effective Tax Rate</t>
  </si>
  <si>
    <t>EBIT</t>
  </si>
  <si>
    <t>NOPAT=
EBIT*(1-Effective Tax Rate)</t>
  </si>
  <si>
    <t>Return on Comon Equity (ROCE) =
(Net Income - Preferred Dividends) / 
Average Common Sharholder's Equity</t>
  </si>
  <si>
    <t>Common Shareholders' Equity</t>
  </si>
  <si>
    <t>APPLE</t>
  </si>
  <si>
    <t>1) Working Capital</t>
  </si>
  <si>
    <t>2) Current Ratio</t>
  </si>
  <si>
    <t>3) Total Debt to Equity Ratio</t>
  </si>
  <si>
    <t>4) Times Interest Earned Ratio</t>
  </si>
  <si>
    <t>Return On Net Operating Asset (RNOA) = 
Net Operating profit after taxes (NOPAT) /
Average Net Operating Assets (NOA)</t>
  </si>
  <si>
    <t>5) RNOA</t>
  </si>
  <si>
    <t>6) ROCE</t>
  </si>
  <si>
    <t>Total Debt to Equity Ratio =
Total Liabilities / Shareholder's Equity</t>
  </si>
  <si>
    <t>SAMSUNG</t>
  </si>
  <si>
    <t>(in Millions of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</si>
</sst>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07EA-B119-4535-A922-79B9FCBFB68C}">
  <dimension ref="A1:H45"/>
  <sheetViews>
    <sheetView tabSelected="1" zoomScale="118" zoomScaleNormal="118" workbookViewId="0">
      <selection activeCell="A3" sqref="A3:F3"/>
    </sheetView>
  </sheetViews>
  <sheetFormatPr defaultRowHeight="15" x14ac:dyDescent="0.25"/>
  <cols>
    <col min="1" max="1" width="45" style="3" customWidth="1"/>
    <col min="2" max="2" width="15.28515625" style="3" customWidth="1"/>
    <col min="3" max="3" width="16.28515625" style="3" customWidth="1"/>
    <col min="4" max="4" width="9.140625" style="3" customWidth="1"/>
    <col min="5" max="6" width="17.42578125" style="3" customWidth="1"/>
    <col min="7" max="7" width="24.140625" style="3" customWidth="1"/>
    <col min="8" max="16384" width="9.140625" style="3"/>
  </cols>
  <sheetData>
    <row r="1" spans="1:6" ht="23.25" x14ac:dyDescent="0.25">
      <c r="B1" s="24" t="s">
        <v>25</v>
      </c>
      <c r="C1" s="24"/>
      <c r="E1" s="24" t="s">
        <v>34</v>
      </c>
      <c r="F1" s="24"/>
    </row>
    <row r="2" spans="1:6" ht="21" x14ac:dyDescent="0.25">
      <c r="A2" s="3" t="s">
        <v>35</v>
      </c>
      <c r="B2" s="4">
        <v>2019</v>
      </c>
      <c r="C2" s="4">
        <v>2018</v>
      </c>
      <c r="E2" s="4">
        <v>2019</v>
      </c>
      <c r="F2" s="4">
        <v>2018</v>
      </c>
    </row>
    <row r="3" spans="1:6" ht="21" customHeight="1" x14ac:dyDescent="0.25">
      <c r="A3" s="23" t="s">
        <v>26</v>
      </c>
      <c r="B3" s="23"/>
      <c r="C3" s="23"/>
      <c r="D3" s="23"/>
      <c r="E3" s="23"/>
      <c r="F3" s="23"/>
    </row>
    <row r="4" spans="1:6" x14ac:dyDescent="0.25">
      <c r="A4" s="16" t="s">
        <v>1</v>
      </c>
      <c r="B4" s="17">
        <v>162819</v>
      </c>
      <c r="C4" s="17">
        <v>131339</v>
      </c>
      <c r="E4" s="17">
        <v>155634.04999999999</v>
      </c>
      <c r="F4" s="17">
        <v>149895.68400000001</v>
      </c>
    </row>
    <row r="5" spans="1:6" x14ac:dyDescent="0.25">
      <c r="A5" s="7" t="s">
        <v>2</v>
      </c>
      <c r="B5" s="8">
        <v>105718</v>
      </c>
      <c r="C5" s="8">
        <v>115929</v>
      </c>
      <c r="E5" s="8">
        <v>54727.544000000002</v>
      </c>
      <c r="F5" s="8">
        <v>59274.029000000002</v>
      </c>
    </row>
    <row r="6" spans="1:6" ht="32.1" customHeight="1" x14ac:dyDescent="0.25">
      <c r="A6" s="5" t="s">
        <v>3</v>
      </c>
      <c r="B6" s="6">
        <f>B4-B5</f>
        <v>57101</v>
      </c>
      <c r="C6" s="6">
        <f>C4-C5</f>
        <v>15410</v>
      </c>
      <c r="E6" s="6">
        <f>E4-E5</f>
        <v>100906.50599999999</v>
      </c>
      <c r="F6" s="6">
        <f>F4-F5</f>
        <v>90621.654999999999</v>
      </c>
    </row>
    <row r="7" spans="1:6" x14ac:dyDescent="0.25">
      <c r="A7" s="1"/>
      <c r="B7" s="2"/>
      <c r="C7" s="2"/>
      <c r="E7" s="2"/>
      <c r="F7" s="2"/>
    </row>
    <row r="8" spans="1:6" ht="21" x14ac:dyDescent="0.25">
      <c r="A8" s="23" t="s">
        <v>27</v>
      </c>
      <c r="B8" s="23"/>
      <c r="C8" s="23"/>
      <c r="D8" s="23"/>
      <c r="E8" s="23"/>
      <c r="F8" s="23"/>
    </row>
    <row r="9" spans="1:6" ht="32.1" customHeight="1" x14ac:dyDescent="0.25">
      <c r="A9" s="18" t="s">
        <v>8</v>
      </c>
      <c r="B9" s="19">
        <f>B4/B5</f>
        <v>1.540125617208044</v>
      </c>
      <c r="C9" s="19">
        <f>C4/C5</f>
        <v>1.1329261875803294</v>
      </c>
      <c r="E9" s="19">
        <f>E4/E5</f>
        <v>2.8437974486850712</v>
      </c>
      <c r="F9" s="19">
        <f>F4/F5</f>
        <v>2.5288593761696205</v>
      </c>
    </row>
    <row r="11" spans="1:6" ht="21" x14ac:dyDescent="0.25">
      <c r="A11" s="23" t="s">
        <v>28</v>
      </c>
      <c r="B11" s="23"/>
      <c r="C11" s="23"/>
      <c r="D11" s="23"/>
      <c r="E11" s="23"/>
      <c r="F11" s="23"/>
    </row>
    <row r="12" spans="1:6" x14ac:dyDescent="0.25">
      <c r="A12" s="16" t="s">
        <v>0</v>
      </c>
      <c r="B12" s="17">
        <v>248028</v>
      </c>
      <c r="C12" s="17">
        <v>258578</v>
      </c>
      <c r="E12" s="17">
        <v>76951.654999999999</v>
      </c>
      <c r="F12" s="17">
        <v>78599.066000000006</v>
      </c>
    </row>
    <row r="13" spans="1:6" x14ac:dyDescent="0.25">
      <c r="A13" s="7" t="s">
        <v>4</v>
      </c>
      <c r="B13" s="8">
        <v>90488</v>
      </c>
      <c r="C13" s="8">
        <v>107147</v>
      </c>
      <c r="E13" s="8">
        <v>218725.2</v>
      </c>
      <c r="F13" s="8">
        <v>205986.47099999999</v>
      </c>
    </row>
    <row r="14" spans="1:6" ht="32.1" customHeight="1" x14ac:dyDescent="0.25">
      <c r="A14" s="9" t="s">
        <v>33</v>
      </c>
      <c r="B14" s="10">
        <f>B12/B13</f>
        <v>2.7410043320661304</v>
      </c>
      <c r="C14" s="10">
        <f>C12/C13</f>
        <v>2.4133013523477094</v>
      </c>
      <c r="E14" s="10">
        <f>E12/E13</f>
        <v>0.35181888049479437</v>
      </c>
      <c r="F14" s="10">
        <f>F12/F13</f>
        <v>0.38157392385250394</v>
      </c>
    </row>
    <row r="16" spans="1:6" ht="21" x14ac:dyDescent="0.25">
      <c r="A16" s="23" t="s">
        <v>29</v>
      </c>
      <c r="B16" s="23"/>
      <c r="C16" s="23"/>
      <c r="D16" s="23"/>
      <c r="E16" s="23"/>
      <c r="F16" s="23"/>
    </row>
    <row r="17" spans="1:8" x14ac:dyDescent="0.25">
      <c r="A17" s="16" t="s">
        <v>5</v>
      </c>
      <c r="B17" s="17">
        <v>63930</v>
      </c>
      <c r="C17" s="17">
        <v>70898</v>
      </c>
      <c r="E17" s="17">
        <v>23826.222000000002</v>
      </c>
      <c r="F17" s="17">
        <v>50526.546999999999</v>
      </c>
    </row>
    <row r="18" spans="1:8" x14ac:dyDescent="0.25">
      <c r="A18" s="7" t="s">
        <v>6</v>
      </c>
      <c r="B18" s="8">
        <v>3576</v>
      </c>
      <c r="C18" s="8">
        <v>3240</v>
      </c>
      <c r="E18" s="8">
        <v>584.27930000000003</v>
      </c>
      <c r="F18" s="8">
        <v>633.1</v>
      </c>
    </row>
    <row r="19" spans="1:8" ht="32.1" customHeight="1" x14ac:dyDescent="0.25">
      <c r="A19" s="9" t="s">
        <v>7</v>
      </c>
      <c r="B19" s="10">
        <f>B17/B18</f>
        <v>17.877516778523489</v>
      </c>
      <c r="C19" s="10">
        <f>C17/C18</f>
        <v>21.882098765432097</v>
      </c>
      <c r="E19" s="10">
        <f>E17/E18</f>
        <v>40.778822730841227</v>
      </c>
      <c r="F19" s="10">
        <f>F17/F18</f>
        <v>79.808161427894476</v>
      </c>
    </row>
    <row r="21" spans="1:8" ht="21" x14ac:dyDescent="0.25">
      <c r="A21" s="23" t="s">
        <v>31</v>
      </c>
      <c r="B21" s="23"/>
      <c r="C21" s="23"/>
      <c r="D21" s="23"/>
      <c r="E21" s="23"/>
      <c r="F21" s="23"/>
    </row>
    <row r="22" spans="1:8" x14ac:dyDescent="0.25">
      <c r="A22" s="16" t="s">
        <v>10</v>
      </c>
      <c r="B22" s="17">
        <v>338516</v>
      </c>
      <c r="C22" s="17">
        <v>365725</v>
      </c>
      <c r="E22" s="17">
        <v>302511.02299999999</v>
      </c>
      <c r="F22" s="17">
        <v>291178.8</v>
      </c>
      <c r="G22" s="21"/>
      <c r="H22" s="22"/>
    </row>
    <row r="23" spans="1:8" x14ac:dyDescent="0.25">
      <c r="A23" s="7" t="s">
        <v>11</v>
      </c>
      <c r="B23" s="8">
        <v>-48844</v>
      </c>
      <c r="C23" s="8">
        <v>-25913</v>
      </c>
      <c r="E23" s="8">
        <v>-23069.002</v>
      </c>
      <c r="F23" s="8">
        <v>-26033.073</v>
      </c>
      <c r="G23" s="21"/>
      <c r="H23" s="22"/>
    </row>
    <row r="24" spans="1:8" x14ac:dyDescent="0.25">
      <c r="A24" s="7" t="s">
        <v>12</v>
      </c>
      <c r="B24" s="8">
        <v>-51713</v>
      </c>
      <c r="C24" s="8">
        <v>-40388</v>
      </c>
      <c r="E24" s="8">
        <v>-70262.278999999995</v>
      </c>
      <c r="F24" s="8">
        <v>-60576.457999999999</v>
      </c>
      <c r="G24" s="21"/>
      <c r="H24" s="22"/>
    </row>
    <row r="25" spans="1:8" x14ac:dyDescent="0.25">
      <c r="A25" s="7" t="s">
        <v>13</v>
      </c>
      <c r="B25" s="8">
        <f>SUM(B22:B24)</f>
        <v>237959</v>
      </c>
      <c r="C25" s="8">
        <f>SUM(C22:C24)</f>
        <v>299424</v>
      </c>
      <c r="E25" s="8">
        <f>SUM(E22:E24)</f>
        <v>209179.74200000003</v>
      </c>
      <c r="F25" s="8">
        <f>SUM(F22:F24)</f>
        <v>204569.26900000003</v>
      </c>
      <c r="G25" s="21"/>
      <c r="H25" s="22"/>
    </row>
    <row r="26" spans="1:8" x14ac:dyDescent="0.25">
      <c r="A26" s="7"/>
      <c r="B26" s="8"/>
      <c r="C26" s="8"/>
      <c r="E26" s="8"/>
      <c r="F26" s="8"/>
      <c r="G26" s="21"/>
      <c r="H26" s="22"/>
    </row>
    <row r="27" spans="1:8" x14ac:dyDescent="0.25">
      <c r="A27" s="7" t="s">
        <v>0</v>
      </c>
      <c r="B27" s="8">
        <v>248028</v>
      </c>
      <c r="C27" s="8">
        <v>258578</v>
      </c>
      <c r="E27" s="8">
        <v>76951.654999999999</v>
      </c>
      <c r="F27" s="8">
        <v>78599.066000000006</v>
      </c>
      <c r="G27" s="21"/>
      <c r="H27" s="22"/>
    </row>
    <row r="28" spans="1:8" x14ac:dyDescent="0.25">
      <c r="A28" s="7" t="s">
        <v>14</v>
      </c>
      <c r="B28" s="8">
        <v>-91807</v>
      </c>
      <c r="C28" s="8">
        <v>-93735</v>
      </c>
      <c r="E28" s="8">
        <v>-836.83500000000004</v>
      </c>
      <c r="F28" s="8">
        <v>-825.40099999999995</v>
      </c>
      <c r="G28" s="21"/>
      <c r="H28" s="22"/>
    </row>
    <row r="29" spans="1:8" x14ac:dyDescent="0.25">
      <c r="A29" s="7" t="s">
        <v>15</v>
      </c>
      <c r="B29" s="8">
        <v>-16240</v>
      </c>
      <c r="C29" s="8">
        <v>-20748</v>
      </c>
      <c r="E29" s="8">
        <v>-12350.031999999999</v>
      </c>
      <c r="F29" s="8">
        <v>-11657.766</v>
      </c>
      <c r="G29" s="21"/>
      <c r="H29" s="22"/>
    </row>
    <row r="30" spans="1:8" x14ac:dyDescent="0.25">
      <c r="A30" s="7" t="s">
        <v>16</v>
      </c>
      <c r="B30" s="8">
        <f>SUM(B27:B29)</f>
        <v>139981</v>
      </c>
      <c r="C30" s="8">
        <f>SUM(C27:C29)</f>
        <v>144095</v>
      </c>
      <c r="E30" s="8">
        <f>SUM(E27:E29)</f>
        <v>63764.787999999993</v>
      </c>
      <c r="F30" s="8">
        <f>SUM(F27:F29)</f>
        <v>66115.899000000005</v>
      </c>
      <c r="G30" s="21"/>
      <c r="H30" s="22"/>
    </row>
    <row r="31" spans="1:8" x14ac:dyDescent="0.25">
      <c r="A31" s="7"/>
      <c r="B31" s="8"/>
      <c r="C31" s="8"/>
      <c r="E31" s="8"/>
      <c r="F31" s="8"/>
      <c r="G31" s="21"/>
      <c r="H31" s="22"/>
    </row>
    <row r="32" spans="1:8" ht="30" x14ac:dyDescent="0.25">
      <c r="A32" s="12" t="s">
        <v>17</v>
      </c>
      <c r="B32" s="13">
        <f>B25-B30</f>
        <v>97978</v>
      </c>
      <c r="C32" s="13">
        <f>C25-C30</f>
        <v>155329</v>
      </c>
      <c r="E32" s="13">
        <f>E25-E30</f>
        <v>145414.95400000003</v>
      </c>
      <c r="F32" s="13">
        <f>F25-F30</f>
        <v>138453.37000000002</v>
      </c>
      <c r="G32" s="21"/>
      <c r="H32" s="22"/>
    </row>
    <row r="33" spans="1:8" x14ac:dyDescent="0.25">
      <c r="A33" s="7"/>
      <c r="B33" s="8"/>
      <c r="C33" s="8"/>
      <c r="E33" s="8"/>
      <c r="F33" s="8"/>
      <c r="G33" s="21"/>
      <c r="H33" s="22"/>
    </row>
    <row r="34" spans="1:8" x14ac:dyDescent="0.25">
      <c r="A34" s="7" t="s">
        <v>19</v>
      </c>
      <c r="B34" s="8">
        <v>10481</v>
      </c>
      <c r="C34" s="8">
        <v>13372</v>
      </c>
      <c r="E34" s="8">
        <v>7459.1350000000002</v>
      </c>
      <c r="F34" s="8">
        <v>14427.866</v>
      </c>
      <c r="G34" s="21"/>
      <c r="H34" s="22"/>
    </row>
    <row r="35" spans="1:8" x14ac:dyDescent="0.25">
      <c r="A35" s="7" t="s">
        <v>18</v>
      </c>
      <c r="B35" s="8">
        <v>65737</v>
      </c>
      <c r="C35" s="8">
        <v>72903</v>
      </c>
      <c r="E35" s="8">
        <v>26111.74</v>
      </c>
      <c r="F35" s="8">
        <v>52477.097000000002</v>
      </c>
      <c r="G35" s="21"/>
      <c r="H35" s="22"/>
    </row>
    <row r="36" spans="1:8" x14ac:dyDescent="0.25">
      <c r="A36" s="7" t="s">
        <v>20</v>
      </c>
      <c r="B36" s="14">
        <f>B34/B35</f>
        <v>0.15943836804235059</v>
      </c>
      <c r="C36" s="14">
        <f>C34/C35</f>
        <v>0.18342180705869443</v>
      </c>
      <c r="E36" s="14">
        <f>E34/E35</f>
        <v>0.28566211979745509</v>
      </c>
      <c r="F36" s="14">
        <f>F34/F35</f>
        <v>0.27493643560351672</v>
      </c>
    </row>
    <row r="37" spans="1:8" x14ac:dyDescent="0.25">
      <c r="A37" s="7" t="s">
        <v>21</v>
      </c>
      <c r="B37" s="8">
        <v>63930</v>
      </c>
      <c r="C37" s="8">
        <v>70898</v>
      </c>
      <c r="E37" s="8">
        <v>23826.222000000002</v>
      </c>
      <c r="F37" s="8">
        <v>50526.546999999999</v>
      </c>
    </row>
    <row r="38" spans="1:8" ht="30" x14ac:dyDescent="0.25">
      <c r="A38" s="12" t="s">
        <v>22</v>
      </c>
      <c r="B38" s="13">
        <f>B37*(1-B36)</f>
        <v>53737.105131052529</v>
      </c>
      <c r="C38" s="13">
        <f>C37*(1-C36)</f>
        <v>57893.760723152685</v>
      </c>
      <c r="E38" s="13">
        <f>E37*(1-E36)</f>
        <v>17019.97291671524</v>
      </c>
      <c r="F38" s="13">
        <f>F37*(1-F36)</f>
        <v>36634.958264466441</v>
      </c>
    </row>
    <row r="39" spans="1:8" x14ac:dyDescent="0.25">
      <c r="A39" s="7"/>
      <c r="B39" s="8"/>
      <c r="C39" s="8"/>
      <c r="E39" s="8"/>
      <c r="F39" s="8"/>
    </row>
    <row r="40" spans="1:8" ht="57" customHeight="1" x14ac:dyDescent="0.25">
      <c r="A40" s="5" t="s">
        <v>30</v>
      </c>
      <c r="B40" s="15">
        <f>B38/126653.5</f>
        <v>0.42428440691376496</v>
      </c>
      <c r="C40" s="15">
        <f>C38/165437.5</f>
        <v>0.34994339689098714</v>
      </c>
      <c r="E40" s="15">
        <f>E38/141934.16</f>
        <v>0.11991456402542727</v>
      </c>
      <c r="F40" s="15">
        <f>F38/133539.844</f>
        <v>0.27433728516611444</v>
      </c>
    </row>
    <row r="42" spans="1:8" ht="21" x14ac:dyDescent="0.25">
      <c r="A42" s="23" t="s">
        <v>32</v>
      </c>
      <c r="B42" s="23"/>
      <c r="C42" s="23"/>
      <c r="D42" s="23"/>
      <c r="E42" s="23"/>
      <c r="F42" s="23"/>
    </row>
    <row r="43" spans="1:8" x14ac:dyDescent="0.25">
      <c r="A43" s="16" t="s">
        <v>9</v>
      </c>
      <c r="B43" s="17">
        <v>55256</v>
      </c>
      <c r="C43" s="17">
        <v>59531</v>
      </c>
      <c r="E43" s="17">
        <v>18451.988000000001</v>
      </c>
      <c r="F43" s="17">
        <v>37659.703000000001</v>
      </c>
    </row>
    <row r="44" spans="1:8" x14ac:dyDescent="0.25">
      <c r="A44" s="7" t="s">
        <v>24</v>
      </c>
      <c r="B44" s="8">
        <v>90488</v>
      </c>
      <c r="C44" s="8">
        <v>107147</v>
      </c>
      <c r="E44" s="8">
        <v>218725.2</v>
      </c>
      <c r="F44" s="8">
        <v>205986.47099999999</v>
      </c>
    </row>
    <row r="45" spans="1:8" ht="47.25" x14ac:dyDescent="0.25">
      <c r="A45" s="9" t="s">
        <v>23</v>
      </c>
      <c r="B45" s="11">
        <f>B43/99117.5</f>
        <v>0.55747975887204582</v>
      </c>
      <c r="C45" s="11">
        <f>C43/116589.5</f>
        <v>0.5106034419909169</v>
      </c>
      <c r="E45" s="11">
        <f>E43/AVERAGE(E44,F44)</f>
        <v>8.6891833966107335E-2</v>
      </c>
      <c r="F45" s="11">
        <f>F43/191678.232</f>
        <v>0.19647355157157337</v>
      </c>
      <c r="G45" s="20"/>
    </row>
  </sheetData>
  <mergeCells count="8">
    <mergeCell ref="A21:F21"/>
    <mergeCell ref="A42:F42"/>
    <mergeCell ref="E1:F1"/>
    <mergeCell ref="A3:F3"/>
    <mergeCell ref="A8:F8"/>
    <mergeCell ref="A11:F11"/>
    <mergeCell ref="A16:F16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Patel</dc:creator>
  <cp:lastModifiedBy>Parth Patel</cp:lastModifiedBy>
  <dcterms:created xsi:type="dcterms:W3CDTF">2020-11-28T19:08:38Z</dcterms:created>
  <dcterms:modified xsi:type="dcterms:W3CDTF">2020-11-29T04:38:06Z</dcterms:modified>
</cp:coreProperties>
</file>