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RENSTRA\20. RKM STRATEGIS\RKM STRATEGIS 2019\02. MARET\"/>
    </mc:Choice>
  </mc:AlternateContent>
  <bookViews>
    <workbookView xWindow="0" yWindow="0" windowWidth="21600" windowHeight="9735" tabRatio="878"/>
  </bookViews>
  <sheets>
    <sheet name="HUKUM" sheetId="78" r:id="rId1"/>
  </sheets>
  <calcPr calcId="152511"/>
</workbook>
</file>

<file path=xl/calcChain.xml><?xml version="1.0" encoding="utf-8"?>
<calcChain xmlns="http://schemas.openxmlformats.org/spreadsheetml/2006/main">
  <c r="P9" i="78" l="1"/>
  <c r="O9" i="78"/>
  <c r="N9" i="78"/>
  <c r="Q16" i="78" l="1"/>
  <c r="R16" i="78" s="1"/>
  <c r="P16" i="78"/>
  <c r="O16" i="78"/>
  <c r="N16" i="78"/>
  <c r="Q15" i="78"/>
  <c r="R15" i="78" s="1"/>
  <c r="P15" i="78"/>
  <c r="O15" i="78"/>
  <c r="N15" i="78"/>
  <c r="Q14" i="78"/>
  <c r="R14" i="78" s="1"/>
  <c r="P14" i="78"/>
  <c r="O14" i="78"/>
  <c r="N14" i="78"/>
  <c r="Q13" i="78"/>
  <c r="R13" i="78" s="1"/>
  <c r="P13" i="78"/>
  <c r="O13" i="78"/>
  <c r="N13" i="78"/>
  <c r="H18" i="78"/>
  <c r="G16" i="78"/>
  <c r="G15" i="78"/>
  <c r="G14" i="78"/>
  <c r="G13" i="78"/>
  <c r="G10" i="78"/>
  <c r="H16" i="78" l="1"/>
  <c r="G18" i="78"/>
  <c r="H9" i="78" s="1"/>
  <c r="H10" i="78"/>
  <c r="Q10" i="78"/>
  <c r="R10" i="78" s="1"/>
  <c r="P10" i="78"/>
  <c r="O10" i="78"/>
  <c r="Q9" i="78"/>
  <c r="R9" i="78" s="1"/>
  <c r="H15" i="78" l="1"/>
  <c r="H14" i="78"/>
  <c r="H13" i="78"/>
  <c r="G9" i="78"/>
  <c r="N10" i="78" l="1"/>
  <c r="O18" i="78" l="1"/>
  <c r="N18" i="78" l="1"/>
  <c r="C4" i="78" s="1"/>
</calcChain>
</file>

<file path=xl/sharedStrings.xml><?xml version="1.0" encoding="utf-8"?>
<sst xmlns="http://schemas.openxmlformats.org/spreadsheetml/2006/main" count="75" uniqueCount="63">
  <si>
    <t>PIC</t>
  </si>
  <si>
    <t>Traffic lights</t>
  </si>
  <si>
    <t>Deliverable</t>
  </si>
  <si>
    <t>Bobot (%)</t>
  </si>
  <si>
    <t>Issues</t>
  </si>
  <si>
    <t>No</t>
  </si>
  <si>
    <t>Milestone</t>
  </si>
  <si>
    <t>Durasi (hari)</t>
  </si>
  <si>
    <t>Waktu Mulai</t>
  </si>
  <si>
    <t>Waktu Selesai</t>
  </si>
  <si>
    <t>[1]</t>
  </si>
  <si>
    <t>[2]</t>
  </si>
  <si>
    <t>[3]</t>
  </si>
  <si>
    <t>[4]</t>
  </si>
  <si>
    <t>[5]=[4]-[3]</t>
  </si>
  <si>
    <t>[6]</t>
  </si>
  <si>
    <t>[7]</t>
  </si>
  <si>
    <t>[8]</t>
  </si>
  <si>
    <t>[10]=[8] x [6]</t>
  </si>
  <si>
    <t>[11]</t>
  </si>
  <si>
    <t>[12]</t>
  </si>
  <si>
    <t>% Progress Overall</t>
  </si>
  <si>
    <t>% Progress Expected</t>
  </si>
  <si>
    <t>Transformasi Perusahaan</t>
  </si>
  <si>
    <t xml:space="preserve">Desain dan Implementasi Sistem Monitoring and Controlling 10 Program Strategis
</t>
  </si>
  <si>
    <t>1.1</t>
  </si>
  <si>
    <t>1.2</t>
  </si>
  <si>
    <t>2.1</t>
  </si>
  <si>
    <t>2.2</t>
  </si>
  <si>
    <t>2.3</t>
  </si>
  <si>
    <t>2.4</t>
  </si>
  <si>
    <t>[13]</t>
  </si>
  <si>
    <t>Achievement</t>
  </si>
  <si>
    <t>Next Step</t>
  </si>
  <si>
    <t>[14]</t>
  </si>
  <si>
    <t>%</t>
  </si>
  <si>
    <r>
      <rPr>
        <b/>
        <sz val="20"/>
        <color rgb="FF00B050"/>
        <rFont val="Webdings"/>
        <family val="1"/>
        <charset val="2"/>
      </rPr>
      <t>5</t>
    </r>
    <r>
      <rPr>
        <b/>
        <sz val="16"/>
        <color rgb="FF00B050"/>
        <rFont val="Webdings"/>
        <family val="1"/>
        <charset val="2"/>
      </rPr>
      <t xml:space="preserve"> </t>
    </r>
    <r>
      <rPr>
        <b/>
        <sz val="16"/>
        <rFont val="Calibri"/>
        <family val="2"/>
        <scheme val="minor"/>
      </rPr>
      <t>or</t>
    </r>
    <r>
      <rPr>
        <b/>
        <sz val="16"/>
        <color rgb="FF00B050"/>
        <rFont val="Webdings"/>
        <family val="1"/>
        <charset val="2"/>
      </rPr>
      <t xml:space="preserve"> </t>
    </r>
    <r>
      <rPr>
        <b/>
        <sz val="20"/>
        <color rgb="FFFFC000"/>
        <rFont val="Webdings"/>
        <family val="1"/>
        <charset val="2"/>
      </rPr>
      <t>;</t>
    </r>
  </si>
  <si>
    <t>% Progres Aktual  (Juli)</t>
  </si>
  <si>
    <t>% Progres Aktual (Agustus)</t>
  </si>
  <si>
    <t xml:space="preserve">% Progres Aktual </t>
  </si>
  <si>
    <t>% Progres Aktual  (September)</t>
  </si>
  <si>
    <t>Standarisasi kontrak dan review aspek legalitas atas keseluruhan program strategis perusahaan</t>
  </si>
  <si>
    <t>Standarisasi Perjanjian/Kontrak</t>
  </si>
  <si>
    <t>Membuat template perjanjian (Kesepakatan Tertulis)</t>
  </si>
  <si>
    <t>Menuangkan template ke dalam Peraturan Direksi</t>
  </si>
  <si>
    <t>Sudah ada template</t>
  </si>
  <si>
    <t>Peraturan Direksi sudah final</t>
  </si>
  <si>
    <t>Review Aspek Legalitas</t>
  </si>
  <si>
    <t>Menerima draft perjanjian, Berita Acara, Head Of Agreement (HOA) dari user (divisi terkait/cabang) untuk dilakukan review</t>
  </si>
  <si>
    <t>Dilakukan review atas draft perjanjian,  Berita Acara, Head Of Agreement (HOA) dari  Divisi/Cabang terkait (selaku user)</t>
  </si>
  <si>
    <t>Hasil review dikembalikan ke Divisi/ Cabang terkait (selaku user) untuk direvisi, selanjutnya dikirim kembali ke VP Hukum untuk dievaluasi kembali atas hasil revisi</t>
  </si>
  <si>
    <t>Draft perjanjian/ Berita Acara, Head Of Agreement</t>
  </si>
  <si>
    <t>Draft sudah diterima</t>
  </si>
  <si>
    <t>Draft perjanjian, Berita Acara, Head Of Agreement (HOA) sudah direview</t>
  </si>
  <si>
    <t>Hasil review sudah direvisi</t>
  </si>
  <si>
    <t>Perjanjian Berita Acara, Head Of Agreement (HOA) sudah diparaf oleh VP Hukum</t>
  </si>
  <si>
    <t>Siti Khatijah</t>
  </si>
  <si>
    <t>Kelengkapan Dokumen, Dasar Referensi, sesuai peraturan yang berlaku baik peraturan internal maupun peraturan eksternal</t>
  </si>
  <si>
    <t>Koordinasi</t>
  </si>
  <si>
    <t>Hasil Review dari Divisi Hukum dikembalikan ke User untuk dilakukan Revisi</t>
  </si>
  <si>
    <t>Cek Kembali Oleh Divisi Hukum untuk kesesuaiannya hasil Review</t>
  </si>
  <si>
    <t>Kalau sudah sesuai dengan Review Divisi Hukum maka untuk selanjutnya dilakukan paraf VP Hukum</t>
  </si>
  <si>
    <t>Perjanjian Kerjasama Optimalisasi Multipurpose Cabang Bengkuluaddendum, Optimalisasi Perjanjian Panjang,Perjanjian Kerjasama Optimalisasi Multipurpose Cabang Pelabuhan Pangkal Balam,Draft Perjanjian Ptp Dengan Pt Sarolangun Prima Coal Kerjasama Penanganan Bongkar Muat Batubara Pelabuhan Talang Duku, Perjanjian Kerjasama Operasi Dan Pelayanan Bongkar Muat Dan Penimbunan Curah Kering Di Dermaga Dan Lapangan Eks Walijaya Periode 1 Jan 2019 Sd 30 Juni 2019,Penyampaian Laporan Progres 10 Program Unggulan Rkm Strategis Ptp,Pelaporan Pemantauan Risiko,Keputusan Direksi Ptp Tentang Honorarium Narasumber Dan Rapat,Perdir Tentang Pedoman Penerapan Pengelolaan Key Account Berdasarkan Customer Relationship Management Di Lingkungan Ptp, Enggagment Letter Virtual Data Room, Ba Kesepakatan Antara Ptp Dengan Pt Anugerah Firdaus Mandiri Tentang Sla Dalam Kerjasama Pelaksana Kegiatan Usaha Terminal Dengan Pola Clustering Pbm,Draft Hoa Kerjasama Pembangunan Dan Pengoperasian Tanki Cpo Di Pelabuhan Jambi Antara Ptp Dan Pt Prosympac Argo Lestari,Perjanjian Antara Ptp Dengan Ptp Palembang Dengan Ptp Tentang Kerjasama Optimalisasi Penagangan Cargo Multipurpose Di Cabang Pelabuhan Palembang,Spk In House English Course Oleh Kapian Edupac Di Lingkungan Ptp,La Dalam Kerjasama Pelaksana Kegiatan Usaha Terminal Di Ptp Dengan Pt Daisy Mutiara Samudera,Hoa Rencana Kerjasama Penanganan Batu Bara Di Coal Port Facilities Di Daerah Sungai Lilin, Sumatera Selatan,Spk Pekerjaan Pemborongan Perawatan Tanaman Hias Indoors Dan Tanaman Halaman Gedung Di Lingkungan Ptp, Spk Pekerjaan Pemborongan Cleaning Service Di Lingkungan Ptp Wilayah B,Spk Pekerjaan Pemborongan Cleaning Service Di Lingkungan Ptp Wilayah A,Bakd Tentang Kontrak Pemeliharaan Alat Bongkar Muat Di Lingkungan Ptp,Draft Keputusan Direksi Ptp Tentang Pembentukan Tim Counterpart Full Due Diligence Rencana Pembelian Saham Mayoritas Pt Dhana Brata Luhur Dan/Atau Anak Perusahaannya,Bakd Tentang Pemberian Fasilitas Kendaraan Dinas Bagi Direksi Ptp,Bakd Tentang Penunjukan Konsultan Untuk Pengkajian Rencana Akuisisi Saham Pt Dana Brata Luhur Pada Pt Talenta Bumi Dalam Rangka Ipo Ptp,Bakd Rencana Akuisisi Saham Pt Dbl Pada Talenta Bumi Dalam Rangka Ipo Ptp, Berita Acara Tentang Serah Terima Pengelolaan Billing Center Dari Komersial Ptp Pusat Ke Ptp Regional 1 Cabang Tanjung Priok, Perjanjian Pekerjaan Penyediaan Jasa Pengamanan Security Di Lingkungan Ptp ,Perjanjian Tentang Pekerjaan Pemborongan Tno Di Ptp Regional Jambi,Hoa Kerjasama Pengoperasian Tangki Curah Cair Di Pelabuhan Bengkulu,Nda Antara Ptp Dengan Pt Pelabuhan Penajam Banua Taka,Spk Tentang Pekerjaan Penyusunan Annual Report Ptp Tahun 2018,Perjanjian Antara Pt Pelindo Ii Cabang Banten Dengan Ptp Tentang Kerjasama Dalam Rangka Optimalisasi Dan/Atau Pelayanan Kegiatan Bm Dan Kegiatan Pengusahaan Lainnya,Spk Pekerjaan Sewa Perangkat Multi Function Printer Di Lingkungan Ptp, Kepdir Ptp Tentang Besaran Honorarium Tim Dan Sub Tim Penyiapan Rencana Penawaran Umum Saham Perdana Perusahaan Ipo,Nakd Pemberian Fasilitas Kendaraan Dinas Bagi Dirksi Di Lingkungan Ptp,Bakd Direksi Ptp Tentang Revisi Rencana Anggaran Biaya Kegiatan Audit Laporan Keuangan Umum Tahun 20189 Dan Aduit Persiapan Pelaksanaan Ipo Ptp Oleh Ey,Bakd Ptp Tentang Penunjukan Tenaga Profesional Bidang Spi,Kepdir Ptp Tentang Struktur Organisasi Kantor Pusat Dan Penjenjangan Jabatan Tingkat Struktural &amp; Fungsional Ptp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</si>
</sst>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_);_(* \(#,##0\);_(* &quot;-&quot;_);_(@_)"/>
    <numFmt numFmtId="165" formatCode="_(* #,##0.00_);_(* \(#,##0.00\);_(* &quot;-&quot;??_);_(@_)"/>
    <numFmt numFmtId="166" formatCode="0.0"/>
    <numFmt numFmtId="167" formatCode="[$-421]dd\ mmmm\ yyyy;@"/>
    <numFmt numFmtId="168" formatCode="dd/mm/yyyy;@"/>
    <numFmt numFmtId="169" formatCode="0.0%"/>
  </numFmts>
  <fonts count="32">
    <font>
      <sz val="11"/>
      <color theme="1"/>
      <name val="Calibri"/>
      <family val="2"/>
      <scheme val="minor"/>
    </font>
    <font>
      <sz val="11"/>
      <color theme="1"/>
      <name val="Calibri"/>
      <family val="2"/>
      <charset val="1"/>
      <scheme val="minor"/>
    </font>
    <font>
      <sz val="11"/>
      <color theme="1"/>
      <name val="Calibri"/>
      <family val="2"/>
      <scheme val="minor"/>
    </font>
    <font>
      <sz val="10"/>
      <name val="Arial"/>
      <family val="2"/>
    </font>
    <font>
      <b/>
      <sz val="10"/>
      <name val="Arial"/>
      <family val="2"/>
    </font>
    <font>
      <sz val="10"/>
      <name val="Helv"/>
    </font>
    <font>
      <b/>
      <sz val="10"/>
      <color rgb="FFFF0000"/>
      <name val="Arial"/>
      <family val="2"/>
    </font>
    <font>
      <b/>
      <sz val="14"/>
      <color rgb="FF0F6FC6"/>
      <name val="Gotham Medium"/>
      <family val="3"/>
    </font>
    <font>
      <sz val="11"/>
      <color rgb="FFFFFFFF"/>
      <name val="Gotham Medium"/>
      <family val="3"/>
    </font>
    <font>
      <sz val="10"/>
      <color rgb="FFFFFFFF"/>
      <name val="Gotham Medium"/>
      <family val="3"/>
    </font>
    <font>
      <sz val="9"/>
      <color theme="1"/>
      <name val="Gotham Book"/>
      <family val="3"/>
    </font>
    <font>
      <sz val="9"/>
      <color rgb="FF333F48"/>
      <name val="Gotham Light"/>
      <family val="3"/>
    </font>
    <font>
      <sz val="10"/>
      <color rgb="FF1A1A1A"/>
      <name val="Calibri"/>
      <family val="2"/>
      <scheme val="minor"/>
    </font>
    <font>
      <sz val="10"/>
      <color theme="1"/>
      <name val="Calibri"/>
      <family val="2"/>
      <scheme val="minor"/>
    </font>
    <font>
      <sz val="10"/>
      <name val="Calibri"/>
      <family val="2"/>
      <scheme val="minor"/>
    </font>
    <font>
      <b/>
      <sz val="12"/>
      <color theme="3"/>
      <name val="Arial"/>
      <family val="2"/>
    </font>
    <font>
      <u/>
      <sz val="11"/>
      <color theme="10"/>
      <name val="Calibri"/>
      <family val="2"/>
      <scheme val="minor"/>
    </font>
    <font>
      <u/>
      <sz val="11"/>
      <color theme="11"/>
      <name val="Calibri"/>
      <family val="2"/>
      <scheme val="minor"/>
    </font>
    <font>
      <b/>
      <sz val="16"/>
      <color rgb="FF00B050"/>
      <name val="Webdings"/>
      <family val="1"/>
      <charset val="2"/>
    </font>
    <font>
      <b/>
      <sz val="20"/>
      <color rgb="FF00B050"/>
      <name val="Webdings"/>
      <family val="1"/>
      <charset val="2"/>
    </font>
    <font>
      <b/>
      <sz val="16"/>
      <name val="Calibri"/>
      <family val="2"/>
      <scheme val="minor"/>
    </font>
    <font>
      <b/>
      <sz val="20"/>
      <color rgb="FFFFC000"/>
      <name val="Webdings"/>
      <family val="1"/>
      <charset val="2"/>
    </font>
    <font>
      <sz val="20"/>
      <color theme="1"/>
      <name val="Webdings"/>
      <family val="1"/>
      <charset val="2"/>
    </font>
    <font>
      <sz val="11"/>
      <name val="Calibri"/>
      <family val="2"/>
      <scheme val="minor"/>
    </font>
    <font>
      <b/>
      <sz val="11"/>
      <color rgb="FF333F48"/>
      <name val="Calibri"/>
      <family val="2"/>
      <scheme val="minor"/>
    </font>
    <font>
      <sz val="11"/>
      <color rgb="FF333F48"/>
      <name val="Calibri"/>
      <family val="2"/>
      <scheme val="minor"/>
    </font>
    <font>
      <sz val="11"/>
      <color rgb="FF000000"/>
      <name val="Calibri"/>
      <family val="2"/>
      <scheme val="minor"/>
    </font>
    <font>
      <sz val="14"/>
      <color theme="1"/>
      <name val="Gotham Book"/>
      <family val="3"/>
    </font>
    <font>
      <sz val="14"/>
      <color theme="1"/>
      <name val="Calibri"/>
      <family val="2"/>
      <scheme val="minor"/>
    </font>
    <font>
      <b/>
      <sz val="11"/>
      <name val="Calibri"/>
      <family val="2"/>
      <scheme val="minor"/>
    </font>
    <font>
      <sz val="11"/>
      <color rgb="FF1A1A1A"/>
      <name val="Calibri"/>
      <family val="2"/>
      <scheme val="minor"/>
    </font>
    <font>
      <sz val="11"/>
      <color rgb="FF000000"/>
      <name val="Calibri"/>
      <family val="2"/>
    </font>
  </fonts>
  <fills count="10">
    <fill>
      <patternFill patternType="none"/>
    </fill>
    <fill>
      <patternFill patternType="gray125"/>
    </fill>
    <fill>
      <patternFill patternType="solid">
        <fgColor theme="0"/>
        <bgColor indexed="64"/>
      </patternFill>
    </fill>
    <fill>
      <patternFill patternType="solid">
        <fgColor rgb="FF005996"/>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005C8A"/>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s>
  <cellStyleXfs count="1498">
    <xf numFmtId="0" fontId="0"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165" fontId="3" fillId="0" borderId="0" applyFont="0" applyFill="0" applyBorder="0" applyAlignment="0" applyProtection="0"/>
    <xf numFmtId="165" fontId="2"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5" fillId="0" borderId="0"/>
    <xf numFmtId="0" fontId="2" fillId="0" borderId="0"/>
    <xf numFmtId="9" fontId="2"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 fillId="0" borderId="0"/>
    <xf numFmtId="0" fontId="2" fillId="0" borderId="0"/>
    <xf numFmtId="9" fontId="2" fillId="0" borderId="0" applyFont="0" applyFill="0" applyBorder="0" applyAlignment="0" applyProtection="0"/>
    <xf numFmtId="164" fontId="2" fillId="0" borderId="0" applyFont="0" applyFill="0" applyBorder="0" applyAlignment="0" applyProtection="0"/>
  </cellStyleXfs>
  <cellXfs count="114">
    <xf numFmtId="0" fontId="0" fillId="0" borderId="0" xfId="0"/>
    <xf numFmtId="0" fontId="3" fillId="0" borderId="0" xfId="1" applyFont="1" applyAlignment="1" applyProtection="1">
      <alignment horizontal="center" wrapText="1"/>
      <protection locked="0"/>
    </xf>
    <xf numFmtId="0" fontId="3" fillId="0" borderId="0" xfId="1" applyFont="1" applyAlignment="1" applyProtection="1">
      <alignment wrapText="1"/>
      <protection locked="0"/>
    </xf>
    <xf numFmtId="0" fontId="3" fillId="0" borderId="0" xfId="1" applyNumberFormat="1" applyFont="1" applyAlignment="1" applyProtection="1">
      <alignment wrapText="1"/>
      <protection locked="0"/>
    </xf>
    <xf numFmtId="0" fontId="3" fillId="2" borderId="0" xfId="1" applyNumberFormat="1" applyFont="1" applyFill="1" applyBorder="1" applyAlignment="1" applyProtection="1">
      <alignment wrapText="1"/>
      <protection locked="0"/>
    </xf>
    <xf numFmtId="0" fontId="4" fillId="2" borderId="0" xfId="1" applyNumberFormat="1" applyFont="1" applyFill="1" applyBorder="1" applyAlignment="1" applyProtection="1">
      <alignment horizontal="left" wrapText="1"/>
      <protection locked="0"/>
    </xf>
    <xf numFmtId="9" fontId="7" fillId="0" borderId="0" xfId="13" applyFont="1" applyAlignment="1" applyProtection="1">
      <alignment horizontal="right" vertical="center" readingOrder="1"/>
      <protection locked="0"/>
    </xf>
    <xf numFmtId="0" fontId="8" fillId="3" borderId="4" xfId="0" applyFont="1" applyFill="1" applyBorder="1" applyAlignment="1" applyProtection="1">
      <alignment horizontal="center" vertical="center" wrapText="1" readingOrder="1"/>
      <protection locked="0"/>
    </xf>
    <xf numFmtId="0" fontId="8" fillId="3" borderId="4" xfId="0" applyNumberFormat="1" applyFont="1" applyFill="1" applyBorder="1" applyAlignment="1" applyProtection="1">
      <alignment horizontal="center" vertical="center" wrapText="1" readingOrder="1"/>
      <protection locked="0"/>
    </xf>
    <xf numFmtId="0" fontId="9" fillId="4" borderId="7" xfId="0" applyFont="1" applyFill="1" applyBorder="1" applyAlignment="1" applyProtection="1">
      <alignment horizontal="center" vertical="center" wrapText="1" readingOrder="1"/>
      <protection locked="0"/>
    </xf>
    <xf numFmtId="0" fontId="9" fillId="4" borderId="4" xfId="0" applyNumberFormat="1" applyFont="1" applyFill="1" applyBorder="1" applyAlignment="1" applyProtection="1">
      <alignment horizontal="center" vertical="center" wrapText="1" readingOrder="1"/>
      <protection locked="0"/>
    </xf>
    <xf numFmtId="0" fontId="8" fillId="9" borderId="12" xfId="0" applyFont="1" applyFill="1" applyBorder="1" applyAlignment="1" applyProtection="1">
      <alignment horizontal="center" vertical="center" wrapText="1" readingOrder="1"/>
      <protection locked="0"/>
    </xf>
    <xf numFmtId="0" fontId="14" fillId="0" borderId="5" xfId="1" applyNumberFormat="1" applyFont="1" applyFill="1" applyBorder="1" applyAlignment="1" applyProtection="1">
      <alignment horizontal="center" vertical="center" wrapText="1" readingOrder="1"/>
      <protection locked="0"/>
    </xf>
    <xf numFmtId="0" fontId="13" fillId="0" borderId="2" xfId="13" applyNumberFormat="1" applyFont="1" applyBorder="1" applyAlignment="1" applyProtection="1">
      <alignment horizontal="center" vertical="center" wrapText="1" readingOrder="1"/>
      <protection locked="0"/>
    </xf>
    <xf numFmtId="0" fontId="12" fillId="7" borderId="3" xfId="2" applyNumberFormat="1" applyFont="1" applyFill="1" applyBorder="1" applyAlignment="1" applyProtection="1">
      <alignment horizontal="center" vertical="center" readingOrder="1"/>
      <protection locked="0"/>
    </xf>
    <xf numFmtId="0" fontId="14" fillId="7" borderId="3" xfId="2" quotePrefix="1" applyNumberFormat="1" applyFont="1" applyFill="1" applyBorder="1" applyAlignment="1" applyProtection="1">
      <alignment horizontal="center" vertical="center" readingOrder="1"/>
      <protection locked="0"/>
    </xf>
    <xf numFmtId="0" fontId="10" fillId="8" borderId="2" xfId="13" applyNumberFormat="1" applyFont="1" applyFill="1" applyBorder="1" applyAlignment="1" applyProtection="1">
      <alignment horizontal="center" wrapText="1"/>
      <protection locked="0"/>
    </xf>
    <xf numFmtId="0" fontId="27" fillId="0" borderId="2" xfId="2" applyNumberFormat="1" applyFont="1" applyFill="1" applyBorder="1" applyAlignment="1" applyProtection="1">
      <alignment horizontal="center" vertical="center" wrapText="1"/>
      <protection locked="0"/>
    </xf>
    <xf numFmtId="166" fontId="28" fillId="0" borderId="2" xfId="0" applyNumberFormat="1" applyFont="1" applyBorder="1" applyAlignment="1" applyProtection="1">
      <alignment wrapText="1"/>
      <protection locked="0"/>
    </xf>
    <xf numFmtId="0" fontId="27" fillId="0" borderId="2" xfId="2" applyNumberFormat="1" applyFont="1" applyBorder="1" applyAlignment="1" applyProtection="1">
      <alignment horizontal="center" vertical="center" wrapText="1"/>
      <protection locked="0"/>
    </xf>
    <xf numFmtId="0" fontId="28" fillId="0" borderId="2" xfId="0" applyFont="1" applyBorder="1" applyAlignment="1" applyProtection="1">
      <alignment wrapText="1"/>
      <protection locked="0"/>
    </xf>
    <xf numFmtId="0" fontId="27" fillId="7" borderId="2" xfId="2" applyNumberFormat="1" applyFont="1" applyFill="1" applyBorder="1" applyAlignment="1" applyProtection="1">
      <alignment horizontal="center" vertical="center" wrapText="1"/>
      <protection locked="0"/>
    </xf>
    <xf numFmtId="0" fontId="28" fillId="7" borderId="2" xfId="0" applyFont="1" applyFill="1" applyBorder="1" applyAlignment="1" applyProtection="1">
      <alignment wrapText="1"/>
      <protection locked="0"/>
    </xf>
    <xf numFmtId="0" fontId="27" fillId="8" borderId="2" xfId="2" applyNumberFormat="1" applyFont="1" applyFill="1" applyBorder="1" applyAlignment="1" applyProtection="1">
      <alignment horizontal="center" vertical="center" wrapText="1"/>
      <protection locked="0"/>
    </xf>
    <xf numFmtId="0" fontId="28" fillId="8" borderId="2" xfId="0" applyFont="1" applyFill="1" applyBorder="1" applyProtection="1">
      <protection locked="0"/>
    </xf>
    <xf numFmtId="0" fontId="28" fillId="7" borderId="2" xfId="0" applyFont="1" applyFill="1" applyBorder="1" applyAlignment="1" applyProtection="1">
      <alignment horizontal="center" vertical="center" wrapText="1"/>
      <protection locked="0"/>
    </xf>
    <xf numFmtId="0" fontId="8" fillId="3" borderId="11" xfId="0" applyFont="1" applyFill="1" applyBorder="1" applyAlignment="1" applyProtection="1">
      <alignment horizontal="center" vertical="center" wrapText="1" readingOrder="1"/>
      <protection locked="0"/>
    </xf>
    <xf numFmtId="0" fontId="18" fillId="9"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wrapText="1" readingOrder="1"/>
      <protection locked="0"/>
    </xf>
    <xf numFmtId="0" fontId="9" fillId="4" borderId="13" xfId="0" applyFont="1" applyFill="1" applyBorder="1" applyAlignment="1" applyProtection="1">
      <alignment horizontal="center" vertical="center" wrapText="1" readingOrder="1"/>
      <protection locked="0"/>
    </xf>
    <xf numFmtId="1" fontId="14" fillId="0" borderId="5" xfId="1" applyNumberFormat="1" applyFont="1" applyFill="1" applyBorder="1" applyAlignment="1" applyProtection="1">
      <alignment horizontal="center" vertical="center" wrapText="1" readingOrder="1"/>
      <protection locked="0"/>
    </xf>
    <xf numFmtId="1" fontId="14" fillId="0" borderId="2" xfId="1" applyNumberFormat="1" applyFont="1" applyFill="1" applyBorder="1" applyAlignment="1" applyProtection="1">
      <alignment horizontal="center" vertical="center" wrapText="1" readingOrder="1"/>
      <protection locked="0"/>
    </xf>
    <xf numFmtId="0" fontId="13" fillId="0" borderId="2" xfId="2" applyNumberFormat="1" applyFont="1" applyBorder="1" applyAlignment="1" applyProtection="1">
      <alignment horizontal="center" vertical="center" wrapText="1" readingOrder="1"/>
      <protection locked="0"/>
    </xf>
    <xf numFmtId="0" fontId="10" fillId="0" borderId="2" xfId="2" applyNumberFormat="1" applyFont="1" applyBorder="1" applyAlignment="1" applyProtection="1">
      <alignment horizontal="center" vertical="center" wrapText="1"/>
      <protection locked="0"/>
    </xf>
    <xf numFmtId="1" fontId="13" fillId="0" borderId="2" xfId="13" applyNumberFormat="1" applyFont="1" applyBorder="1" applyAlignment="1" applyProtection="1">
      <alignment horizontal="center" vertical="center" wrapText="1" readingOrder="1"/>
      <protection locked="0"/>
    </xf>
    <xf numFmtId="166" fontId="13" fillId="0" borderId="2" xfId="0" applyNumberFormat="1" applyFont="1" applyFill="1" applyBorder="1" applyAlignment="1" applyProtection="1">
      <alignment horizontal="center" vertical="center" readingOrder="1"/>
      <protection locked="0"/>
    </xf>
    <xf numFmtId="166" fontId="13" fillId="0" borderId="2" xfId="13" applyNumberFormat="1" applyFont="1" applyBorder="1" applyAlignment="1" applyProtection="1">
      <alignment horizontal="center" vertical="center" wrapText="1" readingOrder="1"/>
      <protection locked="0"/>
    </xf>
    <xf numFmtId="0" fontId="0" fillId="0" borderId="2" xfId="0" applyNumberFormat="1" applyFill="1" applyBorder="1" applyAlignment="1" applyProtection="1">
      <alignment horizontal="center" vertical="center"/>
      <protection locked="0"/>
    </xf>
    <xf numFmtId="2" fontId="22" fillId="0" borderId="2" xfId="0" applyNumberFormat="1" applyFont="1" applyFill="1" applyBorder="1" applyAlignment="1" applyProtection="1">
      <alignment horizontal="center" vertical="center"/>
      <protection locked="0"/>
    </xf>
    <xf numFmtId="0" fontId="10" fillId="8" borderId="2" xfId="1" applyFont="1" applyFill="1" applyBorder="1" applyAlignment="1" applyProtection="1">
      <alignment horizontal="center" vertical="center" wrapText="1"/>
      <protection locked="0"/>
    </xf>
    <xf numFmtId="166" fontId="10" fillId="8" borderId="2" xfId="1" applyNumberFormat="1" applyFont="1" applyFill="1" applyBorder="1" applyAlignment="1" applyProtection="1">
      <alignment horizontal="center" vertical="center" wrapText="1"/>
      <protection locked="0"/>
    </xf>
    <xf numFmtId="0" fontId="10" fillId="8" borderId="2" xfId="2" applyNumberFormat="1" applyFont="1" applyFill="1" applyBorder="1" applyAlignment="1" applyProtection="1">
      <alignment horizontal="center" vertical="center" wrapText="1"/>
      <protection locked="0"/>
    </xf>
    <xf numFmtId="0" fontId="3" fillId="0" borderId="0" xfId="1" applyFont="1" applyProtection="1"/>
    <xf numFmtId="0" fontId="7" fillId="0" borderId="0" xfId="0" applyFont="1" applyAlignment="1" applyProtection="1">
      <alignment horizontal="left" vertical="center" readingOrder="1"/>
    </xf>
    <xf numFmtId="0" fontId="3" fillId="0" borderId="0" xfId="1" applyFont="1" applyAlignment="1" applyProtection="1">
      <alignment horizontal="center" wrapText="1"/>
    </xf>
    <xf numFmtId="0" fontId="3" fillId="0" borderId="0" xfId="1" applyFont="1" applyAlignment="1" applyProtection="1">
      <alignment wrapText="1"/>
    </xf>
    <xf numFmtId="169" fontId="3" fillId="0" borderId="0" xfId="1" applyNumberFormat="1" applyFont="1" applyAlignment="1" applyProtection="1">
      <alignment wrapText="1"/>
    </xf>
    <xf numFmtId="0" fontId="3" fillId="0" borderId="0" xfId="1" applyNumberFormat="1" applyFont="1" applyAlignment="1" applyProtection="1">
      <alignment wrapText="1"/>
    </xf>
    <xf numFmtId="0" fontId="6" fillId="0" borderId="0" xfId="1" applyFont="1" applyProtection="1"/>
    <xf numFmtId="167" fontId="3" fillId="0" borderId="0" xfId="1" applyNumberFormat="1" applyFont="1" applyAlignment="1" applyProtection="1">
      <alignment wrapText="1"/>
    </xf>
    <xf numFmtId="0" fontId="3" fillId="2" borderId="0" xfId="1" applyFont="1" applyFill="1" applyBorder="1" applyAlignment="1" applyProtection="1">
      <alignment wrapText="1"/>
    </xf>
    <xf numFmtId="169" fontId="3" fillId="2" borderId="0" xfId="1" applyNumberFormat="1" applyFont="1" applyFill="1" applyBorder="1" applyAlignment="1" applyProtection="1">
      <alignment wrapText="1"/>
    </xf>
    <xf numFmtId="0" fontId="3" fillId="2" borderId="0" xfId="1" applyNumberFormat="1" applyFont="1" applyFill="1" applyBorder="1" applyAlignment="1" applyProtection="1">
      <alignment wrapText="1"/>
    </xf>
    <xf numFmtId="1" fontId="15" fillId="0" borderId="0" xfId="13" applyNumberFormat="1" applyFont="1" applyAlignment="1" applyProtection="1">
      <alignment horizontal="right" wrapText="1"/>
    </xf>
    <xf numFmtId="1" fontId="15" fillId="0" borderId="0" xfId="13" applyNumberFormat="1" applyFont="1" applyAlignment="1" applyProtection="1">
      <alignment horizontal="left" wrapText="1"/>
    </xf>
    <xf numFmtId="169" fontId="4" fillId="2" borderId="0" xfId="1" applyNumberFormat="1" applyFont="1" applyFill="1" applyBorder="1" applyAlignment="1" applyProtection="1">
      <alignment horizontal="left" wrapText="1"/>
    </xf>
    <xf numFmtId="0" fontId="4" fillId="2" borderId="0" xfId="1" applyNumberFormat="1" applyFont="1" applyFill="1" applyBorder="1" applyAlignment="1" applyProtection="1">
      <alignment horizontal="left" wrapText="1"/>
    </xf>
    <xf numFmtId="0" fontId="3" fillId="0" borderId="0" xfId="1" applyFont="1" applyAlignment="1" applyProtection="1">
      <alignment vertical="center"/>
    </xf>
    <xf numFmtId="0" fontId="8" fillId="3" borderId="4" xfId="0" applyFont="1" applyFill="1" applyBorder="1" applyAlignment="1" applyProtection="1">
      <alignment horizontal="left" vertical="center" wrapText="1" readingOrder="1"/>
    </xf>
    <xf numFmtId="0" fontId="8" fillId="3" borderId="4" xfId="0" applyFont="1" applyFill="1" applyBorder="1" applyAlignment="1" applyProtection="1">
      <alignment horizontal="center" vertical="center" wrapText="1" readingOrder="1"/>
    </xf>
    <xf numFmtId="169" fontId="8" fillId="3" borderId="4" xfId="0" applyNumberFormat="1" applyFont="1" applyFill="1" applyBorder="1" applyAlignment="1" applyProtection="1">
      <alignment horizontal="center" vertical="center" wrapText="1" readingOrder="1"/>
    </xf>
    <xf numFmtId="0" fontId="8" fillId="3" borderId="4" xfId="0" applyNumberFormat="1" applyFont="1" applyFill="1" applyBorder="1" applyAlignment="1" applyProtection="1">
      <alignment horizontal="center" vertical="center" wrapText="1" readingOrder="1"/>
    </xf>
    <xf numFmtId="0" fontId="9" fillId="4" borderId="4" xfId="0" applyFont="1" applyFill="1" applyBorder="1" applyAlignment="1" applyProtection="1">
      <alignment horizontal="left" vertical="center" wrapText="1" readingOrder="1"/>
    </xf>
    <xf numFmtId="0" fontId="9" fillId="4" borderId="7" xfId="0" applyFont="1" applyFill="1" applyBorder="1" applyAlignment="1" applyProtection="1">
      <alignment horizontal="center" vertical="center" wrapText="1" readingOrder="1"/>
    </xf>
    <xf numFmtId="0" fontId="9" fillId="4" borderId="4" xfId="0" applyFont="1" applyFill="1" applyBorder="1" applyAlignment="1" applyProtection="1">
      <alignment horizontal="center" vertical="center" wrapText="1" readingOrder="1"/>
    </xf>
    <xf numFmtId="169" fontId="9" fillId="4" borderId="7" xfId="0" applyNumberFormat="1" applyFont="1" applyFill="1" applyBorder="1" applyAlignment="1" applyProtection="1">
      <alignment horizontal="center" vertical="center" wrapText="1" readingOrder="1"/>
    </xf>
    <xf numFmtId="0" fontId="9" fillId="4" borderId="4" xfId="0" applyNumberFormat="1" applyFont="1" applyFill="1" applyBorder="1" applyAlignment="1" applyProtection="1">
      <alignment horizontal="center" vertical="center" wrapText="1" readingOrder="1"/>
    </xf>
    <xf numFmtId="0" fontId="29" fillId="0" borderId="8" xfId="1" applyFont="1" applyFill="1" applyBorder="1" applyAlignment="1" applyProtection="1">
      <alignment horizontal="center" vertical="center" wrapText="1" readingOrder="1"/>
    </xf>
    <xf numFmtId="0" fontId="24" fillId="6" borderId="2" xfId="0" applyFont="1" applyFill="1" applyBorder="1" applyAlignment="1" applyProtection="1">
      <alignment horizontal="left" vertical="center" wrapText="1" readingOrder="1"/>
    </xf>
    <xf numFmtId="0" fontId="23" fillId="0" borderId="10" xfId="1" applyFont="1" applyFill="1" applyBorder="1" applyAlignment="1" applyProtection="1">
      <alignment vertical="center" wrapText="1" readingOrder="1"/>
    </xf>
    <xf numFmtId="14" fontId="24" fillId="0" borderId="2" xfId="0" applyNumberFormat="1" applyFont="1" applyFill="1" applyBorder="1" applyAlignment="1" applyProtection="1">
      <alignment vertical="center" wrapText="1" readingOrder="1"/>
    </xf>
    <xf numFmtId="0" fontId="2" fillId="0" borderId="6" xfId="1" applyFont="1" applyBorder="1" applyAlignment="1" applyProtection="1">
      <alignment horizontal="center" vertical="center" wrapText="1" readingOrder="1"/>
    </xf>
    <xf numFmtId="169" fontId="25" fillId="0" borderId="2" xfId="13" applyNumberFormat="1" applyFont="1" applyFill="1" applyBorder="1" applyAlignment="1" applyProtection="1">
      <alignment horizontal="center" vertical="center" wrapText="1" readingOrder="1"/>
    </xf>
    <xf numFmtId="0" fontId="23" fillId="0" borderId="9" xfId="1" applyFont="1" applyFill="1" applyBorder="1" applyAlignment="1" applyProtection="1">
      <alignment vertical="center" wrapText="1" readingOrder="1"/>
    </xf>
    <xf numFmtId="0" fontId="14" fillId="0" borderId="9" xfId="1" applyFont="1" applyFill="1" applyBorder="1" applyAlignment="1" applyProtection="1">
      <alignment vertical="center" wrapText="1" readingOrder="1"/>
    </xf>
    <xf numFmtId="0" fontId="14" fillId="0" borderId="5" xfId="1" applyNumberFormat="1" applyFont="1" applyFill="1" applyBorder="1" applyAlignment="1" applyProtection="1">
      <alignment horizontal="center" vertical="center" wrapText="1" readingOrder="1"/>
    </xf>
    <xf numFmtId="166" fontId="0" fillId="0" borderId="0" xfId="0" applyNumberFormat="1" applyFont="1" applyProtection="1"/>
    <xf numFmtId="0" fontId="0" fillId="0" borderId="0" xfId="0" applyFont="1" applyProtection="1"/>
    <xf numFmtId="0" fontId="26" fillId="5" borderId="2" xfId="0" applyFont="1" applyFill="1" applyBorder="1" applyAlignment="1" applyProtection="1">
      <alignment horizontal="center" vertical="center" wrapText="1" readingOrder="1"/>
    </xf>
    <xf numFmtId="0" fontId="30" fillId="5" borderId="2" xfId="1" applyFont="1" applyFill="1" applyBorder="1" applyAlignment="1" applyProtection="1">
      <alignment vertical="center" wrapText="1" readingOrder="1"/>
    </xf>
    <xf numFmtId="0" fontId="30" fillId="0" borderId="2" xfId="1" applyFont="1" applyFill="1" applyBorder="1" applyAlignment="1" applyProtection="1">
      <alignment vertical="center" wrapText="1" readingOrder="1"/>
    </xf>
    <xf numFmtId="14" fontId="25" fillId="0" borderId="2" xfId="0" applyNumberFormat="1" applyFont="1" applyFill="1" applyBorder="1" applyAlignment="1" applyProtection="1">
      <alignment horizontal="center" vertical="center" wrapText="1" readingOrder="1"/>
    </xf>
    <xf numFmtId="0" fontId="2" fillId="0" borderId="2" xfId="1" applyFont="1" applyBorder="1" applyAlignment="1" applyProtection="1">
      <alignment horizontal="center" vertical="center" wrapText="1" readingOrder="1"/>
    </xf>
    <xf numFmtId="0" fontId="30" fillId="0" borderId="2" xfId="1" applyFont="1" applyBorder="1" applyAlignment="1" applyProtection="1">
      <alignment horizontal="left" vertical="center" wrapText="1" readingOrder="1"/>
    </xf>
    <xf numFmtId="0" fontId="12" fillId="0" borderId="2" xfId="1" applyFont="1" applyBorder="1" applyAlignment="1" applyProtection="1">
      <alignment horizontal="left" vertical="center" wrapText="1" readingOrder="1"/>
    </xf>
    <xf numFmtId="0" fontId="13" fillId="0" borderId="2" xfId="13" applyNumberFormat="1" applyFont="1" applyBorder="1" applyAlignment="1" applyProtection="1">
      <alignment horizontal="center" vertical="center" wrapText="1" readingOrder="1"/>
    </xf>
    <xf numFmtId="0" fontId="0" fillId="0" borderId="2" xfId="0" applyFont="1" applyFill="1" applyBorder="1" applyAlignment="1" applyProtection="1">
      <alignment horizontal="center" vertical="center" wrapText="1" readingOrder="1"/>
    </xf>
    <xf numFmtId="0" fontId="0" fillId="0" borderId="2" xfId="0" applyFill="1" applyBorder="1" applyAlignment="1" applyProtection="1">
      <alignment vertical="center" wrapText="1"/>
    </xf>
    <xf numFmtId="168" fontId="31" fillId="0" borderId="2" xfId="0" applyNumberFormat="1" applyFont="1" applyFill="1" applyBorder="1" applyAlignment="1" applyProtection="1">
      <alignment horizontal="center" vertical="center" wrapText="1" readingOrder="1"/>
    </xf>
    <xf numFmtId="0" fontId="2" fillId="0" borderId="2" xfId="1" applyFont="1" applyFill="1" applyBorder="1" applyAlignment="1" applyProtection="1">
      <alignment horizontal="center" vertical="center" wrapText="1" readingOrder="1"/>
    </xf>
    <xf numFmtId="0" fontId="12" fillId="7" borderId="3" xfId="2" applyNumberFormat="1" applyFont="1" applyFill="1" applyBorder="1" applyAlignment="1" applyProtection="1">
      <alignment horizontal="center" vertical="center" readingOrder="1"/>
    </xf>
    <xf numFmtId="0" fontId="2" fillId="0" borderId="2" xfId="0" applyFont="1" applyFill="1" applyBorder="1" applyAlignment="1" applyProtection="1">
      <alignment horizontal="center" vertical="center" wrapText="1" readingOrder="1"/>
    </xf>
    <xf numFmtId="0" fontId="13" fillId="0" borderId="2" xfId="1" applyFont="1" applyBorder="1" applyAlignment="1" applyProtection="1">
      <alignment horizontal="center" vertical="top"/>
    </xf>
    <xf numFmtId="0" fontId="0" fillId="0" borderId="2" xfId="1" applyFont="1" applyFill="1" applyBorder="1" applyAlignment="1" applyProtection="1">
      <alignment horizontal="center" vertical="center" readingOrder="1"/>
    </xf>
    <xf numFmtId="0" fontId="0" fillId="0" borderId="2" xfId="0" applyFont="1" applyFill="1" applyBorder="1" applyAlignment="1" applyProtection="1">
      <alignment vertical="center" wrapText="1"/>
    </xf>
    <xf numFmtId="0" fontId="14" fillId="0" borderId="2" xfId="1" applyFont="1" applyBorder="1" applyAlignment="1" applyProtection="1">
      <alignment horizontal="center" vertical="top"/>
    </xf>
    <xf numFmtId="0" fontId="23" fillId="0" borderId="2" xfId="1" applyFont="1" applyBorder="1" applyAlignment="1" applyProtection="1">
      <alignment horizontal="center" vertical="center" readingOrder="1"/>
    </xf>
    <xf numFmtId="0" fontId="23" fillId="0" borderId="2" xfId="1" applyFont="1" applyBorder="1" applyAlignment="1" applyProtection="1">
      <alignment horizontal="left" vertical="center" wrapText="1" readingOrder="1"/>
    </xf>
    <xf numFmtId="15" fontId="30" fillId="0" borderId="2" xfId="1" applyNumberFormat="1" applyFont="1" applyBorder="1" applyAlignment="1" applyProtection="1">
      <alignment horizontal="center" vertical="center" readingOrder="1"/>
    </xf>
    <xf numFmtId="0" fontId="23" fillId="0" borderId="2" xfId="1" quotePrefix="1" applyFont="1" applyBorder="1" applyAlignment="1" applyProtection="1">
      <alignment horizontal="center" vertical="center" readingOrder="1"/>
    </xf>
    <xf numFmtId="0" fontId="14" fillId="7" borderId="3" xfId="2" quotePrefix="1" applyNumberFormat="1" applyFont="1" applyFill="1" applyBorder="1" applyAlignment="1" applyProtection="1">
      <alignment horizontal="center" vertical="center" readingOrder="1"/>
    </xf>
    <xf numFmtId="0" fontId="14" fillId="8" borderId="2" xfId="1" applyFont="1" applyFill="1" applyBorder="1" applyAlignment="1" applyProtection="1">
      <alignment horizontal="center" vertical="top"/>
    </xf>
    <xf numFmtId="0" fontId="11" fillId="8" borderId="2" xfId="0" applyFont="1" applyFill="1" applyBorder="1" applyAlignment="1" applyProtection="1">
      <alignment horizontal="left" vertical="center" wrapText="1" readingOrder="1"/>
    </xf>
    <xf numFmtId="0" fontId="10" fillId="8" borderId="6" xfId="0" applyFont="1" applyFill="1" applyBorder="1" applyAlignment="1" applyProtection="1">
      <alignment horizontal="center" vertical="center" wrapText="1"/>
    </xf>
    <xf numFmtId="14" fontId="11" fillId="8" borderId="2" xfId="0" applyNumberFormat="1" applyFont="1" applyFill="1" applyBorder="1" applyAlignment="1" applyProtection="1">
      <alignment horizontal="center" vertical="center" wrapText="1" readingOrder="1"/>
    </xf>
    <xf numFmtId="0" fontId="10" fillId="8" borderId="2" xfId="1" applyFont="1" applyFill="1" applyBorder="1" applyAlignment="1" applyProtection="1">
      <alignment horizontal="center" vertical="center" wrapText="1"/>
    </xf>
    <xf numFmtId="9" fontId="10" fillId="8" borderId="2" xfId="13" applyFont="1" applyFill="1" applyBorder="1" applyAlignment="1" applyProtection="1">
      <alignment horizontal="center" vertical="center" wrapText="1"/>
    </xf>
    <xf numFmtId="0" fontId="10" fillId="8" borderId="1" xfId="0" applyFont="1" applyFill="1" applyBorder="1" applyAlignment="1" applyProtection="1">
      <alignment horizontal="left" vertical="center" wrapText="1"/>
    </xf>
    <xf numFmtId="0" fontId="10" fillId="8" borderId="6" xfId="1" applyFont="1" applyFill="1" applyBorder="1" applyAlignment="1" applyProtection="1">
      <alignment horizontal="center" vertical="center" wrapText="1"/>
    </xf>
    <xf numFmtId="0" fontId="10" fillId="8" borderId="2" xfId="13" applyNumberFormat="1" applyFont="1" applyFill="1" applyBorder="1" applyAlignment="1" applyProtection="1">
      <alignment horizontal="center" wrapText="1"/>
    </xf>
    <xf numFmtId="0" fontId="3" fillId="0" borderId="0" xfId="1" applyFont="1" applyAlignment="1" applyProtection="1">
      <alignment horizontal="left" wrapText="1"/>
    </xf>
    <xf numFmtId="168" fontId="7" fillId="0" borderId="0" xfId="0" applyNumberFormat="1" applyFont="1" applyAlignment="1" applyProtection="1">
      <alignment horizontal="left" vertical="center" wrapText="1" readingOrder="1"/>
      <protection locked="0"/>
    </xf>
    <xf numFmtId="0" fontId="27" fillId="7" borderId="2" xfId="2" applyNumberFormat="1" applyFont="1" applyFill="1" applyBorder="1" applyAlignment="1" applyProtection="1">
      <alignment horizontal="left" vertical="center" wrapText="1"/>
      <protection locked="0"/>
    </xf>
    <xf numFmtId="0" fontId="28" fillId="7" borderId="2" xfId="0" applyFont="1" applyFill="1" applyBorder="1" applyAlignment="1" applyProtection="1">
      <alignment horizontal="left" vertical="center" wrapText="1"/>
      <protection locked="0"/>
    </xf>
  </cellXfs>
  <cellStyles count="1498">
    <cellStyle name="Comma [0] 2" xfId="1497"/>
    <cellStyle name="Comma 2" xfId="4"/>
    <cellStyle name="Comma 3" xfId="5"/>
    <cellStyle name="Comma 4" xfId="6"/>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Normal" xfId="0" builtinId="0"/>
    <cellStyle name="Normal 2" xfId="1"/>
    <cellStyle name="Normal 3" xfId="7"/>
    <cellStyle name="Normal 3 2" xfId="8"/>
    <cellStyle name="Normal 4" xfId="3"/>
    <cellStyle name="Normal 5" xfId="12"/>
    <cellStyle name="Normal 6" xfId="1494"/>
    <cellStyle name="Normal 6 2" xfId="1495"/>
    <cellStyle name="Percent" xfId="13" builtinId="5"/>
    <cellStyle name="Percent 2" xfId="2"/>
    <cellStyle name="Percent 2 2" xfId="9"/>
    <cellStyle name="Percent 3" xfId="10"/>
    <cellStyle name="Percent 4" xfId="1496"/>
    <cellStyle name="Style 1" xfId="1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mruColors>
      <color rgb="FF005C8A"/>
      <color rgb="FF0033CC"/>
      <color rgb="FF0033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1823358</xdr:colOff>
      <xdr:row>1</xdr:row>
      <xdr:rowOff>231320</xdr:rowOff>
    </xdr:from>
    <xdr:to>
      <xdr:col>18</xdr:col>
      <xdr:colOff>2408465</xdr:colOff>
      <xdr:row>3</xdr:row>
      <xdr:rowOff>176892</xdr:rowOff>
    </xdr:to>
    <xdr:sp macro="" textlink="">
      <xdr:nvSpPr>
        <xdr:cNvPr id="2" name="Down Arrow 1"/>
        <xdr:cNvSpPr/>
      </xdr:nvSpPr>
      <xdr:spPr>
        <a:xfrm>
          <a:off x="17968233" y="478970"/>
          <a:ext cx="585107" cy="440872"/>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18</xdr:col>
      <xdr:colOff>1768929</xdr:colOff>
      <xdr:row>0</xdr:row>
      <xdr:rowOff>108857</xdr:rowOff>
    </xdr:from>
    <xdr:to>
      <xdr:col>18</xdr:col>
      <xdr:colOff>2490108</xdr:colOff>
      <xdr:row>1</xdr:row>
      <xdr:rowOff>122464</xdr:rowOff>
    </xdr:to>
    <xdr:sp macro="" textlink="">
      <xdr:nvSpPr>
        <xdr:cNvPr id="3" name="Rectangle 2"/>
        <xdr:cNvSpPr/>
      </xdr:nvSpPr>
      <xdr:spPr>
        <a:xfrm>
          <a:off x="17913804" y="108857"/>
          <a:ext cx="721179" cy="26125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Isi disini</a:t>
          </a:r>
          <a:endParaRPr lang="id-ID" sz="1100"/>
        </a:p>
      </xdr:txBody>
    </xdr:sp>
    <xdr:clientData/>
  </xdr:twoCellAnchor>
  <xdr:twoCellAnchor>
    <xdr:from>
      <xdr:col>19</xdr:col>
      <xdr:colOff>870858</xdr:colOff>
      <xdr:row>1</xdr:row>
      <xdr:rowOff>231320</xdr:rowOff>
    </xdr:from>
    <xdr:to>
      <xdr:col>19</xdr:col>
      <xdr:colOff>1455965</xdr:colOff>
      <xdr:row>3</xdr:row>
      <xdr:rowOff>176892</xdr:rowOff>
    </xdr:to>
    <xdr:sp macro="" textlink="">
      <xdr:nvSpPr>
        <xdr:cNvPr id="4" name="Down Arrow 3"/>
        <xdr:cNvSpPr/>
      </xdr:nvSpPr>
      <xdr:spPr>
        <a:xfrm>
          <a:off x="21759183" y="478970"/>
          <a:ext cx="585107" cy="440872"/>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816429</xdr:colOff>
      <xdr:row>0</xdr:row>
      <xdr:rowOff>108857</xdr:rowOff>
    </xdr:from>
    <xdr:to>
      <xdr:col>19</xdr:col>
      <xdr:colOff>1537608</xdr:colOff>
      <xdr:row>1</xdr:row>
      <xdr:rowOff>122464</xdr:rowOff>
    </xdr:to>
    <xdr:sp macro="" textlink="">
      <xdr:nvSpPr>
        <xdr:cNvPr id="5" name="Rectangle 4"/>
        <xdr:cNvSpPr/>
      </xdr:nvSpPr>
      <xdr:spPr>
        <a:xfrm>
          <a:off x="21704754" y="108857"/>
          <a:ext cx="721179" cy="26125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Isi disini</a:t>
          </a:r>
          <a:endParaRPr lang="id-ID" sz="1100"/>
        </a:p>
      </xdr:txBody>
    </xdr:sp>
    <xdr:clientData/>
  </xdr:twoCellAnchor>
  <xdr:twoCellAnchor>
    <xdr:from>
      <xdr:col>20</xdr:col>
      <xdr:colOff>503465</xdr:colOff>
      <xdr:row>1</xdr:row>
      <xdr:rowOff>204106</xdr:rowOff>
    </xdr:from>
    <xdr:to>
      <xdr:col>20</xdr:col>
      <xdr:colOff>1088572</xdr:colOff>
      <xdr:row>3</xdr:row>
      <xdr:rowOff>149678</xdr:rowOff>
    </xdr:to>
    <xdr:sp macro="" textlink="">
      <xdr:nvSpPr>
        <xdr:cNvPr id="6" name="Down Arrow 5"/>
        <xdr:cNvSpPr/>
      </xdr:nvSpPr>
      <xdr:spPr>
        <a:xfrm>
          <a:off x="23868290" y="451756"/>
          <a:ext cx="585107" cy="440872"/>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449036</xdr:colOff>
      <xdr:row>0</xdr:row>
      <xdr:rowOff>81643</xdr:rowOff>
    </xdr:from>
    <xdr:to>
      <xdr:col>20</xdr:col>
      <xdr:colOff>1170215</xdr:colOff>
      <xdr:row>1</xdr:row>
      <xdr:rowOff>95250</xdr:rowOff>
    </xdr:to>
    <xdr:sp macro="" textlink="">
      <xdr:nvSpPr>
        <xdr:cNvPr id="7" name="Rectangle 6"/>
        <xdr:cNvSpPr/>
      </xdr:nvSpPr>
      <xdr:spPr>
        <a:xfrm>
          <a:off x="23813861" y="81643"/>
          <a:ext cx="721179" cy="26125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Isi disini</a:t>
          </a:r>
          <a:endParaRPr lang="id-ID" sz="1100"/>
        </a:p>
      </xdr:txBody>
    </xdr:sp>
    <xdr:clientData/>
  </xdr:twoCellAnchor>
  <xdr:twoCellAnchor>
    <xdr:from>
      <xdr:col>12</xdr:col>
      <xdr:colOff>108858</xdr:colOff>
      <xdr:row>1</xdr:row>
      <xdr:rowOff>204107</xdr:rowOff>
    </xdr:from>
    <xdr:to>
      <xdr:col>12</xdr:col>
      <xdr:colOff>693965</xdr:colOff>
      <xdr:row>3</xdr:row>
      <xdr:rowOff>149679</xdr:rowOff>
    </xdr:to>
    <xdr:sp macro="" textlink="">
      <xdr:nvSpPr>
        <xdr:cNvPr id="8" name="Down Arrow 7"/>
        <xdr:cNvSpPr/>
      </xdr:nvSpPr>
      <xdr:spPr>
        <a:xfrm>
          <a:off x="15348858" y="451757"/>
          <a:ext cx="585107" cy="440872"/>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12</xdr:col>
      <xdr:colOff>54429</xdr:colOff>
      <xdr:row>0</xdr:row>
      <xdr:rowOff>81644</xdr:rowOff>
    </xdr:from>
    <xdr:to>
      <xdr:col>12</xdr:col>
      <xdr:colOff>775608</xdr:colOff>
      <xdr:row>1</xdr:row>
      <xdr:rowOff>95251</xdr:rowOff>
    </xdr:to>
    <xdr:sp macro="" textlink="">
      <xdr:nvSpPr>
        <xdr:cNvPr id="9" name="Rectangle 8"/>
        <xdr:cNvSpPr/>
      </xdr:nvSpPr>
      <xdr:spPr>
        <a:xfrm>
          <a:off x="15294429" y="81644"/>
          <a:ext cx="721179" cy="26125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Isi disini</a:t>
          </a:r>
          <a:endParaRPr lang="id-ID"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8"/>
  <sheetViews>
    <sheetView showGridLines="0" tabSelected="1" topLeftCell="D1" zoomScale="55" zoomScaleNormal="55" workbookViewId="0">
      <pane ySplit="6" topLeftCell="A7" activePane="bottomLeft" state="frozen"/>
      <selection pane="bottomLeft" activeCell="S13" sqref="S13"/>
    </sheetView>
  </sheetViews>
  <sheetFormatPr defaultColWidth="9.140625" defaultRowHeight="12.75"/>
  <cols>
    <col min="1" max="1" width="3.140625" style="42" bestFit="1" customWidth="1"/>
    <col min="2" max="2" width="17.42578125" style="110" customWidth="1"/>
    <col min="3" max="3" width="50" style="44" bestFit="1" customWidth="1"/>
    <col min="4" max="4" width="19.5703125" style="45" customWidth="1"/>
    <col min="5" max="5" width="19.28515625" style="45" customWidth="1"/>
    <col min="6" max="6" width="18.7109375" style="45" customWidth="1"/>
    <col min="7" max="7" width="11.7109375" style="45" customWidth="1"/>
    <col min="8" max="8" width="11.28515625" style="46" customWidth="1"/>
    <col min="9" max="9" width="88.7109375" style="47" customWidth="1"/>
    <col min="10" max="10" width="10.42578125" style="47" hidden="1" customWidth="1"/>
    <col min="11" max="12" width="13.5703125" style="47" hidden="1" customWidth="1"/>
    <col min="13" max="13" width="13.5703125" style="3" customWidth="1"/>
    <col min="14" max="15" width="15.5703125" style="2" hidden="1" customWidth="1"/>
    <col min="16" max="16" width="12" style="2" hidden="1" customWidth="1"/>
    <col min="17" max="17" width="1.7109375" style="2" hidden="1" customWidth="1"/>
    <col min="18" max="18" width="18.140625" style="2" hidden="1" customWidth="1"/>
    <col min="19" max="19" width="157.5703125" style="2" customWidth="1"/>
    <col min="20" max="20" width="37.140625" style="2" customWidth="1"/>
    <col min="21" max="21" width="32.85546875" style="2" customWidth="1"/>
    <col min="22" max="22" width="21.5703125" style="45" customWidth="1"/>
    <col min="23" max="16384" width="9.140625" style="42"/>
  </cols>
  <sheetData>
    <row r="1" spans="1:22" ht="19.5">
      <c r="B1" s="43" t="s">
        <v>24</v>
      </c>
    </row>
    <row r="2" spans="1:22" ht="19.5">
      <c r="A2" s="48"/>
      <c r="B2" s="43" t="s">
        <v>23</v>
      </c>
      <c r="D2" s="49"/>
      <c r="N2" s="1"/>
      <c r="O2" s="1"/>
      <c r="P2" s="1"/>
      <c r="Q2" s="1"/>
      <c r="R2" s="1"/>
      <c r="S2" s="1"/>
      <c r="T2" s="1"/>
      <c r="U2" s="1"/>
      <c r="V2" s="44"/>
    </row>
    <row r="3" spans="1:22" ht="19.5">
      <c r="B3" s="111">
        <v>43566</v>
      </c>
      <c r="C3" s="111"/>
      <c r="G3" s="50"/>
      <c r="H3" s="51"/>
      <c r="I3" s="52"/>
      <c r="J3" s="52"/>
      <c r="K3" s="52"/>
      <c r="L3" s="52"/>
      <c r="M3" s="4"/>
      <c r="N3" s="1"/>
      <c r="O3" s="1"/>
      <c r="P3" s="1"/>
      <c r="Q3" s="1"/>
      <c r="R3" s="1"/>
      <c r="S3" s="1"/>
      <c r="T3" s="1"/>
      <c r="U3" s="1"/>
      <c r="V3" s="44"/>
    </row>
    <row r="4" spans="1:22" ht="19.5">
      <c r="B4" s="43"/>
      <c r="C4" s="53">
        <f>N18</f>
        <v>95.926412614980293</v>
      </c>
      <c r="D4" s="54" t="s">
        <v>35</v>
      </c>
      <c r="G4" s="50"/>
      <c r="H4" s="55"/>
      <c r="I4" s="56"/>
      <c r="J4" s="56"/>
      <c r="K4" s="56"/>
      <c r="L4" s="56"/>
      <c r="M4" s="5"/>
      <c r="N4" s="1"/>
      <c r="O4" s="1"/>
      <c r="P4" s="1"/>
      <c r="Q4" s="1"/>
      <c r="R4" s="1"/>
      <c r="S4" s="1"/>
      <c r="T4" s="6"/>
      <c r="U4" s="6"/>
      <c r="V4" s="44"/>
    </row>
    <row r="5" spans="1:22" s="57" customFormat="1" ht="60">
      <c r="B5" s="58" t="s">
        <v>5</v>
      </c>
      <c r="C5" s="59" t="s">
        <v>6</v>
      </c>
      <c r="D5" s="59" t="s">
        <v>0</v>
      </c>
      <c r="E5" s="59" t="s">
        <v>8</v>
      </c>
      <c r="F5" s="59" t="s">
        <v>9</v>
      </c>
      <c r="G5" s="59" t="s">
        <v>7</v>
      </c>
      <c r="H5" s="60" t="s">
        <v>3</v>
      </c>
      <c r="I5" s="59" t="s">
        <v>2</v>
      </c>
      <c r="J5" s="61" t="s">
        <v>37</v>
      </c>
      <c r="K5" s="61" t="s">
        <v>38</v>
      </c>
      <c r="L5" s="61" t="s">
        <v>40</v>
      </c>
      <c r="M5" s="8" t="s">
        <v>39</v>
      </c>
      <c r="N5" s="7" t="s">
        <v>21</v>
      </c>
      <c r="O5" s="7" t="s">
        <v>22</v>
      </c>
      <c r="P5" s="7" t="s">
        <v>1</v>
      </c>
      <c r="Q5" s="26"/>
      <c r="R5" s="27" t="s">
        <v>36</v>
      </c>
      <c r="S5" s="11" t="s">
        <v>32</v>
      </c>
      <c r="T5" s="7" t="s">
        <v>4</v>
      </c>
      <c r="U5" s="7" t="s">
        <v>33</v>
      </c>
    </row>
    <row r="6" spans="1:22" s="57" customFormat="1" ht="27">
      <c r="B6" s="62"/>
      <c r="C6" s="63" t="s">
        <v>10</v>
      </c>
      <c r="D6" s="64" t="s">
        <v>11</v>
      </c>
      <c r="E6" s="63" t="s">
        <v>12</v>
      </c>
      <c r="F6" s="63" t="s">
        <v>13</v>
      </c>
      <c r="G6" s="64" t="s">
        <v>14</v>
      </c>
      <c r="H6" s="65" t="s">
        <v>15</v>
      </c>
      <c r="I6" s="64" t="s">
        <v>16</v>
      </c>
      <c r="J6" s="64"/>
      <c r="K6" s="66" t="s">
        <v>17</v>
      </c>
      <c r="L6" s="66" t="s">
        <v>17</v>
      </c>
      <c r="M6" s="10"/>
      <c r="N6" s="28" t="s">
        <v>18</v>
      </c>
      <c r="O6" s="9"/>
      <c r="P6" s="9" t="s">
        <v>19</v>
      </c>
      <c r="Q6" s="9"/>
      <c r="R6" s="29"/>
      <c r="S6" s="9" t="s">
        <v>20</v>
      </c>
      <c r="T6" s="9" t="s">
        <v>31</v>
      </c>
      <c r="U6" s="9" t="s">
        <v>34</v>
      </c>
    </row>
    <row r="7" spans="1:22" ht="30">
      <c r="B7" s="67"/>
      <c r="C7" s="68" t="s">
        <v>41</v>
      </c>
      <c r="D7" s="69"/>
      <c r="E7" s="70"/>
      <c r="F7" s="70"/>
      <c r="G7" s="71"/>
      <c r="H7" s="72"/>
      <c r="I7" s="73"/>
      <c r="J7" s="74"/>
      <c r="K7" s="75"/>
      <c r="L7" s="75"/>
      <c r="M7" s="12"/>
      <c r="N7" s="30"/>
      <c r="O7" s="31"/>
      <c r="P7" s="32"/>
      <c r="Q7" s="33"/>
      <c r="R7" s="33"/>
      <c r="S7" s="17"/>
      <c r="T7" s="18"/>
      <c r="U7" s="18"/>
      <c r="V7" s="76"/>
    </row>
    <row r="8" spans="1:22" s="77" customFormat="1" ht="18.75">
      <c r="B8" s="78">
        <v>1</v>
      </c>
      <c r="C8" s="79" t="s">
        <v>42</v>
      </c>
      <c r="D8" s="80"/>
      <c r="E8" s="81"/>
      <c r="F8" s="81"/>
      <c r="G8" s="82"/>
      <c r="H8" s="72"/>
      <c r="I8" s="83"/>
      <c r="J8" s="84"/>
      <c r="K8" s="85"/>
      <c r="L8" s="85"/>
      <c r="M8" s="13"/>
      <c r="N8" s="34"/>
      <c r="O8" s="35"/>
      <c r="P8" s="32"/>
      <c r="Q8" s="33"/>
      <c r="R8" s="33"/>
      <c r="S8" s="19"/>
      <c r="T8" s="20"/>
      <c r="U8" s="20"/>
      <c r="V8" s="76"/>
    </row>
    <row r="9" spans="1:22" s="77" customFormat="1" ht="26.25">
      <c r="B9" s="86" t="s">
        <v>25</v>
      </c>
      <c r="C9" s="87" t="s">
        <v>43</v>
      </c>
      <c r="D9" s="86" t="s">
        <v>56</v>
      </c>
      <c r="E9" s="88">
        <v>43647</v>
      </c>
      <c r="F9" s="88">
        <v>43677</v>
      </c>
      <c r="G9" s="89">
        <f t="shared" ref="G9" si="0">F9-E9+1</f>
        <v>31</v>
      </c>
      <c r="H9" s="72">
        <f>G9/$G$18</f>
        <v>2.0367936925098553E-2</v>
      </c>
      <c r="I9" s="87" t="s">
        <v>45</v>
      </c>
      <c r="J9" s="90"/>
      <c r="K9" s="90"/>
      <c r="L9" s="90"/>
      <c r="M9" s="14">
        <v>0</v>
      </c>
      <c r="N9" s="36">
        <f>M9*H9</f>
        <v>0</v>
      </c>
      <c r="O9" s="35">
        <f>IF($B$3&gt;F9,H9*100,IF(AND($B$3&gt;E9,$B$3&lt;=F9),($B$3-E9+1)/(F9-E9+1)*H9*100,0))</f>
        <v>0</v>
      </c>
      <c r="P9" s="32">
        <f>IF($B$3&gt;=E9,IF($B$3&gt;F9, 101-M9,IF(($B$3-E9+1)/(F9-E9+1)*70&lt;=M9,1,IF(($B$3-E9+1)/(F9-E9+1)*100*0.3&lt;=M9,2,3))),0)</f>
        <v>0</v>
      </c>
      <c r="Q9" s="37" t="str">
        <f t="shared" ref="Q9" si="1">IF(M9&gt;L9,"5",";")</f>
        <v>;</v>
      </c>
      <c r="R9" s="38" t="str">
        <f t="shared" ref="R9" si="2">Q9</f>
        <v>;</v>
      </c>
      <c r="S9" s="21"/>
      <c r="T9" s="25"/>
      <c r="U9" s="25"/>
      <c r="V9" s="76"/>
    </row>
    <row r="10" spans="1:22" s="77" customFormat="1" ht="26.25">
      <c r="B10" s="86" t="s">
        <v>26</v>
      </c>
      <c r="C10" s="87" t="s">
        <v>44</v>
      </c>
      <c r="D10" s="86" t="s">
        <v>56</v>
      </c>
      <c r="E10" s="88">
        <v>43678</v>
      </c>
      <c r="F10" s="88">
        <v>43708</v>
      </c>
      <c r="G10" s="89">
        <f t="shared" ref="G10" si="3">F10-E10+1</f>
        <v>31</v>
      </c>
      <c r="H10" s="72">
        <f>G10/$G$18</f>
        <v>2.0367936925098553E-2</v>
      </c>
      <c r="I10" s="87" t="s">
        <v>46</v>
      </c>
      <c r="J10" s="90"/>
      <c r="K10" s="90"/>
      <c r="L10" s="90"/>
      <c r="M10" s="14">
        <v>0</v>
      </c>
      <c r="N10" s="36">
        <f>M10*H10</f>
        <v>0</v>
      </c>
      <c r="O10" s="35">
        <f>IF($B$3&gt;F10,H10*100,IF(AND($B$3&gt;E10,$B$3&lt;=F10),($B$3-E10+1)/(F10-E10+1)*H10*100,0))</f>
        <v>0</v>
      </c>
      <c r="P10" s="32">
        <f t="shared" ref="P10" si="4">IF($B$3&gt;=E10,IF($B$3&gt;F10, 101-M10,IF(($B$3-E10+1)/(F10-E10+1)*70&lt;=M10,1,IF(($B$3-E10+1)/(F10-E10+1)*100*0.3&lt;=M10,2,3))),0)</f>
        <v>0</v>
      </c>
      <c r="Q10" s="37" t="str">
        <f t="shared" ref="Q10" si="5">IF(M10&gt;L10,"5",";")</f>
        <v>;</v>
      </c>
      <c r="R10" s="38" t="str">
        <f t="shared" ref="R10" si="6">Q10</f>
        <v>;</v>
      </c>
      <c r="S10" s="21"/>
      <c r="T10" s="25"/>
      <c r="U10" s="25"/>
      <c r="V10" s="76"/>
    </row>
    <row r="11" spans="1:22" s="77" customFormat="1" ht="26.25">
      <c r="B11" s="86"/>
      <c r="C11" s="87"/>
      <c r="D11" s="86"/>
      <c r="E11" s="88"/>
      <c r="F11" s="88"/>
      <c r="G11" s="89"/>
      <c r="H11" s="72"/>
      <c r="I11" s="87"/>
      <c r="J11" s="90"/>
      <c r="K11" s="90"/>
      <c r="L11" s="90"/>
      <c r="M11" s="14"/>
      <c r="N11" s="36"/>
      <c r="O11" s="35"/>
      <c r="P11" s="32"/>
      <c r="Q11" s="37"/>
      <c r="R11" s="38"/>
      <c r="S11" s="21"/>
      <c r="T11" s="25"/>
      <c r="U11" s="25"/>
      <c r="V11" s="76"/>
    </row>
    <row r="12" spans="1:22" s="77" customFormat="1" ht="18.75">
      <c r="B12" s="78">
        <v>2</v>
      </c>
      <c r="C12" s="79" t="s">
        <v>47</v>
      </c>
      <c r="D12" s="91"/>
      <c r="E12" s="87"/>
      <c r="F12" s="87"/>
      <c r="G12" s="89"/>
      <c r="H12" s="72"/>
      <c r="I12" s="87"/>
      <c r="J12" s="90"/>
      <c r="K12" s="90"/>
      <c r="L12" s="90"/>
      <c r="M12" s="14"/>
      <c r="N12" s="36"/>
      <c r="O12" s="35"/>
      <c r="P12" s="32"/>
      <c r="Q12" s="33"/>
      <c r="R12" s="33"/>
      <c r="S12" s="21"/>
      <c r="T12" s="22"/>
      <c r="U12" s="22"/>
      <c r="V12" s="76"/>
    </row>
    <row r="13" spans="1:22" s="77" customFormat="1" ht="368.25" customHeight="1">
      <c r="A13" s="92"/>
      <c r="B13" s="93" t="s">
        <v>27</v>
      </c>
      <c r="C13" s="87" t="s">
        <v>48</v>
      </c>
      <c r="D13" s="86" t="s">
        <v>56</v>
      </c>
      <c r="E13" s="88">
        <v>43466</v>
      </c>
      <c r="F13" s="88">
        <v>43830</v>
      </c>
      <c r="G13" s="89">
        <f t="shared" ref="G13:G16" si="7">F13-E13+1</f>
        <v>365</v>
      </c>
      <c r="H13" s="72">
        <f t="shared" ref="H13:H16" si="8">G13/$G$18</f>
        <v>0.23981603153745074</v>
      </c>
      <c r="I13" s="87" t="s">
        <v>52</v>
      </c>
      <c r="J13" s="90"/>
      <c r="K13" s="90"/>
      <c r="L13" s="90"/>
      <c r="M13" s="14">
        <v>100</v>
      </c>
      <c r="N13" s="36">
        <f t="shared" ref="N13:N16" si="9">M13*H13</f>
        <v>23.981603153745073</v>
      </c>
      <c r="O13" s="35">
        <f t="shared" ref="O13:O16" si="10">IF($B$3&gt;F13,H13*100,IF(AND($B$3&gt;E13,$B$3&lt;=F13),($B$3-E13+1)/(F13-E13+1)*H13*100,0))</f>
        <v>6.6360052562417868</v>
      </c>
      <c r="P13" s="32">
        <f t="shared" ref="P13:P16" si="11">IF($B$3&gt;=E13,IF($B$3&gt;F13, 101-M13,IF(($B$3-E13+1)/(F13-E13+1)*70&lt;=M13,1,IF(($B$3-E13+1)/(F13-E13+1)*100*0.3&lt;=M13,2,3))),0)</f>
        <v>1</v>
      </c>
      <c r="Q13" s="37" t="str">
        <f t="shared" ref="Q13:Q16" si="12">IF(M13&gt;L13,"5",";")</f>
        <v>5</v>
      </c>
      <c r="R13" s="38" t="str">
        <f t="shared" ref="R13:R16" si="13">Q13</f>
        <v>5</v>
      </c>
      <c r="S13" s="112" t="s">
        <v>62</v>
      </c>
      <c r="T13" s="113" t="s">
        <v>57</v>
      </c>
      <c r="U13" s="25" t="s">
        <v>58</v>
      </c>
      <c r="V13" s="76"/>
    </row>
    <row r="14" spans="1:22" s="77" customFormat="1" ht="409.5">
      <c r="A14" s="92"/>
      <c r="B14" s="93" t="s">
        <v>28</v>
      </c>
      <c r="C14" s="87" t="s">
        <v>49</v>
      </c>
      <c r="D14" s="86" t="s">
        <v>56</v>
      </c>
      <c r="E14" s="88">
        <v>43466</v>
      </c>
      <c r="F14" s="88">
        <v>43830</v>
      </c>
      <c r="G14" s="89">
        <f t="shared" si="7"/>
        <v>365</v>
      </c>
      <c r="H14" s="72">
        <f t="shared" si="8"/>
        <v>0.23981603153745074</v>
      </c>
      <c r="I14" s="87" t="s">
        <v>53</v>
      </c>
      <c r="J14" s="90"/>
      <c r="K14" s="90"/>
      <c r="L14" s="90"/>
      <c r="M14" s="14">
        <v>100</v>
      </c>
      <c r="N14" s="36">
        <f t="shared" si="9"/>
        <v>23.981603153745073</v>
      </c>
      <c r="O14" s="35">
        <f t="shared" si="10"/>
        <v>6.6360052562417868</v>
      </c>
      <c r="P14" s="32">
        <f t="shared" si="11"/>
        <v>1</v>
      </c>
      <c r="Q14" s="37" t="str">
        <f t="shared" si="12"/>
        <v>5</v>
      </c>
      <c r="R14" s="38" t="str">
        <f t="shared" si="13"/>
        <v>5</v>
      </c>
      <c r="S14" s="112" t="s">
        <v>62</v>
      </c>
      <c r="T14" s="113" t="s">
        <v>59</v>
      </c>
      <c r="U14" s="25" t="s">
        <v>58</v>
      </c>
      <c r="V14" s="76"/>
    </row>
    <row r="15" spans="1:22" s="77" customFormat="1" ht="409.5">
      <c r="A15" s="92"/>
      <c r="B15" s="93" t="s">
        <v>29</v>
      </c>
      <c r="C15" s="87" t="s">
        <v>50</v>
      </c>
      <c r="D15" s="86" t="s">
        <v>56</v>
      </c>
      <c r="E15" s="88">
        <v>43466</v>
      </c>
      <c r="F15" s="88">
        <v>43830</v>
      </c>
      <c r="G15" s="89">
        <f t="shared" si="7"/>
        <v>365</v>
      </c>
      <c r="H15" s="72">
        <f t="shared" si="8"/>
        <v>0.23981603153745074</v>
      </c>
      <c r="I15" s="87" t="s">
        <v>54</v>
      </c>
      <c r="J15" s="90"/>
      <c r="K15" s="90"/>
      <c r="L15" s="90"/>
      <c r="M15" s="14">
        <v>100</v>
      </c>
      <c r="N15" s="36">
        <f t="shared" si="9"/>
        <v>23.981603153745073</v>
      </c>
      <c r="O15" s="35">
        <f t="shared" si="10"/>
        <v>6.6360052562417868</v>
      </c>
      <c r="P15" s="32">
        <f t="shared" si="11"/>
        <v>1</v>
      </c>
      <c r="Q15" s="37" t="str">
        <f t="shared" si="12"/>
        <v>5</v>
      </c>
      <c r="R15" s="38" t="str">
        <f t="shared" si="13"/>
        <v>5</v>
      </c>
      <c r="S15" s="112" t="s">
        <v>62</v>
      </c>
      <c r="T15" s="25" t="s">
        <v>60</v>
      </c>
      <c r="U15" s="25" t="s">
        <v>58</v>
      </c>
      <c r="V15" s="76"/>
    </row>
    <row r="16" spans="1:22" s="77" customFormat="1" ht="409.5">
      <c r="A16" s="92"/>
      <c r="B16" s="93" t="s">
        <v>30</v>
      </c>
      <c r="C16" s="80" t="s">
        <v>51</v>
      </c>
      <c r="D16" s="86" t="s">
        <v>56</v>
      </c>
      <c r="E16" s="88">
        <v>43466</v>
      </c>
      <c r="F16" s="88">
        <v>43830</v>
      </c>
      <c r="G16" s="89">
        <f t="shared" si="7"/>
        <v>365</v>
      </c>
      <c r="H16" s="72">
        <f t="shared" si="8"/>
        <v>0.23981603153745074</v>
      </c>
      <c r="I16" s="94" t="s">
        <v>55</v>
      </c>
      <c r="J16" s="90"/>
      <c r="K16" s="90"/>
      <c r="L16" s="90"/>
      <c r="M16" s="14">
        <v>100</v>
      </c>
      <c r="N16" s="36">
        <f t="shared" si="9"/>
        <v>23.981603153745073</v>
      </c>
      <c r="O16" s="35">
        <f t="shared" si="10"/>
        <v>6.6360052562417868</v>
      </c>
      <c r="P16" s="32">
        <f t="shared" si="11"/>
        <v>1</v>
      </c>
      <c r="Q16" s="37" t="str">
        <f t="shared" si="12"/>
        <v>5</v>
      </c>
      <c r="R16" s="38" t="str">
        <f t="shared" si="13"/>
        <v>5</v>
      </c>
      <c r="S16" s="112" t="s">
        <v>62</v>
      </c>
      <c r="T16" s="113" t="s">
        <v>61</v>
      </c>
      <c r="U16" s="25" t="s">
        <v>58</v>
      </c>
      <c r="V16" s="76"/>
    </row>
    <row r="17" spans="1:22" s="77" customFormat="1" ht="18.75">
      <c r="A17" s="95"/>
      <c r="B17" s="96"/>
      <c r="C17" s="83"/>
      <c r="D17" s="97"/>
      <c r="E17" s="98"/>
      <c r="F17" s="99"/>
      <c r="G17" s="82"/>
      <c r="H17" s="72"/>
      <c r="I17" s="97"/>
      <c r="J17" s="100"/>
      <c r="K17" s="100"/>
      <c r="L17" s="100"/>
      <c r="M17" s="15"/>
      <c r="N17" s="36"/>
      <c r="O17" s="35"/>
      <c r="P17" s="32"/>
      <c r="Q17" s="33"/>
      <c r="R17" s="33"/>
      <c r="S17" s="21"/>
      <c r="T17" s="22"/>
      <c r="U17" s="22"/>
      <c r="V17" s="76"/>
    </row>
    <row r="18" spans="1:22" s="77" customFormat="1" ht="18.75">
      <c r="B18" s="101"/>
      <c r="C18" s="102"/>
      <c r="D18" s="103"/>
      <c r="E18" s="104"/>
      <c r="F18" s="104"/>
      <c r="G18" s="105">
        <f>SUM(G9:G17)</f>
        <v>1522</v>
      </c>
      <c r="H18" s="106">
        <f>SUM(H9:H17)</f>
        <v>1</v>
      </c>
      <c r="I18" s="107"/>
      <c r="J18" s="108"/>
      <c r="K18" s="108"/>
      <c r="L18" s="109"/>
      <c r="M18" s="16"/>
      <c r="N18" s="39">
        <f>SUM(N9:N17)</f>
        <v>95.926412614980293</v>
      </c>
      <c r="O18" s="40">
        <f>SUM(O9:O17)</f>
        <v>26.544021024967147</v>
      </c>
      <c r="P18" s="41"/>
      <c r="Q18" s="41"/>
      <c r="R18" s="41"/>
      <c r="S18" s="23"/>
      <c r="T18" s="24"/>
      <c r="U18" s="24"/>
      <c r="V18" s="76"/>
    </row>
  </sheetData>
  <sheetProtection algorithmName="SHA-512" hashValue="dMyVB1pdzLOGiAxTzahubA+T6vipxi/JapVK1uyOWjQdSJGSAxeeayN2qky6gfNXhpsXLHW4fXu1/153nhN6Aw==" saltValue="dqqxBqJYsq9dkwpbR/8UVg==" spinCount="100000" sheet="1" objects="1" scenarios="1"/>
  <mergeCells count="1">
    <mergeCell ref="B3:C3"/>
  </mergeCells>
  <conditionalFormatting sqref="S7">
    <cfRule type="iconSet" priority="246">
      <iconSet iconSet="3TrafficLights2" showValue="0" reverse="1">
        <cfvo type="percent" val="0"/>
        <cfvo type="num" val="15"/>
        <cfvo type="num" val="20" gte="0"/>
      </iconSet>
    </cfRule>
  </conditionalFormatting>
  <conditionalFormatting sqref="R11">
    <cfRule type="cellIs" dxfId="3" priority="102" operator="notEqual">
      <formula>#REF!</formula>
    </cfRule>
  </conditionalFormatting>
  <conditionalFormatting sqref="R9">
    <cfRule type="cellIs" dxfId="2" priority="88" operator="notEqual">
      <formula>#REF!</formula>
    </cfRule>
  </conditionalFormatting>
  <conditionalFormatting sqref="R10">
    <cfRule type="cellIs" dxfId="1" priority="86" operator="notEqual">
      <formula>#REF!</formula>
    </cfRule>
  </conditionalFormatting>
  <conditionalFormatting sqref="R13:R16">
    <cfRule type="cellIs" dxfId="0" priority="1" operator="notEqual">
      <formula>#REF!</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45" id="{3D0C92D4-1580-4668-AD2B-D827DE4F65D6}">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P7:Q7</xm:sqref>
        </x14:conditionalFormatting>
        <x14:conditionalFormatting xmlns:xm="http://schemas.microsoft.com/office/excel/2006/main">
          <x14:cfRule type="iconSet" priority="256" id="{811124CA-2AE4-43CD-AE48-397336C38935}">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P11</xm:sqref>
        </x14:conditionalFormatting>
        <x14:conditionalFormatting xmlns:xm="http://schemas.microsoft.com/office/excel/2006/main">
          <x14:cfRule type="iconSet" priority="103" id="{BC04B73D-7BE9-4543-906F-BBCE90677C68}">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S16</xm:sqref>
        </x14:conditionalFormatting>
        <x14:conditionalFormatting xmlns:xm="http://schemas.microsoft.com/office/excel/2006/main">
          <x14:cfRule type="iconSet" priority="89" id="{39A17880-1B2B-4114-B8DC-D0DC501EDADE}">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P9</xm:sqref>
        </x14:conditionalFormatting>
        <x14:conditionalFormatting xmlns:xm="http://schemas.microsoft.com/office/excel/2006/main">
          <x14:cfRule type="iconSet" priority="87" id="{31B7D41F-B99F-4E17-A197-51ED98E66387}">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P10</xm:sqref>
        </x14:conditionalFormatting>
        <x14:conditionalFormatting xmlns:xm="http://schemas.microsoft.com/office/excel/2006/main">
          <x14:cfRule type="iconSet" priority="64" id="{397C723F-6A67-4F8A-885A-2D10DE714FC9}">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P18:Q18 S18</xm:sqref>
        </x14:conditionalFormatting>
        <x14:conditionalFormatting xmlns:xm="http://schemas.microsoft.com/office/excel/2006/main">
          <x14:cfRule type="iconSet" priority="65" id="{071B9D53-92A4-4993-9B39-46D00FC78CB5}">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P17:Q17 S17</xm:sqref>
        </x14:conditionalFormatting>
        <x14:conditionalFormatting xmlns:xm="http://schemas.microsoft.com/office/excel/2006/main">
          <x14:cfRule type="iconSet" priority="262" id="{E2410DFF-1B43-4653-8B9A-A1431017D386}">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S13:S15</xm:sqref>
        </x14:conditionalFormatting>
        <x14:conditionalFormatting xmlns:xm="http://schemas.microsoft.com/office/excel/2006/main">
          <x14:cfRule type="iconSet" priority="263" id="{381D59EB-D35C-41E9-B73B-FA0E21D626C4}">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P8:Q8 P12:Q12 S8:S12</xm:sqref>
        </x14:conditionalFormatting>
        <x14:conditionalFormatting xmlns:xm="http://schemas.microsoft.com/office/excel/2006/main">
          <x14:cfRule type="iconSet" priority="2" id="{28CD4370-8AC1-4360-82B8-BA2C96446FE2}">
            <x14:iconSet iconSet="4TrafficLights" showValue="0" custom="1">
              <x14:cfvo type="percent">
                <xm:f>0</xm:f>
              </x14:cfvo>
              <x14:cfvo type="num">
                <xm:f>1</xm:f>
              </x14:cfvo>
              <x14:cfvo type="num">
                <xm:f>2</xm:f>
              </x14:cfvo>
              <x14:cfvo type="num">
                <xm:f>3</xm:f>
              </x14:cfvo>
              <x14:cfIcon iconSet="4RedToBlack" iconId="1"/>
              <x14:cfIcon iconSet="3TrafficLights1" iconId="2"/>
              <x14:cfIcon iconSet="3TrafficLights1" iconId="1"/>
              <x14:cfIcon iconSet="3TrafficLights1" iconId="0"/>
            </x14:iconSet>
          </x14:cfRule>
          <xm:sqref>P13:P16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HUKUM</vt:lpstr>
    </vt:vector>
  </TitlesOfParts>
  <Company>The Boston Consulting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Limassa Fanny</dc:creator>
  <cp:lastModifiedBy>User</cp:lastModifiedBy>
  <cp:lastPrinted>2017-07-05T09:21:12Z</cp:lastPrinted>
  <dcterms:created xsi:type="dcterms:W3CDTF">2014-01-28T15:11:17Z</dcterms:created>
  <dcterms:modified xsi:type="dcterms:W3CDTF">2019-04-12T08:09:09Z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79107241</vt:i4>
  </property>
  <property fmtid="{D5CDD505-2E9C-101B-9397-08002B2CF9AE}" pid="3" name="_NewReviewCycle">
    <vt:lpwstr/>
  </property>
  <property fmtid="{D5CDD505-2E9C-101B-9397-08002B2CF9AE}" pid="4" name="_EmailSubject">
    <vt:lpwstr>Initaitive Charter PTP</vt:lpwstr>
  </property>
  <property fmtid="{D5CDD505-2E9C-101B-9397-08002B2CF9AE}" pid="5" name="_AuthorEmail">
    <vt:lpwstr>Limassa.Fanny@bcg.com</vt:lpwstr>
  </property>
  <property fmtid="{D5CDD505-2E9C-101B-9397-08002B2CF9AE}" pid="6" name="_AuthorEmailDisplayName">
    <vt:lpwstr>Limassa Fanny</vt:lpwstr>
  </property>
  <property fmtid="{D5CDD505-2E9C-101B-9397-08002B2CF9AE}" pid="7" name="_ReviewingToolsShownOnce">
    <vt:lpwstr/>
  </property>
</Properties>
</file>