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\supply chain\"/>
    </mc:Choice>
  </mc:AlternateContent>
  <xr:revisionPtr revIDLastSave="0" documentId="13_ncr:1_{E186BF32-E4AB-4207-8CD4-A4D854DA3D20}" xr6:coauthVersionLast="43" xr6:coauthVersionMax="43" xr10:uidLastSave="{00000000-0000-0000-0000-000000000000}"/>
  <bookViews>
    <workbookView xWindow="-108" yWindow="-108" windowWidth="23256" windowHeight="12576" xr2:uid="{E15FB656-6277-415A-89C7-832AFFAFB12B}"/>
  </bookViews>
  <sheets>
    <sheet name="Raw Data" sheetId="1" r:id="rId1"/>
    <sheet name="Strategies&gt;&gt;" sheetId="4" r:id="rId2"/>
    <sheet name="Chase" sheetId="2" r:id="rId3"/>
    <sheet name="Chase- 2shifts" sheetId="3" r:id="rId4"/>
  </sheets>
  <definedNames>
    <definedName name="OpenSolver_ChosenSolver" localSheetId="2" hidden="1">CBC</definedName>
    <definedName name="OpenSolver_ChosenSolver" localSheetId="3" hidden="1">CBC</definedName>
    <definedName name="OpenSolver_DualsNewSheet" localSheetId="2" hidden="1">0</definedName>
    <definedName name="OpenSolver_DualsNewSheet" localSheetId="3" hidden="1">0</definedName>
    <definedName name="OpenSolver_LinearityCheck" localSheetId="2" hidden="1">0</definedName>
    <definedName name="OpenSolver_LinearityCheck" localSheetId="3" hidden="1">0</definedName>
    <definedName name="OpenSolver_UpdateSensitivity" localSheetId="2" hidden="1">1</definedName>
    <definedName name="OpenSolver_UpdateSensitivity" localSheetId="3" hidden="1">1</definedName>
    <definedName name="solver_adj" localSheetId="2" hidden="1">Chase!$C$5:$H$16</definedName>
    <definedName name="solver_adj" localSheetId="3" hidden="1">'Chase- 2shifts'!$D$5:$H$16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Chase!$D$35:$D$46</definedName>
    <definedName name="solver_lhs1" localSheetId="3" hidden="1">'Chase- 2shifts'!$D$35:$D$46</definedName>
    <definedName name="solver_lhs2" localSheetId="2" hidden="1">Chase!$E$35:$E$46</definedName>
    <definedName name="solver_lhs2" localSheetId="3" hidden="1">'Chase- 2shifts'!$E$35:$E$46</definedName>
    <definedName name="solver_lhs3" localSheetId="2" hidden="1">Chase!$F$35:$F$46</definedName>
    <definedName name="solver_lhs3" localSheetId="3" hidden="1">'Chase- 2shifts'!$F$35:$F$46</definedName>
    <definedName name="solver_lhs4" localSheetId="2" hidden="1">Chase!$G$35:$G$46</definedName>
    <definedName name="solver_lhs4" localSheetId="3" hidden="1">'Chase- 2shifts'!$G$35:$G$46</definedName>
    <definedName name="solver_lhs5" localSheetId="2" hidden="1">Chase!$H$35:$H$46</definedName>
    <definedName name="solver_lhs5" localSheetId="3" hidden="1">'Chase- 2shifts'!$H$35:$H$46</definedName>
    <definedName name="solver_lhs6" localSheetId="2" hidden="1">Chase!$C$5:$H$16</definedName>
    <definedName name="solver_lhs6" localSheetId="3" hidden="1">'Chase- 2shifts'!$D$5:$H$16</definedName>
    <definedName name="solver_lhs7" localSheetId="2" hidden="1">Chase!$G$16</definedName>
    <definedName name="solver_lhs7" localSheetId="3" hidden="1">'Chase- 2shifts'!$G$16</definedName>
    <definedName name="solver_lhs8" localSheetId="2" hidden="1">Chase!$C$5:$C$16</definedName>
    <definedName name="solver_lhs8" localSheetId="3" hidden="1">'Chase- 2shifts'!$C$5:$C$16</definedName>
    <definedName name="solver_neg" localSheetId="2" hidden="1">1</definedName>
    <definedName name="solver_neg" localSheetId="3" hidden="1">1</definedName>
    <definedName name="solver_num" localSheetId="2" hidden="1">8</definedName>
    <definedName name="solver_num" localSheetId="3" hidden="1">7</definedName>
    <definedName name="solver_nwt" localSheetId="2" hidden="1">1</definedName>
    <definedName name="solver_nwt" localSheetId="3" hidden="1">1</definedName>
    <definedName name="solver_opt" localSheetId="2" hidden="1">Chase!$N$4</definedName>
    <definedName name="solver_opt" localSheetId="3" hidden="1">'Chase- 2shifts'!$N$4</definedName>
    <definedName name="solver_pre" localSheetId="2" hidden="1">0.000001</definedName>
    <definedName name="solver_pre" localSheetId="3" hidden="1">0.000001</definedName>
    <definedName name="solver_rel1" localSheetId="2" hidden="1">2</definedName>
    <definedName name="solver_rel1" localSheetId="3" hidden="1">2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1</definedName>
    <definedName name="solver_rel4" localSheetId="2" hidden="1">2</definedName>
    <definedName name="solver_rel4" localSheetId="3" hidden="1">2</definedName>
    <definedName name="solver_rel5" localSheetId="2" hidden="1">2</definedName>
    <definedName name="solver_rel5" localSheetId="3" hidden="1">2</definedName>
    <definedName name="solver_rel6" localSheetId="2" hidden="1">4</definedName>
    <definedName name="solver_rel6" localSheetId="3" hidden="1">4</definedName>
    <definedName name="solver_rel7" localSheetId="2" hidden="1">3</definedName>
    <definedName name="solver_rel7" localSheetId="3" hidden="1">3</definedName>
    <definedName name="solver_rel8" localSheetId="2" hidden="1">1</definedName>
    <definedName name="solver_rel8" localSheetId="3" hidden="1">1</definedName>
    <definedName name="solver_rhs1" localSheetId="2" hidden="1">0</definedName>
    <definedName name="solver_rhs1" localSheetId="3" hidden="1">0</definedName>
    <definedName name="solver_rhs2" localSheetId="2" hidden="1">0</definedName>
    <definedName name="solver_rhs2" localSheetId="3" hidden="1">0</definedName>
    <definedName name="solver_rhs3" localSheetId="2" hidden="1">0</definedName>
    <definedName name="solver_rhs3" localSheetId="3" hidden="1">0</definedName>
    <definedName name="solver_rhs4" localSheetId="2" hidden="1">0</definedName>
    <definedName name="solver_rhs4" localSheetId="3" hidden="1">0</definedName>
    <definedName name="solver_rhs5" localSheetId="2" hidden="1">0</definedName>
    <definedName name="solver_rhs5" localSheetId="3" hidden="1">0</definedName>
    <definedName name="solver_rhs6" localSheetId="2" hidden="1">integer</definedName>
    <definedName name="solver_rhs6" localSheetId="3" hidden="1">integer</definedName>
    <definedName name="solver_rhs7" localSheetId="2" hidden="1">3700</definedName>
    <definedName name="solver_rhs7" localSheetId="3" hidden="1">3700</definedName>
    <definedName name="solver_rhs8" localSheetId="2" hidden="1">85</definedName>
    <definedName name="solver_rhs8" localSheetId="3" hidden="1">85</definedName>
    <definedName name="solver_rlx" localSheetId="2" hidden="1">2</definedName>
    <definedName name="solver_rlx" localSheetId="3" hidden="1">2</definedName>
    <definedName name="solver_scl" localSheetId="2" hidden="1">2</definedName>
    <definedName name="solver_scl" localSheetId="3" hidden="1">2</definedName>
    <definedName name="solver_sho" localSheetId="2" hidden="1">0</definedName>
    <definedName name="solver_sho" localSheetId="3" hidden="1">0</definedName>
    <definedName name="solver_tim" localSheetId="2" hidden="1">2147483647</definedName>
    <definedName name="solver_tim" localSheetId="3" hidden="1">2147483647</definedName>
    <definedName name="solver_tol" localSheetId="2" hidden="1">0.05</definedName>
    <definedName name="solver_tol" localSheetId="3" hidden="1">0.05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H37" i="3" s="1"/>
  <c r="C7" i="3"/>
  <c r="H38" i="3" s="1"/>
  <c r="C8" i="3"/>
  <c r="F38" i="3" s="1"/>
  <c r="C9" i="3"/>
  <c r="G24" i="3" s="1"/>
  <c r="C10" i="3"/>
  <c r="H41" i="3" s="1"/>
  <c r="C11" i="3"/>
  <c r="H42" i="3" s="1"/>
  <c r="C12" i="3"/>
  <c r="H43" i="3" s="1"/>
  <c r="C13" i="3"/>
  <c r="G28" i="3" s="1"/>
  <c r="C14" i="3"/>
  <c r="H45" i="3" s="1"/>
  <c r="C15" i="3"/>
  <c r="H46" i="3" s="1"/>
  <c r="C16" i="3"/>
  <c r="F46" i="3" s="1"/>
  <c r="C5" i="3"/>
  <c r="H36" i="3" s="1"/>
  <c r="G46" i="3"/>
  <c r="G45" i="3"/>
  <c r="G44" i="3"/>
  <c r="G43" i="3"/>
  <c r="G42" i="3"/>
  <c r="G41" i="3"/>
  <c r="G40" i="3"/>
  <c r="G39" i="3"/>
  <c r="G38" i="3"/>
  <c r="G37" i="3"/>
  <c r="F37" i="3"/>
  <c r="E37" i="3"/>
  <c r="G36" i="3"/>
  <c r="H35" i="3"/>
  <c r="G35" i="3"/>
  <c r="J31" i="3"/>
  <c r="I31" i="3"/>
  <c r="H31" i="3"/>
  <c r="F31" i="3"/>
  <c r="E31" i="3"/>
  <c r="D31" i="3"/>
  <c r="J30" i="3"/>
  <c r="I30" i="3"/>
  <c r="H30" i="3"/>
  <c r="F30" i="3"/>
  <c r="E30" i="3"/>
  <c r="D30" i="3"/>
  <c r="J29" i="3"/>
  <c r="I29" i="3"/>
  <c r="H29" i="3"/>
  <c r="F29" i="3"/>
  <c r="E29" i="3"/>
  <c r="D29" i="3"/>
  <c r="J28" i="3"/>
  <c r="I28" i="3"/>
  <c r="H28" i="3"/>
  <c r="F28" i="3"/>
  <c r="E28" i="3"/>
  <c r="D28" i="3"/>
  <c r="J27" i="3"/>
  <c r="I27" i="3"/>
  <c r="H27" i="3"/>
  <c r="F27" i="3"/>
  <c r="E27" i="3"/>
  <c r="D27" i="3"/>
  <c r="J26" i="3"/>
  <c r="I26" i="3"/>
  <c r="H26" i="3"/>
  <c r="F26" i="3"/>
  <c r="E26" i="3"/>
  <c r="D26" i="3"/>
  <c r="J25" i="3"/>
  <c r="I25" i="3"/>
  <c r="H25" i="3"/>
  <c r="F25" i="3"/>
  <c r="E25" i="3"/>
  <c r="D25" i="3"/>
  <c r="J24" i="3"/>
  <c r="I24" i="3"/>
  <c r="H24" i="3"/>
  <c r="F24" i="3"/>
  <c r="E24" i="3"/>
  <c r="D24" i="3"/>
  <c r="J23" i="3"/>
  <c r="I23" i="3"/>
  <c r="H23" i="3"/>
  <c r="F23" i="3"/>
  <c r="E23" i="3"/>
  <c r="D23" i="3"/>
  <c r="J22" i="3"/>
  <c r="I22" i="3"/>
  <c r="H22" i="3"/>
  <c r="F22" i="3"/>
  <c r="E22" i="3"/>
  <c r="D22" i="3"/>
  <c r="J21" i="3"/>
  <c r="I21" i="3"/>
  <c r="H21" i="3"/>
  <c r="G21" i="3"/>
  <c r="F21" i="3"/>
  <c r="E21" i="3"/>
  <c r="D21" i="3"/>
  <c r="J20" i="3"/>
  <c r="I20" i="3"/>
  <c r="H20" i="3"/>
  <c r="F20" i="3"/>
  <c r="E20" i="3"/>
  <c r="D20" i="3"/>
  <c r="K16" i="3"/>
  <c r="K15" i="3"/>
  <c r="K14" i="3"/>
  <c r="K13" i="3"/>
  <c r="K12" i="3"/>
  <c r="K11" i="3"/>
  <c r="K10" i="3"/>
  <c r="K9" i="3"/>
  <c r="K8" i="3"/>
  <c r="K7" i="3"/>
  <c r="K6" i="3"/>
  <c r="K5" i="3"/>
  <c r="G22" i="3" l="1"/>
  <c r="N5" i="3"/>
  <c r="E36" i="3"/>
  <c r="F36" i="3"/>
  <c r="G25" i="3"/>
  <c r="D37" i="3"/>
  <c r="F44" i="3"/>
  <c r="G29" i="3"/>
  <c r="E44" i="3"/>
  <c r="F42" i="3"/>
  <c r="G26" i="3"/>
  <c r="F41" i="3"/>
  <c r="E40" i="3"/>
  <c r="F40" i="3"/>
  <c r="E46" i="3"/>
  <c r="G23" i="3"/>
  <c r="D38" i="3"/>
  <c r="H39" i="3"/>
  <c r="D41" i="3"/>
  <c r="E42" i="3"/>
  <c r="D45" i="3"/>
  <c r="D43" i="3"/>
  <c r="F35" i="3"/>
  <c r="F45" i="3"/>
  <c r="G31" i="3"/>
  <c r="D35" i="3"/>
  <c r="E38" i="3"/>
  <c r="D39" i="3"/>
  <c r="G20" i="3"/>
  <c r="G27" i="3"/>
  <c r="G30" i="3"/>
  <c r="E35" i="3"/>
  <c r="D36" i="3"/>
  <c r="E39" i="3"/>
  <c r="D40" i="3"/>
  <c r="H40" i="3"/>
  <c r="E43" i="3"/>
  <c r="D44" i="3"/>
  <c r="H44" i="3"/>
  <c r="F39" i="3"/>
  <c r="F43" i="3"/>
  <c r="E41" i="3"/>
  <c r="D42" i="3"/>
  <c r="E45" i="3"/>
  <c r="D46" i="3"/>
  <c r="F46" i="2"/>
  <c r="F45" i="2"/>
  <c r="F44" i="2"/>
  <c r="F43" i="2"/>
  <c r="F42" i="2"/>
  <c r="F41" i="2"/>
  <c r="F40" i="2"/>
  <c r="F39" i="2"/>
  <c r="F38" i="2"/>
  <c r="F37" i="2"/>
  <c r="F36" i="2"/>
  <c r="F35" i="2"/>
  <c r="N4" i="3" l="1"/>
  <c r="N6" i="3" s="1"/>
  <c r="J31" i="2" l="1"/>
  <c r="J30" i="2"/>
  <c r="J29" i="2"/>
  <c r="J28" i="2"/>
  <c r="J27" i="2"/>
  <c r="J26" i="2"/>
  <c r="J25" i="2"/>
  <c r="J24" i="2"/>
  <c r="J23" i="2"/>
  <c r="J22" i="2"/>
  <c r="J21" i="2"/>
  <c r="J20" i="2"/>
  <c r="H46" i="2" l="1"/>
  <c r="G46" i="2"/>
  <c r="E46" i="2"/>
  <c r="D46" i="2"/>
  <c r="H45" i="2"/>
  <c r="G45" i="2"/>
  <c r="E45" i="2"/>
  <c r="D45" i="2"/>
  <c r="H44" i="2"/>
  <c r="G44" i="2"/>
  <c r="E44" i="2"/>
  <c r="D44" i="2"/>
  <c r="H43" i="2"/>
  <c r="G43" i="2"/>
  <c r="E43" i="2"/>
  <c r="D43" i="2"/>
  <c r="H42" i="2"/>
  <c r="G42" i="2"/>
  <c r="E42" i="2"/>
  <c r="D42" i="2"/>
  <c r="H41" i="2"/>
  <c r="G41" i="2"/>
  <c r="E41" i="2"/>
  <c r="D41" i="2"/>
  <c r="H40" i="2"/>
  <c r="G40" i="2"/>
  <c r="E40" i="2"/>
  <c r="D40" i="2"/>
  <c r="H39" i="2"/>
  <c r="G39" i="2"/>
  <c r="E39" i="2"/>
  <c r="D39" i="2"/>
  <c r="H38" i="2"/>
  <c r="G38" i="2"/>
  <c r="E38" i="2"/>
  <c r="D38" i="2"/>
  <c r="H37" i="2"/>
  <c r="G37" i="2"/>
  <c r="E37" i="2"/>
  <c r="D37" i="2"/>
  <c r="H36" i="2"/>
  <c r="G36" i="2"/>
  <c r="E36" i="2"/>
  <c r="D36" i="2"/>
  <c r="H35" i="2"/>
  <c r="G35" i="2"/>
  <c r="E35" i="2"/>
  <c r="D35" i="2" l="1"/>
  <c r="I31" i="2"/>
  <c r="H31" i="2"/>
  <c r="G31" i="2"/>
  <c r="F31" i="2"/>
  <c r="E31" i="2"/>
  <c r="D31" i="2"/>
  <c r="I30" i="2"/>
  <c r="H30" i="2"/>
  <c r="G30" i="2"/>
  <c r="F30" i="2"/>
  <c r="E30" i="2"/>
  <c r="D30" i="2"/>
  <c r="I29" i="2"/>
  <c r="H29" i="2"/>
  <c r="G29" i="2"/>
  <c r="F29" i="2"/>
  <c r="E29" i="2"/>
  <c r="D29" i="2"/>
  <c r="I28" i="2"/>
  <c r="H28" i="2"/>
  <c r="G28" i="2"/>
  <c r="F28" i="2"/>
  <c r="E28" i="2"/>
  <c r="D28" i="2"/>
  <c r="I27" i="2"/>
  <c r="H27" i="2"/>
  <c r="G27" i="2"/>
  <c r="F27" i="2"/>
  <c r="E27" i="2"/>
  <c r="D27" i="2"/>
  <c r="I26" i="2"/>
  <c r="H26" i="2"/>
  <c r="G26" i="2"/>
  <c r="F26" i="2"/>
  <c r="E26" i="2"/>
  <c r="D26" i="2"/>
  <c r="I25" i="2"/>
  <c r="H25" i="2"/>
  <c r="G25" i="2"/>
  <c r="F25" i="2"/>
  <c r="E25" i="2"/>
  <c r="D25" i="2"/>
  <c r="I24" i="2"/>
  <c r="H24" i="2"/>
  <c r="G24" i="2"/>
  <c r="F24" i="2"/>
  <c r="E24" i="2"/>
  <c r="D24" i="2"/>
  <c r="I23" i="2"/>
  <c r="H23" i="2"/>
  <c r="G23" i="2"/>
  <c r="F23" i="2"/>
  <c r="E23" i="2"/>
  <c r="D23" i="2"/>
  <c r="I22" i="2"/>
  <c r="H22" i="2"/>
  <c r="G22" i="2"/>
  <c r="F22" i="2"/>
  <c r="E22" i="2"/>
  <c r="D22" i="2"/>
  <c r="I21" i="2"/>
  <c r="H21" i="2"/>
  <c r="G21" i="2"/>
  <c r="F21" i="2"/>
  <c r="E21" i="2"/>
  <c r="D21" i="2"/>
  <c r="I20" i="2"/>
  <c r="H20" i="2"/>
  <c r="G20" i="2"/>
  <c r="F20" i="2"/>
  <c r="E20" i="2"/>
  <c r="D20" i="2"/>
  <c r="K16" i="2"/>
  <c r="K15" i="2"/>
  <c r="K14" i="2"/>
  <c r="K13" i="2"/>
  <c r="K12" i="2"/>
  <c r="K11" i="2"/>
  <c r="K10" i="2"/>
  <c r="K9" i="2"/>
  <c r="K8" i="2"/>
  <c r="K7" i="2"/>
  <c r="K6" i="2"/>
  <c r="K5" i="2"/>
  <c r="N5" i="2" l="1"/>
  <c r="N4" i="2"/>
  <c r="N6" i="2" s="1"/>
</calcChain>
</file>

<file path=xl/sharedStrings.xml><?xml version="1.0" encoding="utf-8"?>
<sst xmlns="http://schemas.openxmlformats.org/spreadsheetml/2006/main" count="72" uniqueCount="36">
  <si>
    <t>Item</t>
  </si>
  <si>
    <t>Cost</t>
  </si>
  <si>
    <t>Materials cost/unit</t>
  </si>
  <si>
    <t>Inventory holding cost/unit/month</t>
  </si>
  <si>
    <t>Labor hours required/unit</t>
  </si>
  <si>
    <t>Regular time cost/hour</t>
  </si>
  <si>
    <t>Over time cost/hour</t>
  </si>
  <si>
    <t>Other information</t>
  </si>
  <si>
    <t>Value</t>
  </si>
  <si>
    <t>Hours per day</t>
  </si>
  <si>
    <t>Days per month</t>
  </si>
  <si>
    <t>Max over time hours/month</t>
  </si>
  <si>
    <t>Minimum ending inventory</t>
  </si>
  <si>
    <t>Workforce</t>
  </si>
  <si>
    <t>Overtime</t>
  </si>
  <si>
    <t>Hire</t>
  </si>
  <si>
    <t>Layoffs</t>
  </si>
  <si>
    <t>Inventory</t>
  </si>
  <si>
    <t>Production</t>
  </si>
  <si>
    <t>Demand</t>
  </si>
  <si>
    <t>Price</t>
  </si>
  <si>
    <t>Revenue</t>
  </si>
  <si>
    <t>Hiring</t>
  </si>
  <si>
    <t>Regular time</t>
  </si>
  <si>
    <t>Capacity</t>
  </si>
  <si>
    <t>inventory</t>
  </si>
  <si>
    <t>overtime</t>
  </si>
  <si>
    <t>workforce2</t>
  </si>
  <si>
    <t>Change Over</t>
  </si>
  <si>
    <t>Period</t>
  </si>
  <si>
    <t>Aggregate Plan Decision Variables</t>
  </si>
  <si>
    <t>Total Cost =</t>
  </si>
  <si>
    <t>Total Revenue =</t>
  </si>
  <si>
    <t>Profit =</t>
  </si>
  <si>
    <t>Constraints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</si>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</sst>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&quot;$&quot;* #,##0_);_(&quot;$&quot;* \(#,##0\);_(&quot;$&quot;* &quot;-&quot;??_);_(@_)"/>
    <numFmt numFmtId="165" formatCode="[$$-409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2" xfId="0" applyBorder="1"/>
    <xf numFmtId="0" fontId="0" fillId="0" borderId="4" xfId="0" applyBorder="1"/>
    <xf numFmtId="0" fontId="6" fillId="0" borderId="5" xfId="0" applyFont="1" applyBorder="1"/>
    <xf numFmtId="0" fontId="6" fillId="0" borderId="7" xfId="0" applyFont="1" applyBorder="1"/>
    <xf numFmtId="164" fontId="7" fillId="4" borderId="1" xfId="1" applyNumberFormat="1" applyFont="1" applyFill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0" fontId="0" fillId="0" borderId="0" xfId="0" applyBorder="1"/>
    <xf numFmtId="0" fontId="0" fillId="2" borderId="0" xfId="0" applyFill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9" fillId="6" borderId="1" xfId="0" applyFont="1" applyFill="1" applyBorder="1"/>
    <xf numFmtId="0" fontId="2" fillId="0" borderId="2" xfId="0" applyFont="1" applyBorder="1"/>
    <xf numFmtId="164" fontId="10" fillId="0" borderId="4" xfId="1" applyNumberFormat="1" applyFont="1" applyFill="1" applyBorder="1"/>
    <xf numFmtId="164" fontId="10" fillId="0" borderId="6" xfId="1" applyNumberFormat="1" applyFont="1" applyFill="1" applyBorder="1"/>
    <xf numFmtId="164" fontId="10" fillId="0" borderId="8" xfId="1" applyNumberFormat="1" applyFont="1" applyFill="1" applyBorder="1"/>
    <xf numFmtId="0" fontId="8" fillId="6" borderId="9" xfId="0" applyFont="1" applyFill="1" applyBorder="1"/>
    <xf numFmtId="0" fontId="12" fillId="6" borderId="11" xfId="0" applyFont="1" applyFill="1" applyBorder="1"/>
    <xf numFmtId="0" fontId="12" fillId="6" borderId="10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3" fontId="2" fillId="3" borderId="0" xfId="0" applyNumberFormat="1" applyFont="1" applyFill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/>
    </xf>
    <xf numFmtId="0" fontId="8" fillId="5" borderId="9" xfId="0" applyFont="1" applyFill="1" applyBorder="1"/>
    <xf numFmtId="0" fontId="8" fillId="5" borderId="11" xfId="0" applyFont="1" applyFill="1" applyBorder="1"/>
    <xf numFmtId="0" fontId="8" fillId="5" borderId="10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3" fontId="2" fillId="3" borderId="5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6" xfId="0" applyFont="1" applyBorder="1"/>
    <xf numFmtId="0" fontId="5" fillId="0" borderId="12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5" xfId="0" applyFont="1" applyBorder="1"/>
    <xf numFmtId="0" fontId="5" fillId="0" borderId="7" xfId="0" applyFont="1" applyBorder="1"/>
    <xf numFmtId="0" fontId="6" fillId="0" borderId="2" xfId="0" applyFont="1" applyBorder="1"/>
    <xf numFmtId="0" fontId="0" fillId="2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6" borderId="9" xfId="0" applyFont="1" applyFill="1" applyBorder="1"/>
    <xf numFmtId="0" fontId="11" fillId="6" borderId="11" xfId="0" applyFont="1" applyFill="1" applyBorder="1"/>
    <xf numFmtId="0" fontId="11" fillId="6" borderId="10" xfId="0" applyFont="1" applyFill="1" applyBorder="1"/>
    <xf numFmtId="0" fontId="11" fillId="5" borderId="2" xfId="0" applyFont="1" applyFill="1" applyBorder="1"/>
    <xf numFmtId="0" fontId="11" fillId="5" borderId="3" xfId="0" applyFont="1" applyFill="1" applyBorder="1"/>
    <xf numFmtId="0" fontId="11" fillId="5" borderId="4" xfId="0" applyFont="1" applyFill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12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85" name="OpenSolver1">
          <a:extLst>
            <a:ext uri="{FF2B5EF4-FFF2-40B4-BE49-F238E27FC236}">
              <a16:creationId xmlns:a16="http://schemas.microsoft.com/office/drawing/2014/main" id="{9DA96E42-F9E3-4B73-9F13-00BEE4FA1788}"/>
            </a:ext>
          </a:extLst>
        </xdr:cNvPr>
        <xdr:cNvSpPr/>
      </xdr:nvSpPr>
      <xdr:spPr>
        <a:xfrm>
          <a:off x="1584960" y="739140"/>
          <a:ext cx="4389120" cy="220218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186" name="OpenSolver2">
          <a:extLst>
            <a:ext uri="{FF2B5EF4-FFF2-40B4-BE49-F238E27FC236}">
              <a16:creationId xmlns:a16="http://schemas.microsoft.com/office/drawing/2014/main" id="{5728018A-74E3-4B28-8E31-565374DA4274}"/>
            </a:ext>
          </a:extLst>
        </xdr:cNvPr>
        <xdr:cNvSpPr/>
      </xdr:nvSpPr>
      <xdr:spPr>
        <a:xfrm>
          <a:off x="1584960" y="3688080"/>
          <a:ext cx="89916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965200</xdr:colOff>
      <xdr:row>2</xdr:row>
      <xdr:rowOff>109220</xdr:rowOff>
    </xdr:from>
    <xdr:to>
      <xdr:col>13</xdr:col>
      <xdr:colOff>220929</xdr:colOff>
      <xdr:row>3</xdr:row>
      <xdr:rowOff>45720</xdr:rowOff>
    </xdr:to>
    <xdr:sp macro="" textlink="">
      <xdr:nvSpPr>
        <xdr:cNvPr id="187" name="OpenSolver3">
          <a:extLst>
            <a:ext uri="{FF2B5EF4-FFF2-40B4-BE49-F238E27FC236}">
              <a16:creationId xmlns:a16="http://schemas.microsoft.com/office/drawing/2014/main" id="{46B85A13-C1E1-4453-8FC7-421B37418A69}"/>
            </a:ext>
          </a:extLst>
        </xdr:cNvPr>
        <xdr:cNvSpPr/>
      </xdr:nvSpPr>
      <xdr:spPr>
        <a:xfrm>
          <a:off x="1574800" y="3606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88" name="OpenSolverD41:D52">
          <a:extLst>
            <a:ext uri="{FF2B5EF4-FFF2-40B4-BE49-F238E27FC236}">
              <a16:creationId xmlns:a16="http://schemas.microsoft.com/office/drawing/2014/main" id="{0900ED44-F593-48B5-BCB5-D8F60EB9E5DD}"/>
            </a:ext>
          </a:extLst>
        </xdr:cNvPr>
        <xdr:cNvSpPr/>
      </xdr:nvSpPr>
      <xdr:spPr>
        <a:xfrm>
          <a:off x="2484120" y="7368540"/>
          <a:ext cx="670560" cy="22021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189" name="OpenSolverE41:E52">
          <a:extLst>
            <a:ext uri="{FF2B5EF4-FFF2-40B4-BE49-F238E27FC236}">
              <a16:creationId xmlns:a16="http://schemas.microsoft.com/office/drawing/2014/main" id="{7032FDD7-053A-4A8E-88D2-C83F564848E7}"/>
            </a:ext>
          </a:extLst>
        </xdr:cNvPr>
        <xdr:cNvSpPr/>
      </xdr:nvSpPr>
      <xdr:spPr>
        <a:xfrm>
          <a:off x="3154680" y="7368540"/>
          <a:ext cx="609600" cy="220218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190" name="OpenSolverF41:F52">
          <a:extLst>
            <a:ext uri="{FF2B5EF4-FFF2-40B4-BE49-F238E27FC236}">
              <a16:creationId xmlns:a16="http://schemas.microsoft.com/office/drawing/2014/main" id="{9D706904-4320-4F7B-B935-3BA3E1183A3C}"/>
            </a:ext>
          </a:extLst>
        </xdr:cNvPr>
        <xdr:cNvSpPr/>
      </xdr:nvSpPr>
      <xdr:spPr>
        <a:xfrm>
          <a:off x="3764280" y="7368540"/>
          <a:ext cx="609600" cy="220218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0≥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191" name="OpenSolverG41:G52">
          <a:extLst>
            <a:ext uri="{FF2B5EF4-FFF2-40B4-BE49-F238E27FC236}">
              <a16:creationId xmlns:a16="http://schemas.microsoft.com/office/drawing/2014/main" id="{2648D99C-B68C-4769-A22D-A8C6503BD758}"/>
            </a:ext>
          </a:extLst>
        </xdr:cNvPr>
        <xdr:cNvSpPr/>
      </xdr:nvSpPr>
      <xdr:spPr>
        <a:xfrm>
          <a:off x="4373880" y="7368540"/>
          <a:ext cx="769620" cy="220218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8</xdr:col>
      <xdr:colOff>0</xdr:colOff>
      <xdr:row>46</xdr:row>
      <xdr:rowOff>0</xdr:rowOff>
    </xdr:to>
    <xdr:sp macro="" textlink="">
      <xdr:nvSpPr>
        <xdr:cNvPr id="192" name="OpenSolverH41:H52">
          <a:extLst>
            <a:ext uri="{FF2B5EF4-FFF2-40B4-BE49-F238E27FC236}">
              <a16:creationId xmlns:a16="http://schemas.microsoft.com/office/drawing/2014/main" id="{87718679-1C2B-42B0-B7B2-58CB23D66E9E}"/>
            </a:ext>
          </a:extLst>
        </xdr:cNvPr>
        <xdr:cNvSpPr/>
      </xdr:nvSpPr>
      <xdr:spPr>
        <a:xfrm>
          <a:off x="5143500" y="7368540"/>
          <a:ext cx="830580" cy="220218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193" name="OpenSolverG16">
          <a:extLst>
            <a:ext uri="{FF2B5EF4-FFF2-40B4-BE49-F238E27FC236}">
              <a16:creationId xmlns:a16="http://schemas.microsoft.com/office/drawing/2014/main" id="{5AE5AF54-5296-4B36-A39C-756EEE77DA97}"/>
            </a:ext>
          </a:extLst>
        </xdr:cNvPr>
        <xdr:cNvSpPr/>
      </xdr:nvSpPr>
      <xdr:spPr>
        <a:xfrm>
          <a:off x="4373880" y="2750820"/>
          <a:ext cx="76962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3700≤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194" name="OpenSolverC5:C16">
          <a:extLst>
            <a:ext uri="{FF2B5EF4-FFF2-40B4-BE49-F238E27FC236}">
              <a16:creationId xmlns:a16="http://schemas.microsoft.com/office/drawing/2014/main" id="{899A47BA-F9E9-479C-A2EF-B34F2AEF32F9}"/>
            </a:ext>
          </a:extLst>
        </xdr:cNvPr>
        <xdr:cNvSpPr/>
      </xdr:nvSpPr>
      <xdr:spPr>
        <a:xfrm>
          <a:off x="1584960" y="739140"/>
          <a:ext cx="899160" cy="220218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85≥</a:t>
          </a:r>
        </a:p>
      </xdr:txBody>
    </xdr:sp>
    <xdr:clientData/>
  </xdr:twoCellAnchor>
  <xdr:twoCellAnchor>
    <xdr:from>
      <xdr:col>2</xdr:col>
      <xdr:colOff>15240</xdr:colOff>
      <xdr:row>4</xdr:row>
      <xdr:rowOff>10160</xdr:rowOff>
    </xdr:from>
    <xdr:to>
      <xdr:col>2</xdr:col>
      <xdr:colOff>67370</xdr:colOff>
      <xdr:row>4</xdr:row>
      <xdr:rowOff>124460</xdr:rowOff>
    </xdr:to>
    <xdr:sp macro="" textlink="">
      <xdr:nvSpPr>
        <xdr:cNvPr id="195" name="OpenSolver11">
          <a:extLst>
            <a:ext uri="{FF2B5EF4-FFF2-40B4-BE49-F238E27FC236}">
              <a16:creationId xmlns:a16="http://schemas.microsoft.com/office/drawing/2014/main" id="{5E5F12D9-D692-49C1-A403-BFE0C3F91F4D}"/>
            </a:ext>
          </a:extLst>
        </xdr:cNvPr>
        <xdr:cNvSpPr/>
      </xdr:nvSpPr>
      <xdr:spPr>
        <a:xfrm>
          <a:off x="1600200" y="749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4</xdr:row>
      <xdr:rowOff>10160</xdr:rowOff>
    </xdr:from>
    <xdr:to>
      <xdr:col>3</xdr:col>
      <xdr:colOff>69910</xdr:colOff>
      <xdr:row>4</xdr:row>
      <xdr:rowOff>124460</xdr:rowOff>
    </xdr:to>
    <xdr:sp macro="" textlink="">
      <xdr:nvSpPr>
        <xdr:cNvPr id="196" name="OpenSolver12">
          <a:extLst>
            <a:ext uri="{FF2B5EF4-FFF2-40B4-BE49-F238E27FC236}">
              <a16:creationId xmlns:a16="http://schemas.microsoft.com/office/drawing/2014/main" id="{7E2E3511-FE2F-457D-8727-0243A55D7D5F}"/>
            </a:ext>
          </a:extLst>
        </xdr:cNvPr>
        <xdr:cNvSpPr/>
      </xdr:nvSpPr>
      <xdr:spPr>
        <a:xfrm>
          <a:off x="2501900" y="749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4</xdr:row>
      <xdr:rowOff>10160</xdr:rowOff>
    </xdr:from>
    <xdr:to>
      <xdr:col>4</xdr:col>
      <xdr:colOff>59750</xdr:colOff>
      <xdr:row>4</xdr:row>
      <xdr:rowOff>124460</xdr:rowOff>
    </xdr:to>
    <xdr:sp macro="" textlink="">
      <xdr:nvSpPr>
        <xdr:cNvPr id="197" name="OpenSolver13">
          <a:extLst>
            <a:ext uri="{FF2B5EF4-FFF2-40B4-BE49-F238E27FC236}">
              <a16:creationId xmlns:a16="http://schemas.microsoft.com/office/drawing/2014/main" id="{14F09E10-C9BF-4040-BC90-BD9513C6E2FB}"/>
            </a:ext>
          </a:extLst>
        </xdr:cNvPr>
        <xdr:cNvSpPr/>
      </xdr:nvSpPr>
      <xdr:spPr>
        <a:xfrm>
          <a:off x="3162300" y="749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4</xdr:row>
      <xdr:rowOff>10160</xdr:rowOff>
    </xdr:from>
    <xdr:to>
      <xdr:col>5</xdr:col>
      <xdr:colOff>59750</xdr:colOff>
      <xdr:row>4</xdr:row>
      <xdr:rowOff>124460</xdr:rowOff>
    </xdr:to>
    <xdr:sp macro="" textlink="">
      <xdr:nvSpPr>
        <xdr:cNvPr id="198" name="OpenSolver14">
          <a:extLst>
            <a:ext uri="{FF2B5EF4-FFF2-40B4-BE49-F238E27FC236}">
              <a16:creationId xmlns:a16="http://schemas.microsoft.com/office/drawing/2014/main" id="{F073DD94-998A-40D6-9990-A1E1FAEE3B93}"/>
            </a:ext>
          </a:extLst>
        </xdr:cNvPr>
        <xdr:cNvSpPr/>
      </xdr:nvSpPr>
      <xdr:spPr>
        <a:xfrm>
          <a:off x="3771900" y="749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4</xdr:row>
      <xdr:rowOff>10160</xdr:rowOff>
    </xdr:from>
    <xdr:to>
      <xdr:col>6</xdr:col>
      <xdr:colOff>59750</xdr:colOff>
      <xdr:row>4</xdr:row>
      <xdr:rowOff>124460</xdr:rowOff>
    </xdr:to>
    <xdr:sp macro="" textlink="">
      <xdr:nvSpPr>
        <xdr:cNvPr id="199" name="OpenSolver15">
          <a:extLst>
            <a:ext uri="{FF2B5EF4-FFF2-40B4-BE49-F238E27FC236}">
              <a16:creationId xmlns:a16="http://schemas.microsoft.com/office/drawing/2014/main" id="{C868E74E-27D5-4A7E-88AA-3862BC782B0B}"/>
            </a:ext>
          </a:extLst>
        </xdr:cNvPr>
        <xdr:cNvSpPr/>
      </xdr:nvSpPr>
      <xdr:spPr>
        <a:xfrm>
          <a:off x="4381500" y="749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4</xdr:row>
      <xdr:rowOff>10160</xdr:rowOff>
    </xdr:from>
    <xdr:to>
      <xdr:col>7</xdr:col>
      <xdr:colOff>64830</xdr:colOff>
      <xdr:row>4</xdr:row>
      <xdr:rowOff>124460</xdr:rowOff>
    </xdr:to>
    <xdr:sp macro="" textlink="">
      <xdr:nvSpPr>
        <xdr:cNvPr id="200" name="OpenSolver16">
          <a:extLst>
            <a:ext uri="{FF2B5EF4-FFF2-40B4-BE49-F238E27FC236}">
              <a16:creationId xmlns:a16="http://schemas.microsoft.com/office/drawing/2014/main" id="{A07BA1CC-300F-4C94-941D-00D237BF9DCD}"/>
            </a:ext>
          </a:extLst>
        </xdr:cNvPr>
        <xdr:cNvSpPr/>
      </xdr:nvSpPr>
      <xdr:spPr>
        <a:xfrm>
          <a:off x="5156200" y="749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5</xdr:row>
      <xdr:rowOff>17780</xdr:rowOff>
    </xdr:from>
    <xdr:to>
      <xdr:col>2</xdr:col>
      <xdr:colOff>67370</xdr:colOff>
      <xdr:row>5</xdr:row>
      <xdr:rowOff>132080</xdr:rowOff>
    </xdr:to>
    <xdr:sp macro="" textlink="">
      <xdr:nvSpPr>
        <xdr:cNvPr id="201" name="OpenSolver17">
          <a:extLst>
            <a:ext uri="{FF2B5EF4-FFF2-40B4-BE49-F238E27FC236}">
              <a16:creationId xmlns:a16="http://schemas.microsoft.com/office/drawing/2014/main" id="{364826E1-1DA0-49A0-A8C6-143D0BBA251E}"/>
            </a:ext>
          </a:extLst>
        </xdr:cNvPr>
        <xdr:cNvSpPr/>
      </xdr:nvSpPr>
      <xdr:spPr>
        <a:xfrm>
          <a:off x="1600200" y="93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5</xdr:row>
      <xdr:rowOff>17780</xdr:rowOff>
    </xdr:from>
    <xdr:to>
      <xdr:col>3</xdr:col>
      <xdr:colOff>69910</xdr:colOff>
      <xdr:row>5</xdr:row>
      <xdr:rowOff>132080</xdr:rowOff>
    </xdr:to>
    <xdr:sp macro="" textlink="">
      <xdr:nvSpPr>
        <xdr:cNvPr id="202" name="OpenSolver18">
          <a:extLst>
            <a:ext uri="{FF2B5EF4-FFF2-40B4-BE49-F238E27FC236}">
              <a16:creationId xmlns:a16="http://schemas.microsoft.com/office/drawing/2014/main" id="{96D3E972-F42D-4B02-B60C-A703BD867A9B}"/>
            </a:ext>
          </a:extLst>
        </xdr:cNvPr>
        <xdr:cNvSpPr/>
      </xdr:nvSpPr>
      <xdr:spPr>
        <a:xfrm>
          <a:off x="2501900" y="93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5</xdr:row>
      <xdr:rowOff>17780</xdr:rowOff>
    </xdr:from>
    <xdr:to>
      <xdr:col>4</xdr:col>
      <xdr:colOff>59750</xdr:colOff>
      <xdr:row>5</xdr:row>
      <xdr:rowOff>132080</xdr:rowOff>
    </xdr:to>
    <xdr:sp macro="" textlink="">
      <xdr:nvSpPr>
        <xdr:cNvPr id="203" name="OpenSolver19">
          <a:extLst>
            <a:ext uri="{FF2B5EF4-FFF2-40B4-BE49-F238E27FC236}">
              <a16:creationId xmlns:a16="http://schemas.microsoft.com/office/drawing/2014/main" id="{906DB427-7BD3-4D48-AC9D-E993A061393D}"/>
            </a:ext>
          </a:extLst>
        </xdr:cNvPr>
        <xdr:cNvSpPr/>
      </xdr:nvSpPr>
      <xdr:spPr>
        <a:xfrm>
          <a:off x="3162300" y="93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5</xdr:row>
      <xdr:rowOff>17780</xdr:rowOff>
    </xdr:from>
    <xdr:to>
      <xdr:col>5</xdr:col>
      <xdr:colOff>59750</xdr:colOff>
      <xdr:row>5</xdr:row>
      <xdr:rowOff>132080</xdr:rowOff>
    </xdr:to>
    <xdr:sp macro="" textlink="">
      <xdr:nvSpPr>
        <xdr:cNvPr id="204" name="OpenSolver20">
          <a:extLst>
            <a:ext uri="{FF2B5EF4-FFF2-40B4-BE49-F238E27FC236}">
              <a16:creationId xmlns:a16="http://schemas.microsoft.com/office/drawing/2014/main" id="{BE6DD9ED-23E7-4406-93D6-D4FDEA9BD1CB}"/>
            </a:ext>
          </a:extLst>
        </xdr:cNvPr>
        <xdr:cNvSpPr/>
      </xdr:nvSpPr>
      <xdr:spPr>
        <a:xfrm>
          <a:off x="3771900" y="93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5</xdr:row>
      <xdr:rowOff>17780</xdr:rowOff>
    </xdr:from>
    <xdr:to>
      <xdr:col>6</xdr:col>
      <xdr:colOff>59750</xdr:colOff>
      <xdr:row>5</xdr:row>
      <xdr:rowOff>132080</xdr:rowOff>
    </xdr:to>
    <xdr:sp macro="" textlink="">
      <xdr:nvSpPr>
        <xdr:cNvPr id="205" name="OpenSolver21">
          <a:extLst>
            <a:ext uri="{FF2B5EF4-FFF2-40B4-BE49-F238E27FC236}">
              <a16:creationId xmlns:a16="http://schemas.microsoft.com/office/drawing/2014/main" id="{80664E99-DD03-4F64-9B9A-59EC07542F46}"/>
            </a:ext>
          </a:extLst>
        </xdr:cNvPr>
        <xdr:cNvSpPr/>
      </xdr:nvSpPr>
      <xdr:spPr>
        <a:xfrm>
          <a:off x="4381500" y="93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5</xdr:row>
      <xdr:rowOff>17780</xdr:rowOff>
    </xdr:from>
    <xdr:to>
      <xdr:col>7</xdr:col>
      <xdr:colOff>64830</xdr:colOff>
      <xdr:row>5</xdr:row>
      <xdr:rowOff>132080</xdr:rowOff>
    </xdr:to>
    <xdr:sp macro="" textlink="">
      <xdr:nvSpPr>
        <xdr:cNvPr id="206" name="OpenSolver22">
          <a:extLst>
            <a:ext uri="{FF2B5EF4-FFF2-40B4-BE49-F238E27FC236}">
              <a16:creationId xmlns:a16="http://schemas.microsoft.com/office/drawing/2014/main" id="{7654DE3A-265F-4E77-B939-E2466BDBEDD9}"/>
            </a:ext>
          </a:extLst>
        </xdr:cNvPr>
        <xdr:cNvSpPr/>
      </xdr:nvSpPr>
      <xdr:spPr>
        <a:xfrm>
          <a:off x="5156200" y="93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6</xdr:row>
      <xdr:rowOff>12700</xdr:rowOff>
    </xdr:from>
    <xdr:to>
      <xdr:col>2</xdr:col>
      <xdr:colOff>67370</xdr:colOff>
      <xdr:row>6</xdr:row>
      <xdr:rowOff>127000</xdr:rowOff>
    </xdr:to>
    <xdr:sp macro="" textlink="">
      <xdr:nvSpPr>
        <xdr:cNvPr id="207" name="OpenSolver23">
          <a:extLst>
            <a:ext uri="{FF2B5EF4-FFF2-40B4-BE49-F238E27FC236}">
              <a16:creationId xmlns:a16="http://schemas.microsoft.com/office/drawing/2014/main" id="{1CBEBF14-1AFE-4AAE-A3FE-AA8B567B5518}"/>
            </a:ext>
          </a:extLst>
        </xdr:cNvPr>
        <xdr:cNvSpPr/>
      </xdr:nvSpPr>
      <xdr:spPr>
        <a:xfrm>
          <a:off x="1600200" y="111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6</xdr:row>
      <xdr:rowOff>12700</xdr:rowOff>
    </xdr:from>
    <xdr:to>
      <xdr:col>3</xdr:col>
      <xdr:colOff>69910</xdr:colOff>
      <xdr:row>6</xdr:row>
      <xdr:rowOff>127000</xdr:rowOff>
    </xdr:to>
    <xdr:sp macro="" textlink="">
      <xdr:nvSpPr>
        <xdr:cNvPr id="208" name="OpenSolver24">
          <a:extLst>
            <a:ext uri="{FF2B5EF4-FFF2-40B4-BE49-F238E27FC236}">
              <a16:creationId xmlns:a16="http://schemas.microsoft.com/office/drawing/2014/main" id="{C1C971A0-1D09-4146-B6B2-CD9A732893C9}"/>
            </a:ext>
          </a:extLst>
        </xdr:cNvPr>
        <xdr:cNvSpPr/>
      </xdr:nvSpPr>
      <xdr:spPr>
        <a:xfrm>
          <a:off x="2501900" y="111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6</xdr:row>
      <xdr:rowOff>12700</xdr:rowOff>
    </xdr:from>
    <xdr:to>
      <xdr:col>4</xdr:col>
      <xdr:colOff>59750</xdr:colOff>
      <xdr:row>6</xdr:row>
      <xdr:rowOff>127000</xdr:rowOff>
    </xdr:to>
    <xdr:sp macro="" textlink="">
      <xdr:nvSpPr>
        <xdr:cNvPr id="209" name="OpenSolver25">
          <a:extLst>
            <a:ext uri="{FF2B5EF4-FFF2-40B4-BE49-F238E27FC236}">
              <a16:creationId xmlns:a16="http://schemas.microsoft.com/office/drawing/2014/main" id="{52D10439-5514-431A-9D20-872A6CD1B50D}"/>
            </a:ext>
          </a:extLst>
        </xdr:cNvPr>
        <xdr:cNvSpPr/>
      </xdr:nvSpPr>
      <xdr:spPr>
        <a:xfrm>
          <a:off x="3162300" y="111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6</xdr:row>
      <xdr:rowOff>12700</xdr:rowOff>
    </xdr:from>
    <xdr:to>
      <xdr:col>5</xdr:col>
      <xdr:colOff>59750</xdr:colOff>
      <xdr:row>6</xdr:row>
      <xdr:rowOff>127000</xdr:rowOff>
    </xdr:to>
    <xdr:sp macro="" textlink="">
      <xdr:nvSpPr>
        <xdr:cNvPr id="210" name="OpenSolver26">
          <a:extLst>
            <a:ext uri="{FF2B5EF4-FFF2-40B4-BE49-F238E27FC236}">
              <a16:creationId xmlns:a16="http://schemas.microsoft.com/office/drawing/2014/main" id="{B14AFF3A-4744-4827-AD7B-37ACEA415036}"/>
            </a:ext>
          </a:extLst>
        </xdr:cNvPr>
        <xdr:cNvSpPr/>
      </xdr:nvSpPr>
      <xdr:spPr>
        <a:xfrm>
          <a:off x="3771900" y="111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6</xdr:row>
      <xdr:rowOff>12700</xdr:rowOff>
    </xdr:from>
    <xdr:to>
      <xdr:col>6</xdr:col>
      <xdr:colOff>59750</xdr:colOff>
      <xdr:row>6</xdr:row>
      <xdr:rowOff>127000</xdr:rowOff>
    </xdr:to>
    <xdr:sp macro="" textlink="">
      <xdr:nvSpPr>
        <xdr:cNvPr id="211" name="OpenSolver27">
          <a:extLst>
            <a:ext uri="{FF2B5EF4-FFF2-40B4-BE49-F238E27FC236}">
              <a16:creationId xmlns:a16="http://schemas.microsoft.com/office/drawing/2014/main" id="{02D0BFF4-0AC0-4BF1-9DDF-7BF6F09F66E0}"/>
            </a:ext>
          </a:extLst>
        </xdr:cNvPr>
        <xdr:cNvSpPr/>
      </xdr:nvSpPr>
      <xdr:spPr>
        <a:xfrm>
          <a:off x="4381500" y="111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6</xdr:row>
      <xdr:rowOff>12700</xdr:rowOff>
    </xdr:from>
    <xdr:to>
      <xdr:col>7</xdr:col>
      <xdr:colOff>64830</xdr:colOff>
      <xdr:row>6</xdr:row>
      <xdr:rowOff>127000</xdr:rowOff>
    </xdr:to>
    <xdr:sp macro="" textlink="">
      <xdr:nvSpPr>
        <xdr:cNvPr id="212" name="OpenSolver28">
          <a:extLst>
            <a:ext uri="{FF2B5EF4-FFF2-40B4-BE49-F238E27FC236}">
              <a16:creationId xmlns:a16="http://schemas.microsoft.com/office/drawing/2014/main" id="{9E5B2F8D-378E-4D33-9AEF-7749670F5F48}"/>
            </a:ext>
          </a:extLst>
        </xdr:cNvPr>
        <xdr:cNvSpPr/>
      </xdr:nvSpPr>
      <xdr:spPr>
        <a:xfrm>
          <a:off x="5156200" y="1117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7</xdr:row>
      <xdr:rowOff>7620</xdr:rowOff>
    </xdr:from>
    <xdr:to>
      <xdr:col>2</xdr:col>
      <xdr:colOff>67370</xdr:colOff>
      <xdr:row>7</xdr:row>
      <xdr:rowOff>121920</xdr:rowOff>
    </xdr:to>
    <xdr:sp macro="" textlink="">
      <xdr:nvSpPr>
        <xdr:cNvPr id="213" name="OpenSolver29">
          <a:extLst>
            <a:ext uri="{FF2B5EF4-FFF2-40B4-BE49-F238E27FC236}">
              <a16:creationId xmlns:a16="http://schemas.microsoft.com/office/drawing/2014/main" id="{209C0312-6405-41C7-9286-1CE60CF25757}"/>
            </a:ext>
          </a:extLst>
        </xdr:cNvPr>
        <xdr:cNvSpPr/>
      </xdr:nvSpPr>
      <xdr:spPr>
        <a:xfrm>
          <a:off x="1600200" y="129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7</xdr:row>
      <xdr:rowOff>7620</xdr:rowOff>
    </xdr:from>
    <xdr:to>
      <xdr:col>3</xdr:col>
      <xdr:colOff>69910</xdr:colOff>
      <xdr:row>7</xdr:row>
      <xdr:rowOff>121920</xdr:rowOff>
    </xdr:to>
    <xdr:sp macro="" textlink="">
      <xdr:nvSpPr>
        <xdr:cNvPr id="214" name="OpenSolver30">
          <a:extLst>
            <a:ext uri="{FF2B5EF4-FFF2-40B4-BE49-F238E27FC236}">
              <a16:creationId xmlns:a16="http://schemas.microsoft.com/office/drawing/2014/main" id="{0A43DFEF-3172-4E9E-A3F8-307F57CD373A}"/>
            </a:ext>
          </a:extLst>
        </xdr:cNvPr>
        <xdr:cNvSpPr/>
      </xdr:nvSpPr>
      <xdr:spPr>
        <a:xfrm>
          <a:off x="2501900" y="129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7</xdr:row>
      <xdr:rowOff>7620</xdr:rowOff>
    </xdr:from>
    <xdr:to>
      <xdr:col>4</xdr:col>
      <xdr:colOff>59750</xdr:colOff>
      <xdr:row>7</xdr:row>
      <xdr:rowOff>121920</xdr:rowOff>
    </xdr:to>
    <xdr:sp macro="" textlink="">
      <xdr:nvSpPr>
        <xdr:cNvPr id="215" name="OpenSolver31">
          <a:extLst>
            <a:ext uri="{FF2B5EF4-FFF2-40B4-BE49-F238E27FC236}">
              <a16:creationId xmlns:a16="http://schemas.microsoft.com/office/drawing/2014/main" id="{FCF425E2-DA01-4CB0-89F3-6848652884FA}"/>
            </a:ext>
          </a:extLst>
        </xdr:cNvPr>
        <xdr:cNvSpPr/>
      </xdr:nvSpPr>
      <xdr:spPr>
        <a:xfrm>
          <a:off x="3162300" y="129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7</xdr:row>
      <xdr:rowOff>7620</xdr:rowOff>
    </xdr:from>
    <xdr:to>
      <xdr:col>5</xdr:col>
      <xdr:colOff>59750</xdr:colOff>
      <xdr:row>7</xdr:row>
      <xdr:rowOff>121920</xdr:rowOff>
    </xdr:to>
    <xdr:sp macro="" textlink="">
      <xdr:nvSpPr>
        <xdr:cNvPr id="216" name="OpenSolver32">
          <a:extLst>
            <a:ext uri="{FF2B5EF4-FFF2-40B4-BE49-F238E27FC236}">
              <a16:creationId xmlns:a16="http://schemas.microsoft.com/office/drawing/2014/main" id="{080F02DC-D8BD-44FD-AC86-B115AC89346C}"/>
            </a:ext>
          </a:extLst>
        </xdr:cNvPr>
        <xdr:cNvSpPr/>
      </xdr:nvSpPr>
      <xdr:spPr>
        <a:xfrm>
          <a:off x="3771900" y="129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7</xdr:row>
      <xdr:rowOff>7620</xdr:rowOff>
    </xdr:from>
    <xdr:to>
      <xdr:col>6</xdr:col>
      <xdr:colOff>59750</xdr:colOff>
      <xdr:row>7</xdr:row>
      <xdr:rowOff>121920</xdr:rowOff>
    </xdr:to>
    <xdr:sp macro="" textlink="">
      <xdr:nvSpPr>
        <xdr:cNvPr id="217" name="OpenSolver33">
          <a:extLst>
            <a:ext uri="{FF2B5EF4-FFF2-40B4-BE49-F238E27FC236}">
              <a16:creationId xmlns:a16="http://schemas.microsoft.com/office/drawing/2014/main" id="{ADD5A162-A34E-4A84-8A1F-06DD2859D43E}"/>
            </a:ext>
          </a:extLst>
        </xdr:cNvPr>
        <xdr:cNvSpPr/>
      </xdr:nvSpPr>
      <xdr:spPr>
        <a:xfrm>
          <a:off x="4381500" y="129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7</xdr:row>
      <xdr:rowOff>7620</xdr:rowOff>
    </xdr:from>
    <xdr:to>
      <xdr:col>7</xdr:col>
      <xdr:colOff>64830</xdr:colOff>
      <xdr:row>7</xdr:row>
      <xdr:rowOff>121920</xdr:rowOff>
    </xdr:to>
    <xdr:sp macro="" textlink="">
      <xdr:nvSpPr>
        <xdr:cNvPr id="218" name="OpenSolver34">
          <a:extLst>
            <a:ext uri="{FF2B5EF4-FFF2-40B4-BE49-F238E27FC236}">
              <a16:creationId xmlns:a16="http://schemas.microsoft.com/office/drawing/2014/main" id="{05D9CB73-5A08-40B5-82FF-9DAA7E18E86D}"/>
            </a:ext>
          </a:extLst>
        </xdr:cNvPr>
        <xdr:cNvSpPr/>
      </xdr:nvSpPr>
      <xdr:spPr>
        <a:xfrm>
          <a:off x="5156200" y="1295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8</xdr:row>
      <xdr:rowOff>15240</xdr:rowOff>
    </xdr:from>
    <xdr:to>
      <xdr:col>2</xdr:col>
      <xdr:colOff>67370</xdr:colOff>
      <xdr:row>8</xdr:row>
      <xdr:rowOff>129540</xdr:rowOff>
    </xdr:to>
    <xdr:sp macro="" textlink="">
      <xdr:nvSpPr>
        <xdr:cNvPr id="219" name="OpenSolver35">
          <a:extLst>
            <a:ext uri="{FF2B5EF4-FFF2-40B4-BE49-F238E27FC236}">
              <a16:creationId xmlns:a16="http://schemas.microsoft.com/office/drawing/2014/main" id="{00C2AFDB-43CE-4527-BB8F-44DA5622E212}"/>
            </a:ext>
          </a:extLst>
        </xdr:cNvPr>
        <xdr:cNvSpPr/>
      </xdr:nvSpPr>
      <xdr:spPr>
        <a:xfrm>
          <a:off x="1600200" y="1485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8</xdr:row>
      <xdr:rowOff>15240</xdr:rowOff>
    </xdr:from>
    <xdr:to>
      <xdr:col>3</xdr:col>
      <xdr:colOff>69910</xdr:colOff>
      <xdr:row>8</xdr:row>
      <xdr:rowOff>129540</xdr:rowOff>
    </xdr:to>
    <xdr:sp macro="" textlink="">
      <xdr:nvSpPr>
        <xdr:cNvPr id="220" name="OpenSolver36">
          <a:extLst>
            <a:ext uri="{FF2B5EF4-FFF2-40B4-BE49-F238E27FC236}">
              <a16:creationId xmlns:a16="http://schemas.microsoft.com/office/drawing/2014/main" id="{537E1094-CC0C-43E2-8B20-D16708CE5B3B}"/>
            </a:ext>
          </a:extLst>
        </xdr:cNvPr>
        <xdr:cNvSpPr/>
      </xdr:nvSpPr>
      <xdr:spPr>
        <a:xfrm>
          <a:off x="2501900" y="1485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8</xdr:row>
      <xdr:rowOff>15240</xdr:rowOff>
    </xdr:from>
    <xdr:to>
      <xdr:col>4</xdr:col>
      <xdr:colOff>59750</xdr:colOff>
      <xdr:row>8</xdr:row>
      <xdr:rowOff>129540</xdr:rowOff>
    </xdr:to>
    <xdr:sp macro="" textlink="">
      <xdr:nvSpPr>
        <xdr:cNvPr id="221" name="OpenSolver37">
          <a:extLst>
            <a:ext uri="{FF2B5EF4-FFF2-40B4-BE49-F238E27FC236}">
              <a16:creationId xmlns:a16="http://schemas.microsoft.com/office/drawing/2014/main" id="{DE165144-A371-4C7C-849A-E8DFC9CDAA88}"/>
            </a:ext>
          </a:extLst>
        </xdr:cNvPr>
        <xdr:cNvSpPr/>
      </xdr:nvSpPr>
      <xdr:spPr>
        <a:xfrm>
          <a:off x="3162300" y="1485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8</xdr:row>
      <xdr:rowOff>15240</xdr:rowOff>
    </xdr:from>
    <xdr:to>
      <xdr:col>5</xdr:col>
      <xdr:colOff>59750</xdr:colOff>
      <xdr:row>8</xdr:row>
      <xdr:rowOff>129540</xdr:rowOff>
    </xdr:to>
    <xdr:sp macro="" textlink="">
      <xdr:nvSpPr>
        <xdr:cNvPr id="222" name="OpenSolver38">
          <a:extLst>
            <a:ext uri="{FF2B5EF4-FFF2-40B4-BE49-F238E27FC236}">
              <a16:creationId xmlns:a16="http://schemas.microsoft.com/office/drawing/2014/main" id="{510783CB-C189-4A53-8F4C-8DB2EC7FC6EC}"/>
            </a:ext>
          </a:extLst>
        </xdr:cNvPr>
        <xdr:cNvSpPr/>
      </xdr:nvSpPr>
      <xdr:spPr>
        <a:xfrm>
          <a:off x="3771900" y="1485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8</xdr:row>
      <xdr:rowOff>15240</xdr:rowOff>
    </xdr:from>
    <xdr:to>
      <xdr:col>6</xdr:col>
      <xdr:colOff>59750</xdr:colOff>
      <xdr:row>8</xdr:row>
      <xdr:rowOff>129540</xdr:rowOff>
    </xdr:to>
    <xdr:sp macro="" textlink="">
      <xdr:nvSpPr>
        <xdr:cNvPr id="223" name="OpenSolver39">
          <a:extLst>
            <a:ext uri="{FF2B5EF4-FFF2-40B4-BE49-F238E27FC236}">
              <a16:creationId xmlns:a16="http://schemas.microsoft.com/office/drawing/2014/main" id="{5CCCC5BA-B9D7-4375-A336-11BB56C9A113}"/>
            </a:ext>
          </a:extLst>
        </xdr:cNvPr>
        <xdr:cNvSpPr/>
      </xdr:nvSpPr>
      <xdr:spPr>
        <a:xfrm>
          <a:off x="4381500" y="1485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8</xdr:row>
      <xdr:rowOff>15240</xdr:rowOff>
    </xdr:from>
    <xdr:to>
      <xdr:col>7</xdr:col>
      <xdr:colOff>64830</xdr:colOff>
      <xdr:row>8</xdr:row>
      <xdr:rowOff>129540</xdr:rowOff>
    </xdr:to>
    <xdr:sp macro="" textlink="">
      <xdr:nvSpPr>
        <xdr:cNvPr id="224" name="OpenSolver40">
          <a:extLst>
            <a:ext uri="{FF2B5EF4-FFF2-40B4-BE49-F238E27FC236}">
              <a16:creationId xmlns:a16="http://schemas.microsoft.com/office/drawing/2014/main" id="{F1C9DEA6-29A6-4A13-97D3-3FAF1DD34B94}"/>
            </a:ext>
          </a:extLst>
        </xdr:cNvPr>
        <xdr:cNvSpPr/>
      </xdr:nvSpPr>
      <xdr:spPr>
        <a:xfrm>
          <a:off x="5156200" y="1485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9</xdr:row>
      <xdr:rowOff>10160</xdr:rowOff>
    </xdr:from>
    <xdr:to>
      <xdr:col>2</xdr:col>
      <xdr:colOff>67370</xdr:colOff>
      <xdr:row>9</xdr:row>
      <xdr:rowOff>124460</xdr:rowOff>
    </xdr:to>
    <xdr:sp macro="" textlink="">
      <xdr:nvSpPr>
        <xdr:cNvPr id="225" name="OpenSolver41">
          <a:extLst>
            <a:ext uri="{FF2B5EF4-FFF2-40B4-BE49-F238E27FC236}">
              <a16:creationId xmlns:a16="http://schemas.microsoft.com/office/drawing/2014/main" id="{BD59F7E9-79C0-4667-80DA-BA4235927080}"/>
            </a:ext>
          </a:extLst>
        </xdr:cNvPr>
        <xdr:cNvSpPr/>
      </xdr:nvSpPr>
      <xdr:spPr>
        <a:xfrm>
          <a:off x="1600200" y="166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9</xdr:row>
      <xdr:rowOff>10160</xdr:rowOff>
    </xdr:from>
    <xdr:to>
      <xdr:col>3</xdr:col>
      <xdr:colOff>69910</xdr:colOff>
      <xdr:row>9</xdr:row>
      <xdr:rowOff>124460</xdr:rowOff>
    </xdr:to>
    <xdr:sp macro="" textlink="">
      <xdr:nvSpPr>
        <xdr:cNvPr id="226" name="OpenSolver42">
          <a:extLst>
            <a:ext uri="{FF2B5EF4-FFF2-40B4-BE49-F238E27FC236}">
              <a16:creationId xmlns:a16="http://schemas.microsoft.com/office/drawing/2014/main" id="{2976A928-89BB-4806-ADCF-E829983E8980}"/>
            </a:ext>
          </a:extLst>
        </xdr:cNvPr>
        <xdr:cNvSpPr/>
      </xdr:nvSpPr>
      <xdr:spPr>
        <a:xfrm>
          <a:off x="2501900" y="166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9</xdr:row>
      <xdr:rowOff>10160</xdr:rowOff>
    </xdr:from>
    <xdr:to>
      <xdr:col>4</xdr:col>
      <xdr:colOff>59750</xdr:colOff>
      <xdr:row>9</xdr:row>
      <xdr:rowOff>124460</xdr:rowOff>
    </xdr:to>
    <xdr:sp macro="" textlink="">
      <xdr:nvSpPr>
        <xdr:cNvPr id="227" name="OpenSolver43">
          <a:extLst>
            <a:ext uri="{FF2B5EF4-FFF2-40B4-BE49-F238E27FC236}">
              <a16:creationId xmlns:a16="http://schemas.microsoft.com/office/drawing/2014/main" id="{CBFE5638-FE2A-447C-82F0-870002B041AF}"/>
            </a:ext>
          </a:extLst>
        </xdr:cNvPr>
        <xdr:cNvSpPr/>
      </xdr:nvSpPr>
      <xdr:spPr>
        <a:xfrm>
          <a:off x="3162300" y="166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9</xdr:row>
      <xdr:rowOff>10160</xdr:rowOff>
    </xdr:from>
    <xdr:to>
      <xdr:col>5</xdr:col>
      <xdr:colOff>59750</xdr:colOff>
      <xdr:row>9</xdr:row>
      <xdr:rowOff>124460</xdr:rowOff>
    </xdr:to>
    <xdr:sp macro="" textlink="">
      <xdr:nvSpPr>
        <xdr:cNvPr id="228" name="OpenSolver44">
          <a:extLst>
            <a:ext uri="{FF2B5EF4-FFF2-40B4-BE49-F238E27FC236}">
              <a16:creationId xmlns:a16="http://schemas.microsoft.com/office/drawing/2014/main" id="{84CC4EB2-21A8-4F39-9C95-49C5A1A95ADB}"/>
            </a:ext>
          </a:extLst>
        </xdr:cNvPr>
        <xdr:cNvSpPr/>
      </xdr:nvSpPr>
      <xdr:spPr>
        <a:xfrm>
          <a:off x="3771900" y="166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9</xdr:row>
      <xdr:rowOff>10160</xdr:rowOff>
    </xdr:from>
    <xdr:to>
      <xdr:col>6</xdr:col>
      <xdr:colOff>59750</xdr:colOff>
      <xdr:row>9</xdr:row>
      <xdr:rowOff>124460</xdr:rowOff>
    </xdr:to>
    <xdr:sp macro="" textlink="">
      <xdr:nvSpPr>
        <xdr:cNvPr id="229" name="OpenSolver45">
          <a:extLst>
            <a:ext uri="{FF2B5EF4-FFF2-40B4-BE49-F238E27FC236}">
              <a16:creationId xmlns:a16="http://schemas.microsoft.com/office/drawing/2014/main" id="{55D2C5D9-A715-4446-B345-AA35A6F1A72C}"/>
            </a:ext>
          </a:extLst>
        </xdr:cNvPr>
        <xdr:cNvSpPr/>
      </xdr:nvSpPr>
      <xdr:spPr>
        <a:xfrm>
          <a:off x="4381500" y="166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9</xdr:row>
      <xdr:rowOff>10160</xdr:rowOff>
    </xdr:from>
    <xdr:to>
      <xdr:col>7</xdr:col>
      <xdr:colOff>64830</xdr:colOff>
      <xdr:row>9</xdr:row>
      <xdr:rowOff>124460</xdr:rowOff>
    </xdr:to>
    <xdr:sp macro="" textlink="">
      <xdr:nvSpPr>
        <xdr:cNvPr id="230" name="OpenSolver46">
          <a:extLst>
            <a:ext uri="{FF2B5EF4-FFF2-40B4-BE49-F238E27FC236}">
              <a16:creationId xmlns:a16="http://schemas.microsoft.com/office/drawing/2014/main" id="{74973F96-4A96-4FA8-8CC8-DC930E7FFB6D}"/>
            </a:ext>
          </a:extLst>
        </xdr:cNvPr>
        <xdr:cNvSpPr/>
      </xdr:nvSpPr>
      <xdr:spPr>
        <a:xfrm>
          <a:off x="5156200" y="166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10</xdr:row>
      <xdr:rowOff>17780</xdr:rowOff>
    </xdr:from>
    <xdr:to>
      <xdr:col>2</xdr:col>
      <xdr:colOff>67370</xdr:colOff>
      <xdr:row>10</xdr:row>
      <xdr:rowOff>132080</xdr:rowOff>
    </xdr:to>
    <xdr:sp macro="" textlink="">
      <xdr:nvSpPr>
        <xdr:cNvPr id="231" name="OpenSolver47">
          <a:extLst>
            <a:ext uri="{FF2B5EF4-FFF2-40B4-BE49-F238E27FC236}">
              <a16:creationId xmlns:a16="http://schemas.microsoft.com/office/drawing/2014/main" id="{6999B1FD-5D2A-4022-8461-2CC00175AE7D}"/>
            </a:ext>
          </a:extLst>
        </xdr:cNvPr>
        <xdr:cNvSpPr/>
      </xdr:nvSpPr>
      <xdr:spPr>
        <a:xfrm>
          <a:off x="1600200" y="18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10</xdr:row>
      <xdr:rowOff>17780</xdr:rowOff>
    </xdr:from>
    <xdr:to>
      <xdr:col>3</xdr:col>
      <xdr:colOff>69910</xdr:colOff>
      <xdr:row>10</xdr:row>
      <xdr:rowOff>132080</xdr:rowOff>
    </xdr:to>
    <xdr:sp macro="" textlink="">
      <xdr:nvSpPr>
        <xdr:cNvPr id="232" name="OpenSolver48">
          <a:extLst>
            <a:ext uri="{FF2B5EF4-FFF2-40B4-BE49-F238E27FC236}">
              <a16:creationId xmlns:a16="http://schemas.microsoft.com/office/drawing/2014/main" id="{3360379C-5487-4E87-9334-8BD3339595D3}"/>
            </a:ext>
          </a:extLst>
        </xdr:cNvPr>
        <xdr:cNvSpPr/>
      </xdr:nvSpPr>
      <xdr:spPr>
        <a:xfrm>
          <a:off x="2501900" y="18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10</xdr:row>
      <xdr:rowOff>17780</xdr:rowOff>
    </xdr:from>
    <xdr:to>
      <xdr:col>4</xdr:col>
      <xdr:colOff>59750</xdr:colOff>
      <xdr:row>10</xdr:row>
      <xdr:rowOff>132080</xdr:rowOff>
    </xdr:to>
    <xdr:sp macro="" textlink="">
      <xdr:nvSpPr>
        <xdr:cNvPr id="233" name="OpenSolver49">
          <a:extLst>
            <a:ext uri="{FF2B5EF4-FFF2-40B4-BE49-F238E27FC236}">
              <a16:creationId xmlns:a16="http://schemas.microsoft.com/office/drawing/2014/main" id="{AA9AC44A-2930-437A-BE6D-3B719126F6FD}"/>
            </a:ext>
          </a:extLst>
        </xdr:cNvPr>
        <xdr:cNvSpPr/>
      </xdr:nvSpPr>
      <xdr:spPr>
        <a:xfrm>
          <a:off x="3162300" y="18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10</xdr:row>
      <xdr:rowOff>17780</xdr:rowOff>
    </xdr:from>
    <xdr:to>
      <xdr:col>5</xdr:col>
      <xdr:colOff>59750</xdr:colOff>
      <xdr:row>10</xdr:row>
      <xdr:rowOff>132080</xdr:rowOff>
    </xdr:to>
    <xdr:sp macro="" textlink="">
      <xdr:nvSpPr>
        <xdr:cNvPr id="234" name="OpenSolver50">
          <a:extLst>
            <a:ext uri="{FF2B5EF4-FFF2-40B4-BE49-F238E27FC236}">
              <a16:creationId xmlns:a16="http://schemas.microsoft.com/office/drawing/2014/main" id="{71BE3BA2-FFD0-4C08-AA91-D58D53EBEAD3}"/>
            </a:ext>
          </a:extLst>
        </xdr:cNvPr>
        <xdr:cNvSpPr/>
      </xdr:nvSpPr>
      <xdr:spPr>
        <a:xfrm>
          <a:off x="3771900" y="18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10</xdr:row>
      <xdr:rowOff>17780</xdr:rowOff>
    </xdr:from>
    <xdr:to>
      <xdr:col>6</xdr:col>
      <xdr:colOff>59750</xdr:colOff>
      <xdr:row>10</xdr:row>
      <xdr:rowOff>132080</xdr:rowOff>
    </xdr:to>
    <xdr:sp macro="" textlink="">
      <xdr:nvSpPr>
        <xdr:cNvPr id="235" name="OpenSolver51">
          <a:extLst>
            <a:ext uri="{FF2B5EF4-FFF2-40B4-BE49-F238E27FC236}">
              <a16:creationId xmlns:a16="http://schemas.microsoft.com/office/drawing/2014/main" id="{51D14646-81A2-4472-BDF0-8F104989BDB2}"/>
            </a:ext>
          </a:extLst>
        </xdr:cNvPr>
        <xdr:cNvSpPr/>
      </xdr:nvSpPr>
      <xdr:spPr>
        <a:xfrm>
          <a:off x="4381500" y="18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10</xdr:row>
      <xdr:rowOff>17780</xdr:rowOff>
    </xdr:from>
    <xdr:to>
      <xdr:col>7</xdr:col>
      <xdr:colOff>64830</xdr:colOff>
      <xdr:row>10</xdr:row>
      <xdr:rowOff>132080</xdr:rowOff>
    </xdr:to>
    <xdr:sp macro="" textlink="">
      <xdr:nvSpPr>
        <xdr:cNvPr id="236" name="OpenSolver52">
          <a:extLst>
            <a:ext uri="{FF2B5EF4-FFF2-40B4-BE49-F238E27FC236}">
              <a16:creationId xmlns:a16="http://schemas.microsoft.com/office/drawing/2014/main" id="{247633D1-6C85-4452-AFBB-91C868426CCF}"/>
            </a:ext>
          </a:extLst>
        </xdr:cNvPr>
        <xdr:cNvSpPr/>
      </xdr:nvSpPr>
      <xdr:spPr>
        <a:xfrm>
          <a:off x="5156200" y="185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11</xdr:row>
      <xdr:rowOff>12700</xdr:rowOff>
    </xdr:from>
    <xdr:to>
      <xdr:col>2</xdr:col>
      <xdr:colOff>67370</xdr:colOff>
      <xdr:row>11</xdr:row>
      <xdr:rowOff>127000</xdr:rowOff>
    </xdr:to>
    <xdr:sp macro="" textlink="">
      <xdr:nvSpPr>
        <xdr:cNvPr id="237" name="OpenSolver53">
          <a:extLst>
            <a:ext uri="{FF2B5EF4-FFF2-40B4-BE49-F238E27FC236}">
              <a16:creationId xmlns:a16="http://schemas.microsoft.com/office/drawing/2014/main" id="{5CE587AE-8F39-44AD-9F88-20127A875BF0}"/>
            </a:ext>
          </a:extLst>
        </xdr:cNvPr>
        <xdr:cNvSpPr/>
      </xdr:nvSpPr>
      <xdr:spPr>
        <a:xfrm>
          <a:off x="1600200" y="20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11</xdr:row>
      <xdr:rowOff>12700</xdr:rowOff>
    </xdr:from>
    <xdr:to>
      <xdr:col>3</xdr:col>
      <xdr:colOff>69910</xdr:colOff>
      <xdr:row>11</xdr:row>
      <xdr:rowOff>127000</xdr:rowOff>
    </xdr:to>
    <xdr:sp macro="" textlink="">
      <xdr:nvSpPr>
        <xdr:cNvPr id="238" name="OpenSolver54">
          <a:extLst>
            <a:ext uri="{FF2B5EF4-FFF2-40B4-BE49-F238E27FC236}">
              <a16:creationId xmlns:a16="http://schemas.microsoft.com/office/drawing/2014/main" id="{090CDDFE-2740-47EF-8845-D64F3A485B81}"/>
            </a:ext>
          </a:extLst>
        </xdr:cNvPr>
        <xdr:cNvSpPr/>
      </xdr:nvSpPr>
      <xdr:spPr>
        <a:xfrm>
          <a:off x="2501900" y="20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11</xdr:row>
      <xdr:rowOff>12700</xdr:rowOff>
    </xdr:from>
    <xdr:to>
      <xdr:col>4</xdr:col>
      <xdr:colOff>59750</xdr:colOff>
      <xdr:row>11</xdr:row>
      <xdr:rowOff>127000</xdr:rowOff>
    </xdr:to>
    <xdr:sp macro="" textlink="">
      <xdr:nvSpPr>
        <xdr:cNvPr id="239" name="OpenSolver55">
          <a:extLst>
            <a:ext uri="{FF2B5EF4-FFF2-40B4-BE49-F238E27FC236}">
              <a16:creationId xmlns:a16="http://schemas.microsoft.com/office/drawing/2014/main" id="{0BAA3828-DC01-45DB-A69B-90D9DD5E3BF7}"/>
            </a:ext>
          </a:extLst>
        </xdr:cNvPr>
        <xdr:cNvSpPr/>
      </xdr:nvSpPr>
      <xdr:spPr>
        <a:xfrm>
          <a:off x="3162300" y="20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11</xdr:row>
      <xdr:rowOff>12700</xdr:rowOff>
    </xdr:from>
    <xdr:to>
      <xdr:col>5</xdr:col>
      <xdr:colOff>59750</xdr:colOff>
      <xdr:row>11</xdr:row>
      <xdr:rowOff>127000</xdr:rowOff>
    </xdr:to>
    <xdr:sp macro="" textlink="">
      <xdr:nvSpPr>
        <xdr:cNvPr id="240" name="OpenSolver56">
          <a:extLst>
            <a:ext uri="{FF2B5EF4-FFF2-40B4-BE49-F238E27FC236}">
              <a16:creationId xmlns:a16="http://schemas.microsoft.com/office/drawing/2014/main" id="{D2E510C4-7B76-4EDC-8131-6609D4CC6FC8}"/>
            </a:ext>
          </a:extLst>
        </xdr:cNvPr>
        <xdr:cNvSpPr/>
      </xdr:nvSpPr>
      <xdr:spPr>
        <a:xfrm>
          <a:off x="3771900" y="20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11</xdr:row>
      <xdr:rowOff>12700</xdr:rowOff>
    </xdr:from>
    <xdr:to>
      <xdr:col>6</xdr:col>
      <xdr:colOff>59750</xdr:colOff>
      <xdr:row>11</xdr:row>
      <xdr:rowOff>127000</xdr:rowOff>
    </xdr:to>
    <xdr:sp macro="" textlink="">
      <xdr:nvSpPr>
        <xdr:cNvPr id="241" name="OpenSolver57">
          <a:extLst>
            <a:ext uri="{FF2B5EF4-FFF2-40B4-BE49-F238E27FC236}">
              <a16:creationId xmlns:a16="http://schemas.microsoft.com/office/drawing/2014/main" id="{3585DFB9-2900-43A3-87D3-7829573F3CE7}"/>
            </a:ext>
          </a:extLst>
        </xdr:cNvPr>
        <xdr:cNvSpPr/>
      </xdr:nvSpPr>
      <xdr:spPr>
        <a:xfrm>
          <a:off x="4381500" y="20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11</xdr:row>
      <xdr:rowOff>12700</xdr:rowOff>
    </xdr:from>
    <xdr:to>
      <xdr:col>7</xdr:col>
      <xdr:colOff>64830</xdr:colOff>
      <xdr:row>11</xdr:row>
      <xdr:rowOff>127000</xdr:rowOff>
    </xdr:to>
    <xdr:sp macro="" textlink="">
      <xdr:nvSpPr>
        <xdr:cNvPr id="242" name="OpenSolver58">
          <a:extLst>
            <a:ext uri="{FF2B5EF4-FFF2-40B4-BE49-F238E27FC236}">
              <a16:creationId xmlns:a16="http://schemas.microsoft.com/office/drawing/2014/main" id="{E7AB4300-FBBC-43A4-A475-9A03CCE528AA}"/>
            </a:ext>
          </a:extLst>
        </xdr:cNvPr>
        <xdr:cNvSpPr/>
      </xdr:nvSpPr>
      <xdr:spPr>
        <a:xfrm>
          <a:off x="5156200" y="203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12</xdr:row>
      <xdr:rowOff>7620</xdr:rowOff>
    </xdr:from>
    <xdr:to>
      <xdr:col>2</xdr:col>
      <xdr:colOff>67370</xdr:colOff>
      <xdr:row>12</xdr:row>
      <xdr:rowOff>121920</xdr:rowOff>
    </xdr:to>
    <xdr:sp macro="" textlink="">
      <xdr:nvSpPr>
        <xdr:cNvPr id="243" name="OpenSolver59">
          <a:extLst>
            <a:ext uri="{FF2B5EF4-FFF2-40B4-BE49-F238E27FC236}">
              <a16:creationId xmlns:a16="http://schemas.microsoft.com/office/drawing/2014/main" id="{92F5E7EC-95EB-49D5-816C-441A13EF5521}"/>
            </a:ext>
          </a:extLst>
        </xdr:cNvPr>
        <xdr:cNvSpPr/>
      </xdr:nvSpPr>
      <xdr:spPr>
        <a:xfrm>
          <a:off x="1600200" y="22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12</xdr:row>
      <xdr:rowOff>7620</xdr:rowOff>
    </xdr:from>
    <xdr:to>
      <xdr:col>3</xdr:col>
      <xdr:colOff>69910</xdr:colOff>
      <xdr:row>12</xdr:row>
      <xdr:rowOff>121920</xdr:rowOff>
    </xdr:to>
    <xdr:sp macro="" textlink="">
      <xdr:nvSpPr>
        <xdr:cNvPr id="244" name="OpenSolver60">
          <a:extLst>
            <a:ext uri="{FF2B5EF4-FFF2-40B4-BE49-F238E27FC236}">
              <a16:creationId xmlns:a16="http://schemas.microsoft.com/office/drawing/2014/main" id="{A07654E9-E52F-440E-BB89-A1DD399F0529}"/>
            </a:ext>
          </a:extLst>
        </xdr:cNvPr>
        <xdr:cNvSpPr/>
      </xdr:nvSpPr>
      <xdr:spPr>
        <a:xfrm>
          <a:off x="2501900" y="22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12</xdr:row>
      <xdr:rowOff>7620</xdr:rowOff>
    </xdr:from>
    <xdr:to>
      <xdr:col>4</xdr:col>
      <xdr:colOff>59750</xdr:colOff>
      <xdr:row>12</xdr:row>
      <xdr:rowOff>121920</xdr:rowOff>
    </xdr:to>
    <xdr:sp macro="" textlink="">
      <xdr:nvSpPr>
        <xdr:cNvPr id="245" name="OpenSolver61">
          <a:extLst>
            <a:ext uri="{FF2B5EF4-FFF2-40B4-BE49-F238E27FC236}">
              <a16:creationId xmlns:a16="http://schemas.microsoft.com/office/drawing/2014/main" id="{E66BF7C8-D5AB-4B3D-B075-E01D61747887}"/>
            </a:ext>
          </a:extLst>
        </xdr:cNvPr>
        <xdr:cNvSpPr/>
      </xdr:nvSpPr>
      <xdr:spPr>
        <a:xfrm>
          <a:off x="3162300" y="22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12</xdr:row>
      <xdr:rowOff>7620</xdr:rowOff>
    </xdr:from>
    <xdr:to>
      <xdr:col>5</xdr:col>
      <xdr:colOff>59750</xdr:colOff>
      <xdr:row>12</xdr:row>
      <xdr:rowOff>121920</xdr:rowOff>
    </xdr:to>
    <xdr:sp macro="" textlink="">
      <xdr:nvSpPr>
        <xdr:cNvPr id="246" name="OpenSolver62">
          <a:extLst>
            <a:ext uri="{FF2B5EF4-FFF2-40B4-BE49-F238E27FC236}">
              <a16:creationId xmlns:a16="http://schemas.microsoft.com/office/drawing/2014/main" id="{E57D6116-F830-458B-B099-6111CC9BCEA7}"/>
            </a:ext>
          </a:extLst>
        </xdr:cNvPr>
        <xdr:cNvSpPr/>
      </xdr:nvSpPr>
      <xdr:spPr>
        <a:xfrm>
          <a:off x="3771900" y="22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12</xdr:row>
      <xdr:rowOff>7620</xdr:rowOff>
    </xdr:from>
    <xdr:to>
      <xdr:col>6</xdr:col>
      <xdr:colOff>59750</xdr:colOff>
      <xdr:row>12</xdr:row>
      <xdr:rowOff>121920</xdr:rowOff>
    </xdr:to>
    <xdr:sp macro="" textlink="">
      <xdr:nvSpPr>
        <xdr:cNvPr id="247" name="OpenSolver63">
          <a:extLst>
            <a:ext uri="{FF2B5EF4-FFF2-40B4-BE49-F238E27FC236}">
              <a16:creationId xmlns:a16="http://schemas.microsoft.com/office/drawing/2014/main" id="{92A36D14-536B-4DD2-B33C-54296131FB5B}"/>
            </a:ext>
          </a:extLst>
        </xdr:cNvPr>
        <xdr:cNvSpPr/>
      </xdr:nvSpPr>
      <xdr:spPr>
        <a:xfrm>
          <a:off x="4381500" y="22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12</xdr:row>
      <xdr:rowOff>7620</xdr:rowOff>
    </xdr:from>
    <xdr:to>
      <xdr:col>7</xdr:col>
      <xdr:colOff>64830</xdr:colOff>
      <xdr:row>12</xdr:row>
      <xdr:rowOff>121920</xdr:rowOff>
    </xdr:to>
    <xdr:sp macro="" textlink="">
      <xdr:nvSpPr>
        <xdr:cNvPr id="248" name="OpenSolver64">
          <a:extLst>
            <a:ext uri="{FF2B5EF4-FFF2-40B4-BE49-F238E27FC236}">
              <a16:creationId xmlns:a16="http://schemas.microsoft.com/office/drawing/2014/main" id="{123DCE2D-731B-4DAB-82C1-8F8B7BFBD37C}"/>
            </a:ext>
          </a:extLst>
        </xdr:cNvPr>
        <xdr:cNvSpPr/>
      </xdr:nvSpPr>
      <xdr:spPr>
        <a:xfrm>
          <a:off x="5156200" y="2209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13</xdr:row>
      <xdr:rowOff>15240</xdr:rowOff>
    </xdr:from>
    <xdr:to>
      <xdr:col>2</xdr:col>
      <xdr:colOff>67370</xdr:colOff>
      <xdr:row>13</xdr:row>
      <xdr:rowOff>129540</xdr:rowOff>
    </xdr:to>
    <xdr:sp macro="" textlink="">
      <xdr:nvSpPr>
        <xdr:cNvPr id="249" name="OpenSolver65">
          <a:extLst>
            <a:ext uri="{FF2B5EF4-FFF2-40B4-BE49-F238E27FC236}">
              <a16:creationId xmlns:a16="http://schemas.microsoft.com/office/drawing/2014/main" id="{10299203-9DFA-41B7-BF11-898D084FB258}"/>
            </a:ext>
          </a:extLst>
        </xdr:cNvPr>
        <xdr:cNvSpPr/>
      </xdr:nvSpPr>
      <xdr:spPr>
        <a:xfrm>
          <a:off x="1600200" y="2400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13</xdr:row>
      <xdr:rowOff>15240</xdr:rowOff>
    </xdr:from>
    <xdr:to>
      <xdr:col>3</xdr:col>
      <xdr:colOff>69910</xdr:colOff>
      <xdr:row>13</xdr:row>
      <xdr:rowOff>129540</xdr:rowOff>
    </xdr:to>
    <xdr:sp macro="" textlink="">
      <xdr:nvSpPr>
        <xdr:cNvPr id="250" name="OpenSolver66">
          <a:extLst>
            <a:ext uri="{FF2B5EF4-FFF2-40B4-BE49-F238E27FC236}">
              <a16:creationId xmlns:a16="http://schemas.microsoft.com/office/drawing/2014/main" id="{233F15D6-3955-4CA7-B14B-CAB99D6A0945}"/>
            </a:ext>
          </a:extLst>
        </xdr:cNvPr>
        <xdr:cNvSpPr/>
      </xdr:nvSpPr>
      <xdr:spPr>
        <a:xfrm>
          <a:off x="2501900" y="2400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13</xdr:row>
      <xdr:rowOff>15240</xdr:rowOff>
    </xdr:from>
    <xdr:to>
      <xdr:col>4</xdr:col>
      <xdr:colOff>59750</xdr:colOff>
      <xdr:row>13</xdr:row>
      <xdr:rowOff>129540</xdr:rowOff>
    </xdr:to>
    <xdr:sp macro="" textlink="">
      <xdr:nvSpPr>
        <xdr:cNvPr id="251" name="OpenSolver67">
          <a:extLst>
            <a:ext uri="{FF2B5EF4-FFF2-40B4-BE49-F238E27FC236}">
              <a16:creationId xmlns:a16="http://schemas.microsoft.com/office/drawing/2014/main" id="{1AA574B4-BBE9-4CD6-AC08-5853233C8F75}"/>
            </a:ext>
          </a:extLst>
        </xdr:cNvPr>
        <xdr:cNvSpPr/>
      </xdr:nvSpPr>
      <xdr:spPr>
        <a:xfrm>
          <a:off x="3162300" y="2400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13</xdr:row>
      <xdr:rowOff>15240</xdr:rowOff>
    </xdr:from>
    <xdr:to>
      <xdr:col>5</xdr:col>
      <xdr:colOff>59750</xdr:colOff>
      <xdr:row>13</xdr:row>
      <xdr:rowOff>129540</xdr:rowOff>
    </xdr:to>
    <xdr:sp macro="" textlink="">
      <xdr:nvSpPr>
        <xdr:cNvPr id="252" name="OpenSolver68">
          <a:extLst>
            <a:ext uri="{FF2B5EF4-FFF2-40B4-BE49-F238E27FC236}">
              <a16:creationId xmlns:a16="http://schemas.microsoft.com/office/drawing/2014/main" id="{E128E78B-37FA-4E0E-8376-27D420EEFE61}"/>
            </a:ext>
          </a:extLst>
        </xdr:cNvPr>
        <xdr:cNvSpPr/>
      </xdr:nvSpPr>
      <xdr:spPr>
        <a:xfrm>
          <a:off x="3771900" y="2400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13</xdr:row>
      <xdr:rowOff>15240</xdr:rowOff>
    </xdr:from>
    <xdr:to>
      <xdr:col>6</xdr:col>
      <xdr:colOff>59750</xdr:colOff>
      <xdr:row>13</xdr:row>
      <xdr:rowOff>129540</xdr:rowOff>
    </xdr:to>
    <xdr:sp macro="" textlink="">
      <xdr:nvSpPr>
        <xdr:cNvPr id="253" name="OpenSolver69">
          <a:extLst>
            <a:ext uri="{FF2B5EF4-FFF2-40B4-BE49-F238E27FC236}">
              <a16:creationId xmlns:a16="http://schemas.microsoft.com/office/drawing/2014/main" id="{E14BFC61-649D-418F-B466-28B4255EF3E8}"/>
            </a:ext>
          </a:extLst>
        </xdr:cNvPr>
        <xdr:cNvSpPr/>
      </xdr:nvSpPr>
      <xdr:spPr>
        <a:xfrm>
          <a:off x="4381500" y="2400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13</xdr:row>
      <xdr:rowOff>15240</xdr:rowOff>
    </xdr:from>
    <xdr:to>
      <xdr:col>7</xdr:col>
      <xdr:colOff>64830</xdr:colOff>
      <xdr:row>13</xdr:row>
      <xdr:rowOff>129540</xdr:rowOff>
    </xdr:to>
    <xdr:sp macro="" textlink="">
      <xdr:nvSpPr>
        <xdr:cNvPr id="254" name="OpenSolver70">
          <a:extLst>
            <a:ext uri="{FF2B5EF4-FFF2-40B4-BE49-F238E27FC236}">
              <a16:creationId xmlns:a16="http://schemas.microsoft.com/office/drawing/2014/main" id="{407D5E14-35AE-4DFB-85C5-8091EB114D36}"/>
            </a:ext>
          </a:extLst>
        </xdr:cNvPr>
        <xdr:cNvSpPr/>
      </xdr:nvSpPr>
      <xdr:spPr>
        <a:xfrm>
          <a:off x="5156200" y="24003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14</xdr:row>
      <xdr:rowOff>10160</xdr:rowOff>
    </xdr:from>
    <xdr:to>
      <xdr:col>2</xdr:col>
      <xdr:colOff>67370</xdr:colOff>
      <xdr:row>14</xdr:row>
      <xdr:rowOff>124460</xdr:rowOff>
    </xdr:to>
    <xdr:sp macro="" textlink="">
      <xdr:nvSpPr>
        <xdr:cNvPr id="255" name="OpenSolver71">
          <a:extLst>
            <a:ext uri="{FF2B5EF4-FFF2-40B4-BE49-F238E27FC236}">
              <a16:creationId xmlns:a16="http://schemas.microsoft.com/office/drawing/2014/main" id="{D44B5F7D-FB84-4775-96C8-5BF920CAD099}"/>
            </a:ext>
          </a:extLst>
        </xdr:cNvPr>
        <xdr:cNvSpPr/>
      </xdr:nvSpPr>
      <xdr:spPr>
        <a:xfrm>
          <a:off x="1600200" y="2578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14</xdr:row>
      <xdr:rowOff>10160</xdr:rowOff>
    </xdr:from>
    <xdr:to>
      <xdr:col>3</xdr:col>
      <xdr:colOff>69910</xdr:colOff>
      <xdr:row>14</xdr:row>
      <xdr:rowOff>124460</xdr:rowOff>
    </xdr:to>
    <xdr:sp macro="" textlink="">
      <xdr:nvSpPr>
        <xdr:cNvPr id="256" name="OpenSolver72">
          <a:extLst>
            <a:ext uri="{FF2B5EF4-FFF2-40B4-BE49-F238E27FC236}">
              <a16:creationId xmlns:a16="http://schemas.microsoft.com/office/drawing/2014/main" id="{2998240B-3ACC-4AF1-81F8-6E9837A8BA2B}"/>
            </a:ext>
          </a:extLst>
        </xdr:cNvPr>
        <xdr:cNvSpPr/>
      </xdr:nvSpPr>
      <xdr:spPr>
        <a:xfrm>
          <a:off x="2501900" y="2578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14</xdr:row>
      <xdr:rowOff>10160</xdr:rowOff>
    </xdr:from>
    <xdr:to>
      <xdr:col>4</xdr:col>
      <xdr:colOff>59750</xdr:colOff>
      <xdr:row>14</xdr:row>
      <xdr:rowOff>124460</xdr:rowOff>
    </xdr:to>
    <xdr:sp macro="" textlink="">
      <xdr:nvSpPr>
        <xdr:cNvPr id="257" name="OpenSolver73">
          <a:extLst>
            <a:ext uri="{FF2B5EF4-FFF2-40B4-BE49-F238E27FC236}">
              <a16:creationId xmlns:a16="http://schemas.microsoft.com/office/drawing/2014/main" id="{416A97F4-D450-4F2A-BD9F-D6BD5BD59602}"/>
            </a:ext>
          </a:extLst>
        </xdr:cNvPr>
        <xdr:cNvSpPr/>
      </xdr:nvSpPr>
      <xdr:spPr>
        <a:xfrm>
          <a:off x="3162300" y="2578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14</xdr:row>
      <xdr:rowOff>10160</xdr:rowOff>
    </xdr:from>
    <xdr:to>
      <xdr:col>5</xdr:col>
      <xdr:colOff>59750</xdr:colOff>
      <xdr:row>14</xdr:row>
      <xdr:rowOff>124460</xdr:rowOff>
    </xdr:to>
    <xdr:sp macro="" textlink="">
      <xdr:nvSpPr>
        <xdr:cNvPr id="258" name="OpenSolver74">
          <a:extLst>
            <a:ext uri="{FF2B5EF4-FFF2-40B4-BE49-F238E27FC236}">
              <a16:creationId xmlns:a16="http://schemas.microsoft.com/office/drawing/2014/main" id="{640964AB-070F-4085-80C4-571B89E17CC7}"/>
            </a:ext>
          </a:extLst>
        </xdr:cNvPr>
        <xdr:cNvSpPr/>
      </xdr:nvSpPr>
      <xdr:spPr>
        <a:xfrm>
          <a:off x="3771900" y="2578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14</xdr:row>
      <xdr:rowOff>10160</xdr:rowOff>
    </xdr:from>
    <xdr:to>
      <xdr:col>6</xdr:col>
      <xdr:colOff>59750</xdr:colOff>
      <xdr:row>14</xdr:row>
      <xdr:rowOff>124460</xdr:rowOff>
    </xdr:to>
    <xdr:sp macro="" textlink="">
      <xdr:nvSpPr>
        <xdr:cNvPr id="259" name="OpenSolver75">
          <a:extLst>
            <a:ext uri="{FF2B5EF4-FFF2-40B4-BE49-F238E27FC236}">
              <a16:creationId xmlns:a16="http://schemas.microsoft.com/office/drawing/2014/main" id="{E716B9BB-6260-4830-B96C-1ABA91921193}"/>
            </a:ext>
          </a:extLst>
        </xdr:cNvPr>
        <xdr:cNvSpPr/>
      </xdr:nvSpPr>
      <xdr:spPr>
        <a:xfrm>
          <a:off x="4381500" y="2578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14</xdr:row>
      <xdr:rowOff>10160</xdr:rowOff>
    </xdr:from>
    <xdr:to>
      <xdr:col>7</xdr:col>
      <xdr:colOff>64830</xdr:colOff>
      <xdr:row>14</xdr:row>
      <xdr:rowOff>124460</xdr:rowOff>
    </xdr:to>
    <xdr:sp macro="" textlink="">
      <xdr:nvSpPr>
        <xdr:cNvPr id="260" name="OpenSolver76">
          <a:extLst>
            <a:ext uri="{FF2B5EF4-FFF2-40B4-BE49-F238E27FC236}">
              <a16:creationId xmlns:a16="http://schemas.microsoft.com/office/drawing/2014/main" id="{56EEE22F-B040-4511-BCA5-1E1CD1A7BCFD}"/>
            </a:ext>
          </a:extLst>
        </xdr:cNvPr>
        <xdr:cNvSpPr/>
      </xdr:nvSpPr>
      <xdr:spPr>
        <a:xfrm>
          <a:off x="5156200" y="2578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15240</xdr:colOff>
      <xdr:row>15</xdr:row>
      <xdr:rowOff>17780</xdr:rowOff>
    </xdr:from>
    <xdr:to>
      <xdr:col>2</xdr:col>
      <xdr:colOff>67370</xdr:colOff>
      <xdr:row>15</xdr:row>
      <xdr:rowOff>132080</xdr:rowOff>
    </xdr:to>
    <xdr:sp macro="" textlink="">
      <xdr:nvSpPr>
        <xdr:cNvPr id="261" name="OpenSolver77">
          <a:extLst>
            <a:ext uri="{FF2B5EF4-FFF2-40B4-BE49-F238E27FC236}">
              <a16:creationId xmlns:a16="http://schemas.microsoft.com/office/drawing/2014/main" id="{8ECEB44B-57F9-4485-84F4-9707FD58CBCA}"/>
            </a:ext>
          </a:extLst>
        </xdr:cNvPr>
        <xdr:cNvSpPr/>
      </xdr:nvSpPr>
      <xdr:spPr>
        <a:xfrm>
          <a:off x="1600200" y="276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17780</xdr:colOff>
      <xdr:row>15</xdr:row>
      <xdr:rowOff>17780</xdr:rowOff>
    </xdr:from>
    <xdr:to>
      <xdr:col>3</xdr:col>
      <xdr:colOff>69910</xdr:colOff>
      <xdr:row>15</xdr:row>
      <xdr:rowOff>132080</xdr:rowOff>
    </xdr:to>
    <xdr:sp macro="" textlink="">
      <xdr:nvSpPr>
        <xdr:cNvPr id="262" name="OpenSolver78">
          <a:extLst>
            <a:ext uri="{FF2B5EF4-FFF2-40B4-BE49-F238E27FC236}">
              <a16:creationId xmlns:a16="http://schemas.microsoft.com/office/drawing/2014/main" id="{B8AD9521-03D6-430D-BA02-E2D715B16661}"/>
            </a:ext>
          </a:extLst>
        </xdr:cNvPr>
        <xdr:cNvSpPr/>
      </xdr:nvSpPr>
      <xdr:spPr>
        <a:xfrm>
          <a:off x="2501900" y="276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7620</xdr:colOff>
      <xdr:row>15</xdr:row>
      <xdr:rowOff>17780</xdr:rowOff>
    </xdr:from>
    <xdr:to>
      <xdr:col>4</xdr:col>
      <xdr:colOff>59750</xdr:colOff>
      <xdr:row>15</xdr:row>
      <xdr:rowOff>132080</xdr:rowOff>
    </xdr:to>
    <xdr:sp macro="" textlink="">
      <xdr:nvSpPr>
        <xdr:cNvPr id="263" name="OpenSolver79">
          <a:extLst>
            <a:ext uri="{FF2B5EF4-FFF2-40B4-BE49-F238E27FC236}">
              <a16:creationId xmlns:a16="http://schemas.microsoft.com/office/drawing/2014/main" id="{BD3E1D11-D358-4BA9-B0A8-B8207AF2B12F}"/>
            </a:ext>
          </a:extLst>
        </xdr:cNvPr>
        <xdr:cNvSpPr/>
      </xdr:nvSpPr>
      <xdr:spPr>
        <a:xfrm>
          <a:off x="3162300" y="276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7620</xdr:colOff>
      <xdr:row>15</xdr:row>
      <xdr:rowOff>17780</xdr:rowOff>
    </xdr:from>
    <xdr:to>
      <xdr:col>5</xdr:col>
      <xdr:colOff>59750</xdr:colOff>
      <xdr:row>15</xdr:row>
      <xdr:rowOff>132080</xdr:rowOff>
    </xdr:to>
    <xdr:sp macro="" textlink="">
      <xdr:nvSpPr>
        <xdr:cNvPr id="264" name="OpenSolver80">
          <a:extLst>
            <a:ext uri="{FF2B5EF4-FFF2-40B4-BE49-F238E27FC236}">
              <a16:creationId xmlns:a16="http://schemas.microsoft.com/office/drawing/2014/main" id="{E2882FA4-1C38-46D8-A2A8-432DF26653B2}"/>
            </a:ext>
          </a:extLst>
        </xdr:cNvPr>
        <xdr:cNvSpPr/>
      </xdr:nvSpPr>
      <xdr:spPr>
        <a:xfrm>
          <a:off x="3771900" y="276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7620</xdr:colOff>
      <xdr:row>15</xdr:row>
      <xdr:rowOff>17780</xdr:rowOff>
    </xdr:from>
    <xdr:to>
      <xdr:col>6</xdr:col>
      <xdr:colOff>59750</xdr:colOff>
      <xdr:row>15</xdr:row>
      <xdr:rowOff>132080</xdr:rowOff>
    </xdr:to>
    <xdr:sp macro="" textlink="">
      <xdr:nvSpPr>
        <xdr:cNvPr id="265" name="OpenSolver81">
          <a:extLst>
            <a:ext uri="{FF2B5EF4-FFF2-40B4-BE49-F238E27FC236}">
              <a16:creationId xmlns:a16="http://schemas.microsoft.com/office/drawing/2014/main" id="{75BE5ABE-CD85-456D-BB6F-44DC63171180}"/>
            </a:ext>
          </a:extLst>
        </xdr:cNvPr>
        <xdr:cNvSpPr/>
      </xdr:nvSpPr>
      <xdr:spPr>
        <a:xfrm>
          <a:off x="4381500" y="276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15</xdr:row>
      <xdr:rowOff>17780</xdr:rowOff>
    </xdr:from>
    <xdr:to>
      <xdr:col>7</xdr:col>
      <xdr:colOff>64830</xdr:colOff>
      <xdr:row>15</xdr:row>
      <xdr:rowOff>132080</xdr:rowOff>
    </xdr:to>
    <xdr:sp macro="" textlink="">
      <xdr:nvSpPr>
        <xdr:cNvPr id="266" name="OpenSolver82">
          <a:extLst>
            <a:ext uri="{FF2B5EF4-FFF2-40B4-BE49-F238E27FC236}">
              <a16:creationId xmlns:a16="http://schemas.microsoft.com/office/drawing/2014/main" id="{5DA503C0-E876-45F2-AA62-7D85D422F25D}"/>
            </a:ext>
          </a:extLst>
        </xdr:cNvPr>
        <xdr:cNvSpPr/>
      </xdr:nvSpPr>
      <xdr:spPr>
        <a:xfrm>
          <a:off x="5156200" y="276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85" name="OpenSolver2">
          <a:extLst>
            <a:ext uri="{FF2B5EF4-FFF2-40B4-BE49-F238E27FC236}">
              <a16:creationId xmlns:a16="http://schemas.microsoft.com/office/drawing/2014/main" id="{C0A8CA93-E279-2D43-B48A-557FAF2F9A65}"/>
            </a:ext>
          </a:extLst>
        </xdr:cNvPr>
        <xdr:cNvSpPr/>
      </xdr:nvSpPr>
      <xdr:spPr>
        <a:xfrm>
          <a:off x="1752600" y="3860800"/>
          <a:ext cx="10033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1066800</xdr:colOff>
      <xdr:row>2</xdr:row>
      <xdr:rowOff>127000</xdr:rowOff>
    </xdr:from>
    <xdr:to>
      <xdr:col>13</xdr:col>
      <xdr:colOff>218389</xdr:colOff>
      <xdr:row>3</xdr:row>
      <xdr:rowOff>50800</xdr:rowOff>
    </xdr:to>
    <xdr:sp macro="" textlink="">
      <xdr:nvSpPr>
        <xdr:cNvPr id="86" name="OpenSolver3">
          <a:extLst>
            <a:ext uri="{FF2B5EF4-FFF2-40B4-BE49-F238E27FC236}">
              <a16:creationId xmlns:a16="http://schemas.microsoft.com/office/drawing/2014/main" id="{56FCF582-4B59-7841-A4ED-257794FCC8FE}"/>
            </a:ext>
          </a:extLst>
        </xdr:cNvPr>
        <xdr:cNvSpPr/>
      </xdr:nvSpPr>
      <xdr:spPr>
        <a:xfrm>
          <a:off x="1739900" y="37846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87" name="OpenSolverD41:D52">
          <a:extLst>
            <a:ext uri="{FF2B5EF4-FFF2-40B4-BE49-F238E27FC236}">
              <a16:creationId xmlns:a16="http://schemas.microsoft.com/office/drawing/2014/main" id="{CD6034DF-7AB8-2343-B93C-1BB87C2E5220}"/>
            </a:ext>
          </a:extLst>
        </xdr:cNvPr>
        <xdr:cNvSpPr/>
      </xdr:nvSpPr>
      <xdr:spPr>
        <a:xfrm>
          <a:off x="2755900" y="7708900"/>
          <a:ext cx="749300" cy="2298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88" name="OpenSolverE41:E52">
          <a:extLst>
            <a:ext uri="{FF2B5EF4-FFF2-40B4-BE49-F238E27FC236}">
              <a16:creationId xmlns:a16="http://schemas.microsoft.com/office/drawing/2014/main" id="{CEC2E3D7-9BD3-F140-AF86-00A9FB1FB6CE}"/>
            </a:ext>
          </a:extLst>
        </xdr:cNvPr>
        <xdr:cNvSpPr/>
      </xdr:nvSpPr>
      <xdr:spPr>
        <a:xfrm>
          <a:off x="3505200" y="7708900"/>
          <a:ext cx="673100" cy="22987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89" name="OpenSolverF41:F52">
          <a:extLst>
            <a:ext uri="{FF2B5EF4-FFF2-40B4-BE49-F238E27FC236}">
              <a16:creationId xmlns:a16="http://schemas.microsoft.com/office/drawing/2014/main" id="{93A30C3E-CD2A-8742-AFC0-E86D0653301A}"/>
            </a:ext>
          </a:extLst>
        </xdr:cNvPr>
        <xdr:cNvSpPr/>
      </xdr:nvSpPr>
      <xdr:spPr>
        <a:xfrm>
          <a:off x="4178300" y="7708900"/>
          <a:ext cx="673100" cy="2298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0≥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90" name="OpenSolverG41:G52">
          <a:extLst>
            <a:ext uri="{FF2B5EF4-FFF2-40B4-BE49-F238E27FC236}">
              <a16:creationId xmlns:a16="http://schemas.microsoft.com/office/drawing/2014/main" id="{7693BD86-1466-0F4F-98C8-E97F8DDF91E1}"/>
            </a:ext>
          </a:extLst>
        </xdr:cNvPr>
        <xdr:cNvSpPr/>
      </xdr:nvSpPr>
      <xdr:spPr>
        <a:xfrm>
          <a:off x="4851400" y="7708900"/>
          <a:ext cx="850900" cy="2298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8</xdr:col>
      <xdr:colOff>0</xdr:colOff>
      <xdr:row>46</xdr:row>
      <xdr:rowOff>0</xdr:rowOff>
    </xdr:to>
    <xdr:sp macro="" textlink="">
      <xdr:nvSpPr>
        <xdr:cNvPr id="91" name="OpenSolverH41:H52">
          <a:extLst>
            <a:ext uri="{FF2B5EF4-FFF2-40B4-BE49-F238E27FC236}">
              <a16:creationId xmlns:a16="http://schemas.microsoft.com/office/drawing/2014/main" id="{0893BD48-BF3A-D846-8173-6E81C9E80EC1}"/>
            </a:ext>
          </a:extLst>
        </xdr:cNvPr>
        <xdr:cNvSpPr/>
      </xdr:nvSpPr>
      <xdr:spPr>
        <a:xfrm>
          <a:off x="5702300" y="7708900"/>
          <a:ext cx="927100" cy="2298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92" name="OpenSolverG16">
          <a:extLst>
            <a:ext uri="{FF2B5EF4-FFF2-40B4-BE49-F238E27FC236}">
              <a16:creationId xmlns:a16="http://schemas.microsoft.com/office/drawing/2014/main" id="{AE99001A-AEF1-E740-8674-017228AB8534}"/>
            </a:ext>
          </a:extLst>
        </xdr:cNvPr>
        <xdr:cNvSpPr/>
      </xdr:nvSpPr>
      <xdr:spPr>
        <a:xfrm>
          <a:off x="4851400" y="2870200"/>
          <a:ext cx="850900" cy="2032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3700≤</a:t>
          </a:r>
        </a:p>
      </xdr:txBody>
    </xdr:sp>
    <xdr:clientData/>
  </xdr:twoCellAnchor>
  <xdr:twoCellAnchor>
    <xdr:from>
      <xdr:col>3</xdr:col>
      <xdr:colOff>12700</xdr:colOff>
      <xdr:row>4</xdr:row>
      <xdr:rowOff>12700</xdr:rowOff>
    </xdr:from>
    <xdr:to>
      <xdr:col>3</xdr:col>
      <xdr:colOff>64830</xdr:colOff>
      <xdr:row>4</xdr:row>
      <xdr:rowOff>127000</xdr:rowOff>
    </xdr:to>
    <xdr:sp macro="" textlink="">
      <xdr:nvSpPr>
        <xdr:cNvPr id="93" name="OpenSolver10">
          <a:extLst>
            <a:ext uri="{FF2B5EF4-FFF2-40B4-BE49-F238E27FC236}">
              <a16:creationId xmlns:a16="http://schemas.microsoft.com/office/drawing/2014/main" id="{6F169F1E-1A0B-C144-B8DB-4AD78C4F5286}"/>
            </a:ext>
          </a:extLst>
        </xdr:cNvPr>
        <xdr:cNvSpPr/>
      </xdr:nvSpPr>
      <xdr:spPr>
        <a:xfrm>
          <a:off x="2768600" y="787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4</xdr:row>
      <xdr:rowOff>12700</xdr:rowOff>
    </xdr:from>
    <xdr:to>
      <xdr:col>4</xdr:col>
      <xdr:colOff>64830</xdr:colOff>
      <xdr:row>4</xdr:row>
      <xdr:rowOff>127000</xdr:rowOff>
    </xdr:to>
    <xdr:sp macro="" textlink="">
      <xdr:nvSpPr>
        <xdr:cNvPr id="94" name="OpenSolver11">
          <a:extLst>
            <a:ext uri="{FF2B5EF4-FFF2-40B4-BE49-F238E27FC236}">
              <a16:creationId xmlns:a16="http://schemas.microsoft.com/office/drawing/2014/main" id="{105E136D-666B-EF44-951B-C4F9D5612AE8}"/>
            </a:ext>
          </a:extLst>
        </xdr:cNvPr>
        <xdr:cNvSpPr/>
      </xdr:nvSpPr>
      <xdr:spPr>
        <a:xfrm>
          <a:off x="3517900" y="787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4</xdr:row>
      <xdr:rowOff>12700</xdr:rowOff>
    </xdr:from>
    <xdr:to>
      <xdr:col>5</xdr:col>
      <xdr:colOff>64830</xdr:colOff>
      <xdr:row>4</xdr:row>
      <xdr:rowOff>127000</xdr:rowOff>
    </xdr:to>
    <xdr:sp macro="" textlink="">
      <xdr:nvSpPr>
        <xdr:cNvPr id="95" name="OpenSolver12">
          <a:extLst>
            <a:ext uri="{FF2B5EF4-FFF2-40B4-BE49-F238E27FC236}">
              <a16:creationId xmlns:a16="http://schemas.microsoft.com/office/drawing/2014/main" id="{09B208A3-332E-A94D-984F-1740631AC72D}"/>
            </a:ext>
          </a:extLst>
        </xdr:cNvPr>
        <xdr:cNvSpPr/>
      </xdr:nvSpPr>
      <xdr:spPr>
        <a:xfrm>
          <a:off x="4191000" y="787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4</xdr:row>
      <xdr:rowOff>12700</xdr:rowOff>
    </xdr:from>
    <xdr:to>
      <xdr:col>6</xdr:col>
      <xdr:colOff>64830</xdr:colOff>
      <xdr:row>4</xdr:row>
      <xdr:rowOff>127000</xdr:rowOff>
    </xdr:to>
    <xdr:sp macro="" textlink="">
      <xdr:nvSpPr>
        <xdr:cNvPr id="96" name="OpenSolver13">
          <a:extLst>
            <a:ext uri="{FF2B5EF4-FFF2-40B4-BE49-F238E27FC236}">
              <a16:creationId xmlns:a16="http://schemas.microsoft.com/office/drawing/2014/main" id="{B9B6FAB4-1D79-C144-B80B-1B7FE8ED2B9B}"/>
            </a:ext>
          </a:extLst>
        </xdr:cNvPr>
        <xdr:cNvSpPr/>
      </xdr:nvSpPr>
      <xdr:spPr>
        <a:xfrm>
          <a:off x="4864100" y="787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4</xdr:row>
      <xdr:rowOff>12700</xdr:rowOff>
    </xdr:from>
    <xdr:to>
      <xdr:col>7</xdr:col>
      <xdr:colOff>64830</xdr:colOff>
      <xdr:row>4</xdr:row>
      <xdr:rowOff>127000</xdr:rowOff>
    </xdr:to>
    <xdr:sp macro="" textlink="">
      <xdr:nvSpPr>
        <xdr:cNvPr id="97" name="OpenSolver14">
          <a:extLst>
            <a:ext uri="{FF2B5EF4-FFF2-40B4-BE49-F238E27FC236}">
              <a16:creationId xmlns:a16="http://schemas.microsoft.com/office/drawing/2014/main" id="{DA5AC4A4-5172-774F-B03B-4D5401934BC6}"/>
            </a:ext>
          </a:extLst>
        </xdr:cNvPr>
        <xdr:cNvSpPr/>
      </xdr:nvSpPr>
      <xdr:spPr>
        <a:xfrm>
          <a:off x="5715000" y="787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5</xdr:row>
      <xdr:rowOff>12700</xdr:rowOff>
    </xdr:from>
    <xdr:to>
      <xdr:col>4</xdr:col>
      <xdr:colOff>64830</xdr:colOff>
      <xdr:row>5</xdr:row>
      <xdr:rowOff>127000</xdr:rowOff>
    </xdr:to>
    <xdr:sp macro="" textlink="">
      <xdr:nvSpPr>
        <xdr:cNvPr id="99" name="OpenSolver16">
          <a:extLst>
            <a:ext uri="{FF2B5EF4-FFF2-40B4-BE49-F238E27FC236}">
              <a16:creationId xmlns:a16="http://schemas.microsoft.com/office/drawing/2014/main" id="{5905D35F-62E3-9847-BBCA-EEBA5918FA45}"/>
            </a:ext>
          </a:extLst>
        </xdr:cNvPr>
        <xdr:cNvSpPr/>
      </xdr:nvSpPr>
      <xdr:spPr>
        <a:xfrm>
          <a:off x="3517900" y="97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5</xdr:row>
      <xdr:rowOff>12700</xdr:rowOff>
    </xdr:from>
    <xdr:to>
      <xdr:col>5</xdr:col>
      <xdr:colOff>64830</xdr:colOff>
      <xdr:row>5</xdr:row>
      <xdr:rowOff>127000</xdr:rowOff>
    </xdr:to>
    <xdr:sp macro="" textlink="">
      <xdr:nvSpPr>
        <xdr:cNvPr id="100" name="OpenSolver17">
          <a:extLst>
            <a:ext uri="{FF2B5EF4-FFF2-40B4-BE49-F238E27FC236}">
              <a16:creationId xmlns:a16="http://schemas.microsoft.com/office/drawing/2014/main" id="{76E09F00-24D4-0644-9793-31B0027E9AD4}"/>
            </a:ext>
          </a:extLst>
        </xdr:cNvPr>
        <xdr:cNvSpPr/>
      </xdr:nvSpPr>
      <xdr:spPr>
        <a:xfrm>
          <a:off x="4191000" y="97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5</xdr:row>
      <xdr:rowOff>12700</xdr:rowOff>
    </xdr:from>
    <xdr:to>
      <xdr:col>6</xdr:col>
      <xdr:colOff>64830</xdr:colOff>
      <xdr:row>5</xdr:row>
      <xdr:rowOff>127000</xdr:rowOff>
    </xdr:to>
    <xdr:sp macro="" textlink="">
      <xdr:nvSpPr>
        <xdr:cNvPr id="101" name="OpenSolver18">
          <a:extLst>
            <a:ext uri="{FF2B5EF4-FFF2-40B4-BE49-F238E27FC236}">
              <a16:creationId xmlns:a16="http://schemas.microsoft.com/office/drawing/2014/main" id="{5BAB49B8-88DF-D44B-B103-F6313DCF1D2B}"/>
            </a:ext>
          </a:extLst>
        </xdr:cNvPr>
        <xdr:cNvSpPr/>
      </xdr:nvSpPr>
      <xdr:spPr>
        <a:xfrm>
          <a:off x="4864100" y="97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5</xdr:row>
      <xdr:rowOff>12700</xdr:rowOff>
    </xdr:from>
    <xdr:to>
      <xdr:col>7</xdr:col>
      <xdr:colOff>64830</xdr:colOff>
      <xdr:row>5</xdr:row>
      <xdr:rowOff>127000</xdr:rowOff>
    </xdr:to>
    <xdr:sp macro="" textlink="">
      <xdr:nvSpPr>
        <xdr:cNvPr id="102" name="OpenSolver19">
          <a:extLst>
            <a:ext uri="{FF2B5EF4-FFF2-40B4-BE49-F238E27FC236}">
              <a16:creationId xmlns:a16="http://schemas.microsoft.com/office/drawing/2014/main" id="{F9C5736C-079D-3C43-95C1-5F965698E1BD}"/>
            </a:ext>
          </a:extLst>
        </xdr:cNvPr>
        <xdr:cNvSpPr/>
      </xdr:nvSpPr>
      <xdr:spPr>
        <a:xfrm>
          <a:off x="5715000" y="97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6</xdr:row>
      <xdr:rowOff>12700</xdr:rowOff>
    </xdr:from>
    <xdr:to>
      <xdr:col>3</xdr:col>
      <xdr:colOff>64830</xdr:colOff>
      <xdr:row>6</xdr:row>
      <xdr:rowOff>127000</xdr:rowOff>
    </xdr:to>
    <xdr:sp macro="" textlink="">
      <xdr:nvSpPr>
        <xdr:cNvPr id="103" name="OpenSolver20">
          <a:extLst>
            <a:ext uri="{FF2B5EF4-FFF2-40B4-BE49-F238E27FC236}">
              <a16:creationId xmlns:a16="http://schemas.microsoft.com/office/drawing/2014/main" id="{6D70C90F-0513-574F-8081-826A7B42BF4A}"/>
            </a:ext>
          </a:extLst>
        </xdr:cNvPr>
        <xdr:cNvSpPr/>
      </xdr:nvSpPr>
      <xdr:spPr>
        <a:xfrm>
          <a:off x="2768600" y="116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6</xdr:row>
      <xdr:rowOff>12700</xdr:rowOff>
    </xdr:from>
    <xdr:to>
      <xdr:col>4</xdr:col>
      <xdr:colOff>64830</xdr:colOff>
      <xdr:row>6</xdr:row>
      <xdr:rowOff>127000</xdr:rowOff>
    </xdr:to>
    <xdr:sp macro="" textlink="">
      <xdr:nvSpPr>
        <xdr:cNvPr id="104" name="OpenSolver21">
          <a:extLst>
            <a:ext uri="{FF2B5EF4-FFF2-40B4-BE49-F238E27FC236}">
              <a16:creationId xmlns:a16="http://schemas.microsoft.com/office/drawing/2014/main" id="{2B0D44A4-4766-2E4E-9926-C0DB91C11694}"/>
            </a:ext>
          </a:extLst>
        </xdr:cNvPr>
        <xdr:cNvSpPr/>
      </xdr:nvSpPr>
      <xdr:spPr>
        <a:xfrm>
          <a:off x="3517900" y="116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6</xdr:row>
      <xdr:rowOff>12700</xdr:rowOff>
    </xdr:from>
    <xdr:to>
      <xdr:col>5</xdr:col>
      <xdr:colOff>64830</xdr:colOff>
      <xdr:row>6</xdr:row>
      <xdr:rowOff>127000</xdr:rowOff>
    </xdr:to>
    <xdr:sp macro="" textlink="">
      <xdr:nvSpPr>
        <xdr:cNvPr id="105" name="OpenSolver22">
          <a:extLst>
            <a:ext uri="{FF2B5EF4-FFF2-40B4-BE49-F238E27FC236}">
              <a16:creationId xmlns:a16="http://schemas.microsoft.com/office/drawing/2014/main" id="{8CDA6960-1350-D34C-99EE-1CBCDACB553F}"/>
            </a:ext>
          </a:extLst>
        </xdr:cNvPr>
        <xdr:cNvSpPr/>
      </xdr:nvSpPr>
      <xdr:spPr>
        <a:xfrm>
          <a:off x="4191000" y="116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6</xdr:row>
      <xdr:rowOff>12700</xdr:rowOff>
    </xdr:from>
    <xdr:to>
      <xdr:col>6</xdr:col>
      <xdr:colOff>64830</xdr:colOff>
      <xdr:row>6</xdr:row>
      <xdr:rowOff>127000</xdr:rowOff>
    </xdr:to>
    <xdr:sp macro="" textlink="">
      <xdr:nvSpPr>
        <xdr:cNvPr id="106" name="OpenSolver23">
          <a:extLst>
            <a:ext uri="{FF2B5EF4-FFF2-40B4-BE49-F238E27FC236}">
              <a16:creationId xmlns:a16="http://schemas.microsoft.com/office/drawing/2014/main" id="{9E711404-C324-204B-8C5D-9EA1D16119CD}"/>
            </a:ext>
          </a:extLst>
        </xdr:cNvPr>
        <xdr:cNvSpPr/>
      </xdr:nvSpPr>
      <xdr:spPr>
        <a:xfrm>
          <a:off x="4864100" y="116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6</xdr:row>
      <xdr:rowOff>12700</xdr:rowOff>
    </xdr:from>
    <xdr:to>
      <xdr:col>7</xdr:col>
      <xdr:colOff>64830</xdr:colOff>
      <xdr:row>6</xdr:row>
      <xdr:rowOff>127000</xdr:rowOff>
    </xdr:to>
    <xdr:sp macro="" textlink="">
      <xdr:nvSpPr>
        <xdr:cNvPr id="107" name="OpenSolver24">
          <a:extLst>
            <a:ext uri="{FF2B5EF4-FFF2-40B4-BE49-F238E27FC236}">
              <a16:creationId xmlns:a16="http://schemas.microsoft.com/office/drawing/2014/main" id="{2E25A0E1-AE6A-8441-8FBF-FEA7B94943E5}"/>
            </a:ext>
          </a:extLst>
        </xdr:cNvPr>
        <xdr:cNvSpPr/>
      </xdr:nvSpPr>
      <xdr:spPr>
        <a:xfrm>
          <a:off x="5715000" y="116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7</xdr:row>
      <xdr:rowOff>12700</xdr:rowOff>
    </xdr:from>
    <xdr:to>
      <xdr:col>3</xdr:col>
      <xdr:colOff>64830</xdr:colOff>
      <xdr:row>7</xdr:row>
      <xdr:rowOff>127000</xdr:rowOff>
    </xdr:to>
    <xdr:sp macro="" textlink="">
      <xdr:nvSpPr>
        <xdr:cNvPr id="108" name="OpenSolver25">
          <a:extLst>
            <a:ext uri="{FF2B5EF4-FFF2-40B4-BE49-F238E27FC236}">
              <a16:creationId xmlns:a16="http://schemas.microsoft.com/office/drawing/2014/main" id="{DE7BE282-75DE-A949-9E08-DABD3A92A29A}"/>
            </a:ext>
          </a:extLst>
        </xdr:cNvPr>
        <xdr:cNvSpPr/>
      </xdr:nvSpPr>
      <xdr:spPr>
        <a:xfrm>
          <a:off x="2768600" y="1358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7</xdr:row>
      <xdr:rowOff>12700</xdr:rowOff>
    </xdr:from>
    <xdr:to>
      <xdr:col>4</xdr:col>
      <xdr:colOff>64830</xdr:colOff>
      <xdr:row>7</xdr:row>
      <xdr:rowOff>127000</xdr:rowOff>
    </xdr:to>
    <xdr:sp macro="" textlink="">
      <xdr:nvSpPr>
        <xdr:cNvPr id="109" name="OpenSolver26">
          <a:extLst>
            <a:ext uri="{FF2B5EF4-FFF2-40B4-BE49-F238E27FC236}">
              <a16:creationId xmlns:a16="http://schemas.microsoft.com/office/drawing/2014/main" id="{6200B88C-E0D0-FF44-85C9-A8750D07A80D}"/>
            </a:ext>
          </a:extLst>
        </xdr:cNvPr>
        <xdr:cNvSpPr/>
      </xdr:nvSpPr>
      <xdr:spPr>
        <a:xfrm>
          <a:off x="3517900" y="1358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7</xdr:row>
      <xdr:rowOff>12700</xdr:rowOff>
    </xdr:from>
    <xdr:to>
      <xdr:col>5</xdr:col>
      <xdr:colOff>64830</xdr:colOff>
      <xdr:row>7</xdr:row>
      <xdr:rowOff>127000</xdr:rowOff>
    </xdr:to>
    <xdr:sp macro="" textlink="">
      <xdr:nvSpPr>
        <xdr:cNvPr id="110" name="OpenSolver27">
          <a:extLst>
            <a:ext uri="{FF2B5EF4-FFF2-40B4-BE49-F238E27FC236}">
              <a16:creationId xmlns:a16="http://schemas.microsoft.com/office/drawing/2014/main" id="{DC27EDD8-4C09-F842-8940-C8ED6F8F0697}"/>
            </a:ext>
          </a:extLst>
        </xdr:cNvPr>
        <xdr:cNvSpPr/>
      </xdr:nvSpPr>
      <xdr:spPr>
        <a:xfrm>
          <a:off x="4191000" y="1358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7</xdr:row>
      <xdr:rowOff>12700</xdr:rowOff>
    </xdr:from>
    <xdr:to>
      <xdr:col>6</xdr:col>
      <xdr:colOff>64830</xdr:colOff>
      <xdr:row>7</xdr:row>
      <xdr:rowOff>127000</xdr:rowOff>
    </xdr:to>
    <xdr:sp macro="" textlink="">
      <xdr:nvSpPr>
        <xdr:cNvPr id="111" name="OpenSolver28">
          <a:extLst>
            <a:ext uri="{FF2B5EF4-FFF2-40B4-BE49-F238E27FC236}">
              <a16:creationId xmlns:a16="http://schemas.microsoft.com/office/drawing/2014/main" id="{2A2F4197-DF30-E64D-812F-4A6BA87D8ABA}"/>
            </a:ext>
          </a:extLst>
        </xdr:cNvPr>
        <xdr:cNvSpPr/>
      </xdr:nvSpPr>
      <xdr:spPr>
        <a:xfrm>
          <a:off x="4864100" y="1358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7</xdr:row>
      <xdr:rowOff>12700</xdr:rowOff>
    </xdr:from>
    <xdr:to>
      <xdr:col>7</xdr:col>
      <xdr:colOff>64830</xdr:colOff>
      <xdr:row>7</xdr:row>
      <xdr:rowOff>127000</xdr:rowOff>
    </xdr:to>
    <xdr:sp macro="" textlink="">
      <xdr:nvSpPr>
        <xdr:cNvPr id="112" name="OpenSolver29">
          <a:extLst>
            <a:ext uri="{FF2B5EF4-FFF2-40B4-BE49-F238E27FC236}">
              <a16:creationId xmlns:a16="http://schemas.microsoft.com/office/drawing/2014/main" id="{701ECC35-BF92-444C-8743-3685B8A7696B}"/>
            </a:ext>
          </a:extLst>
        </xdr:cNvPr>
        <xdr:cNvSpPr/>
      </xdr:nvSpPr>
      <xdr:spPr>
        <a:xfrm>
          <a:off x="5715000" y="1358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8</xdr:row>
      <xdr:rowOff>12700</xdr:rowOff>
    </xdr:from>
    <xdr:to>
      <xdr:col>3</xdr:col>
      <xdr:colOff>64830</xdr:colOff>
      <xdr:row>8</xdr:row>
      <xdr:rowOff>127000</xdr:rowOff>
    </xdr:to>
    <xdr:sp macro="" textlink="">
      <xdr:nvSpPr>
        <xdr:cNvPr id="113" name="OpenSolver30">
          <a:extLst>
            <a:ext uri="{FF2B5EF4-FFF2-40B4-BE49-F238E27FC236}">
              <a16:creationId xmlns:a16="http://schemas.microsoft.com/office/drawing/2014/main" id="{8138C46C-656F-6A4B-AB1E-C1BE4E652A49}"/>
            </a:ext>
          </a:extLst>
        </xdr:cNvPr>
        <xdr:cNvSpPr/>
      </xdr:nvSpPr>
      <xdr:spPr>
        <a:xfrm>
          <a:off x="2768600" y="154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8</xdr:row>
      <xdr:rowOff>12700</xdr:rowOff>
    </xdr:from>
    <xdr:to>
      <xdr:col>4</xdr:col>
      <xdr:colOff>64830</xdr:colOff>
      <xdr:row>8</xdr:row>
      <xdr:rowOff>127000</xdr:rowOff>
    </xdr:to>
    <xdr:sp macro="" textlink="">
      <xdr:nvSpPr>
        <xdr:cNvPr id="114" name="OpenSolver31">
          <a:extLst>
            <a:ext uri="{FF2B5EF4-FFF2-40B4-BE49-F238E27FC236}">
              <a16:creationId xmlns:a16="http://schemas.microsoft.com/office/drawing/2014/main" id="{C44E20F0-82A7-4E4B-BEB7-87456EA4D02E}"/>
            </a:ext>
          </a:extLst>
        </xdr:cNvPr>
        <xdr:cNvSpPr/>
      </xdr:nvSpPr>
      <xdr:spPr>
        <a:xfrm>
          <a:off x="3517900" y="154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8</xdr:row>
      <xdr:rowOff>12700</xdr:rowOff>
    </xdr:from>
    <xdr:to>
      <xdr:col>5</xdr:col>
      <xdr:colOff>64830</xdr:colOff>
      <xdr:row>8</xdr:row>
      <xdr:rowOff>127000</xdr:rowOff>
    </xdr:to>
    <xdr:sp macro="" textlink="">
      <xdr:nvSpPr>
        <xdr:cNvPr id="115" name="OpenSolver32">
          <a:extLst>
            <a:ext uri="{FF2B5EF4-FFF2-40B4-BE49-F238E27FC236}">
              <a16:creationId xmlns:a16="http://schemas.microsoft.com/office/drawing/2014/main" id="{C8455326-9C35-5442-AA65-F134679C38DC}"/>
            </a:ext>
          </a:extLst>
        </xdr:cNvPr>
        <xdr:cNvSpPr/>
      </xdr:nvSpPr>
      <xdr:spPr>
        <a:xfrm>
          <a:off x="4191000" y="154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8</xdr:row>
      <xdr:rowOff>12700</xdr:rowOff>
    </xdr:from>
    <xdr:to>
      <xdr:col>6</xdr:col>
      <xdr:colOff>64830</xdr:colOff>
      <xdr:row>8</xdr:row>
      <xdr:rowOff>127000</xdr:rowOff>
    </xdr:to>
    <xdr:sp macro="" textlink="">
      <xdr:nvSpPr>
        <xdr:cNvPr id="116" name="OpenSolver33">
          <a:extLst>
            <a:ext uri="{FF2B5EF4-FFF2-40B4-BE49-F238E27FC236}">
              <a16:creationId xmlns:a16="http://schemas.microsoft.com/office/drawing/2014/main" id="{3D867EC9-95FA-6C4A-BF45-7357FD7E3613}"/>
            </a:ext>
          </a:extLst>
        </xdr:cNvPr>
        <xdr:cNvSpPr/>
      </xdr:nvSpPr>
      <xdr:spPr>
        <a:xfrm>
          <a:off x="4864100" y="154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8</xdr:row>
      <xdr:rowOff>12700</xdr:rowOff>
    </xdr:from>
    <xdr:to>
      <xdr:col>7</xdr:col>
      <xdr:colOff>64830</xdr:colOff>
      <xdr:row>8</xdr:row>
      <xdr:rowOff>127000</xdr:rowOff>
    </xdr:to>
    <xdr:sp macro="" textlink="">
      <xdr:nvSpPr>
        <xdr:cNvPr id="117" name="OpenSolver34">
          <a:extLst>
            <a:ext uri="{FF2B5EF4-FFF2-40B4-BE49-F238E27FC236}">
              <a16:creationId xmlns:a16="http://schemas.microsoft.com/office/drawing/2014/main" id="{624F608F-5AFB-DD4C-8462-5EBAA44F7FF0}"/>
            </a:ext>
          </a:extLst>
        </xdr:cNvPr>
        <xdr:cNvSpPr/>
      </xdr:nvSpPr>
      <xdr:spPr>
        <a:xfrm>
          <a:off x="5715000" y="1549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9</xdr:row>
      <xdr:rowOff>12700</xdr:rowOff>
    </xdr:from>
    <xdr:to>
      <xdr:col>3</xdr:col>
      <xdr:colOff>64830</xdr:colOff>
      <xdr:row>9</xdr:row>
      <xdr:rowOff>127000</xdr:rowOff>
    </xdr:to>
    <xdr:sp macro="" textlink="">
      <xdr:nvSpPr>
        <xdr:cNvPr id="118" name="OpenSolver35">
          <a:extLst>
            <a:ext uri="{FF2B5EF4-FFF2-40B4-BE49-F238E27FC236}">
              <a16:creationId xmlns:a16="http://schemas.microsoft.com/office/drawing/2014/main" id="{27B32C13-839E-6C44-B69B-B208DBD4EACA}"/>
            </a:ext>
          </a:extLst>
        </xdr:cNvPr>
        <xdr:cNvSpPr/>
      </xdr:nvSpPr>
      <xdr:spPr>
        <a:xfrm>
          <a:off x="2768600" y="173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9</xdr:row>
      <xdr:rowOff>12700</xdr:rowOff>
    </xdr:from>
    <xdr:to>
      <xdr:col>4</xdr:col>
      <xdr:colOff>64830</xdr:colOff>
      <xdr:row>9</xdr:row>
      <xdr:rowOff>127000</xdr:rowOff>
    </xdr:to>
    <xdr:sp macro="" textlink="">
      <xdr:nvSpPr>
        <xdr:cNvPr id="119" name="OpenSolver36">
          <a:extLst>
            <a:ext uri="{FF2B5EF4-FFF2-40B4-BE49-F238E27FC236}">
              <a16:creationId xmlns:a16="http://schemas.microsoft.com/office/drawing/2014/main" id="{2044CA74-1A34-3B4C-A246-8DB6B673FC81}"/>
            </a:ext>
          </a:extLst>
        </xdr:cNvPr>
        <xdr:cNvSpPr/>
      </xdr:nvSpPr>
      <xdr:spPr>
        <a:xfrm>
          <a:off x="3517900" y="173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9</xdr:row>
      <xdr:rowOff>12700</xdr:rowOff>
    </xdr:from>
    <xdr:to>
      <xdr:col>5</xdr:col>
      <xdr:colOff>64830</xdr:colOff>
      <xdr:row>9</xdr:row>
      <xdr:rowOff>127000</xdr:rowOff>
    </xdr:to>
    <xdr:sp macro="" textlink="">
      <xdr:nvSpPr>
        <xdr:cNvPr id="120" name="OpenSolver37">
          <a:extLst>
            <a:ext uri="{FF2B5EF4-FFF2-40B4-BE49-F238E27FC236}">
              <a16:creationId xmlns:a16="http://schemas.microsoft.com/office/drawing/2014/main" id="{624B2F1D-57C4-1847-A37C-1CFFDC4B6385}"/>
            </a:ext>
          </a:extLst>
        </xdr:cNvPr>
        <xdr:cNvSpPr/>
      </xdr:nvSpPr>
      <xdr:spPr>
        <a:xfrm>
          <a:off x="4191000" y="173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9</xdr:row>
      <xdr:rowOff>12700</xdr:rowOff>
    </xdr:from>
    <xdr:to>
      <xdr:col>6</xdr:col>
      <xdr:colOff>64830</xdr:colOff>
      <xdr:row>9</xdr:row>
      <xdr:rowOff>127000</xdr:rowOff>
    </xdr:to>
    <xdr:sp macro="" textlink="">
      <xdr:nvSpPr>
        <xdr:cNvPr id="121" name="OpenSolver38">
          <a:extLst>
            <a:ext uri="{FF2B5EF4-FFF2-40B4-BE49-F238E27FC236}">
              <a16:creationId xmlns:a16="http://schemas.microsoft.com/office/drawing/2014/main" id="{C1DBBF09-A37F-8343-AAFF-55E242F5159B}"/>
            </a:ext>
          </a:extLst>
        </xdr:cNvPr>
        <xdr:cNvSpPr/>
      </xdr:nvSpPr>
      <xdr:spPr>
        <a:xfrm>
          <a:off x="4864100" y="173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9</xdr:row>
      <xdr:rowOff>12700</xdr:rowOff>
    </xdr:from>
    <xdr:to>
      <xdr:col>7</xdr:col>
      <xdr:colOff>64830</xdr:colOff>
      <xdr:row>9</xdr:row>
      <xdr:rowOff>127000</xdr:rowOff>
    </xdr:to>
    <xdr:sp macro="" textlink="">
      <xdr:nvSpPr>
        <xdr:cNvPr id="122" name="OpenSolver39">
          <a:extLst>
            <a:ext uri="{FF2B5EF4-FFF2-40B4-BE49-F238E27FC236}">
              <a16:creationId xmlns:a16="http://schemas.microsoft.com/office/drawing/2014/main" id="{C6E9A21B-66D6-EB4F-A442-397DDDFDEE6A}"/>
            </a:ext>
          </a:extLst>
        </xdr:cNvPr>
        <xdr:cNvSpPr/>
      </xdr:nvSpPr>
      <xdr:spPr>
        <a:xfrm>
          <a:off x="5715000" y="1739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10</xdr:row>
      <xdr:rowOff>12700</xdr:rowOff>
    </xdr:from>
    <xdr:to>
      <xdr:col>3</xdr:col>
      <xdr:colOff>64830</xdr:colOff>
      <xdr:row>10</xdr:row>
      <xdr:rowOff>127000</xdr:rowOff>
    </xdr:to>
    <xdr:sp macro="" textlink="">
      <xdr:nvSpPr>
        <xdr:cNvPr id="123" name="OpenSolver40">
          <a:extLst>
            <a:ext uri="{FF2B5EF4-FFF2-40B4-BE49-F238E27FC236}">
              <a16:creationId xmlns:a16="http://schemas.microsoft.com/office/drawing/2014/main" id="{ACFBEEFC-5C56-B842-9ED7-95561E3508D8}"/>
            </a:ext>
          </a:extLst>
        </xdr:cNvPr>
        <xdr:cNvSpPr/>
      </xdr:nvSpPr>
      <xdr:spPr>
        <a:xfrm>
          <a:off x="2768600" y="1930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10</xdr:row>
      <xdr:rowOff>12700</xdr:rowOff>
    </xdr:from>
    <xdr:to>
      <xdr:col>4</xdr:col>
      <xdr:colOff>64830</xdr:colOff>
      <xdr:row>10</xdr:row>
      <xdr:rowOff>127000</xdr:rowOff>
    </xdr:to>
    <xdr:sp macro="" textlink="">
      <xdr:nvSpPr>
        <xdr:cNvPr id="124" name="OpenSolver41">
          <a:extLst>
            <a:ext uri="{FF2B5EF4-FFF2-40B4-BE49-F238E27FC236}">
              <a16:creationId xmlns:a16="http://schemas.microsoft.com/office/drawing/2014/main" id="{E57A0F56-A1DA-AE43-B59A-68C26C49BE59}"/>
            </a:ext>
          </a:extLst>
        </xdr:cNvPr>
        <xdr:cNvSpPr/>
      </xdr:nvSpPr>
      <xdr:spPr>
        <a:xfrm>
          <a:off x="3517900" y="1930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10</xdr:row>
      <xdr:rowOff>12700</xdr:rowOff>
    </xdr:from>
    <xdr:to>
      <xdr:col>5</xdr:col>
      <xdr:colOff>64830</xdr:colOff>
      <xdr:row>10</xdr:row>
      <xdr:rowOff>127000</xdr:rowOff>
    </xdr:to>
    <xdr:sp macro="" textlink="">
      <xdr:nvSpPr>
        <xdr:cNvPr id="125" name="OpenSolver42">
          <a:extLst>
            <a:ext uri="{FF2B5EF4-FFF2-40B4-BE49-F238E27FC236}">
              <a16:creationId xmlns:a16="http://schemas.microsoft.com/office/drawing/2014/main" id="{BBCC6EA2-C442-194C-9364-5F75065B2441}"/>
            </a:ext>
          </a:extLst>
        </xdr:cNvPr>
        <xdr:cNvSpPr/>
      </xdr:nvSpPr>
      <xdr:spPr>
        <a:xfrm>
          <a:off x="4191000" y="1930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10</xdr:row>
      <xdr:rowOff>12700</xdr:rowOff>
    </xdr:from>
    <xdr:to>
      <xdr:col>6</xdr:col>
      <xdr:colOff>64830</xdr:colOff>
      <xdr:row>10</xdr:row>
      <xdr:rowOff>127000</xdr:rowOff>
    </xdr:to>
    <xdr:sp macro="" textlink="">
      <xdr:nvSpPr>
        <xdr:cNvPr id="126" name="OpenSolver43">
          <a:extLst>
            <a:ext uri="{FF2B5EF4-FFF2-40B4-BE49-F238E27FC236}">
              <a16:creationId xmlns:a16="http://schemas.microsoft.com/office/drawing/2014/main" id="{4D8D3301-B86A-2948-839F-75C6DEC03B99}"/>
            </a:ext>
          </a:extLst>
        </xdr:cNvPr>
        <xdr:cNvSpPr/>
      </xdr:nvSpPr>
      <xdr:spPr>
        <a:xfrm>
          <a:off x="4864100" y="1930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10</xdr:row>
      <xdr:rowOff>12700</xdr:rowOff>
    </xdr:from>
    <xdr:to>
      <xdr:col>7</xdr:col>
      <xdr:colOff>64830</xdr:colOff>
      <xdr:row>10</xdr:row>
      <xdr:rowOff>127000</xdr:rowOff>
    </xdr:to>
    <xdr:sp macro="" textlink="">
      <xdr:nvSpPr>
        <xdr:cNvPr id="127" name="OpenSolver44">
          <a:extLst>
            <a:ext uri="{FF2B5EF4-FFF2-40B4-BE49-F238E27FC236}">
              <a16:creationId xmlns:a16="http://schemas.microsoft.com/office/drawing/2014/main" id="{BFD7289A-368D-3249-B90D-4704B09B483B}"/>
            </a:ext>
          </a:extLst>
        </xdr:cNvPr>
        <xdr:cNvSpPr/>
      </xdr:nvSpPr>
      <xdr:spPr>
        <a:xfrm>
          <a:off x="5715000" y="1930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11</xdr:row>
      <xdr:rowOff>12700</xdr:rowOff>
    </xdr:from>
    <xdr:to>
      <xdr:col>3</xdr:col>
      <xdr:colOff>64830</xdr:colOff>
      <xdr:row>11</xdr:row>
      <xdr:rowOff>127000</xdr:rowOff>
    </xdr:to>
    <xdr:sp macro="" textlink="">
      <xdr:nvSpPr>
        <xdr:cNvPr id="128" name="OpenSolver45">
          <a:extLst>
            <a:ext uri="{FF2B5EF4-FFF2-40B4-BE49-F238E27FC236}">
              <a16:creationId xmlns:a16="http://schemas.microsoft.com/office/drawing/2014/main" id="{F77E2002-78BB-3442-AEA9-2362CA013BAA}"/>
            </a:ext>
          </a:extLst>
        </xdr:cNvPr>
        <xdr:cNvSpPr/>
      </xdr:nvSpPr>
      <xdr:spPr>
        <a:xfrm>
          <a:off x="2768600" y="212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11</xdr:row>
      <xdr:rowOff>12700</xdr:rowOff>
    </xdr:from>
    <xdr:to>
      <xdr:col>4</xdr:col>
      <xdr:colOff>64830</xdr:colOff>
      <xdr:row>11</xdr:row>
      <xdr:rowOff>127000</xdr:rowOff>
    </xdr:to>
    <xdr:sp macro="" textlink="">
      <xdr:nvSpPr>
        <xdr:cNvPr id="129" name="OpenSolver46">
          <a:extLst>
            <a:ext uri="{FF2B5EF4-FFF2-40B4-BE49-F238E27FC236}">
              <a16:creationId xmlns:a16="http://schemas.microsoft.com/office/drawing/2014/main" id="{B1F811A1-D950-8546-8D6F-8E21BD7A8FB1}"/>
            </a:ext>
          </a:extLst>
        </xdr:cNvPr>
        <xdr:cNvSpPr/>
      </xdr:nvSpPr>
      <xdr:spPr>
        <a:xfrm>
          <a:off x="3517900" y="212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11</xdr:row>
      <xdr:rowOff>12700</xdr:rowOff>
    </xdr:from>
    <xdr:to>
      <xdr:col>5</xdr:col>
      <xdr:colOff>64830</xdr:colOff>
      <xdr:row>11</xdr:row>
      <xdr:rowOff>127000</xdr:rowOff>
    </xdr:to>
    <xdr:sp macro="" textlink="">
      <xdr:nvSpPr>
        <xdr:cNvPr id="130" name="OpenSolver47">
          <a:extLst>
            <a:ext uri="{FF2B5EF4-FFF2-40B4-BE49-F238E27FC236}">
              <a16:creationId xmlns:a16="http://schemas.microsoft.com/office/drawing/2014/main" id="{354B8253-B8FE-6B44-9727-F255EA9AC29D}"/>
            </a:ext>
          </a:extLst>
        </xdr:cNvPr>
        <xdr:cNvSpPr/>
      </xdr:nvSpPr>
      <xdr:spPr>
        <a:xfrm>
          <a:off x="4191000" y="212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11</xdr:row>
      <xdr:rowOff>12700</xdr:rowOff>
    </xdr:from>
    <xdr:to>
      <xdr:col>6</xdr:col>
      <xdr:colOff>64830</xdr:colOff>
      <xdr:row>11</xdr:row>
      <xdr:rowOff>127000</xdr:rowOff>
    </xdr:to>
    <xdr:sp macro="" textlink="">
      <xdr:nvSpPr>
        <xdr:cNvPr id="131" name="OpenSolver48">
          <a:extLst>
            <a:ext uri="{FF2B5EF4-FFF2-40B4-BE49-F238E27FC236}">
              <a16:creationId xmlns:a16="http://schemas.microsoft.com/office/drawing/2014/main" id="{D2E78C90-CD6E-474D-8E2B-F45C6FF807F2}"/>
            </a:ext>
          </a:extLst>
        </xdr:cNvPr>
        <xdr:cNvSpPr/>
      </xdr:nvSpPr>
      <xdr:spPr>
        <a:xfrm>
          <a:off x="4864100" y="212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11</xdr:row>
      <xdr:rowOff>12700</xdr:rowOff>
    </xdr:from>
    <xdr:to>
      <xdr:col>7</xdr:col>
      <xdr:colOff>64830</xdr:colOff>
      <xdr:row>11</xdr:row>
      <xdr:rowOff>127000</xdr:rowOff>
    </xdr:to>
    <xdr:sp macro="" textlink="">
      <xdr:nvSpPr>
        <xdr:cNvPr id="132" name="OpenSolver49">
          <a:extLst>
            <a:ext uri="{FF2B5EF4-FFF2-40B4-BE49-F238E27FC236}">
              <a16:creationId xmlns:a16="http://schemas.microsoft.com/office/drawing/2014/main" id="{0EA1D9CE-D00D-334D-A218-3A6AEC3C6774}"/>
            </a:ext>
          </a:extLst>
        </xdr:cNvPr>
        <xdr:cNvSpPr/>
      </xdr:nvSpPr>
      <xdr:spPr>
        <a:xfrm>
          <a:off x="5715000" y="2120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12</xdr:row>
      <xdr:rowOff>12700</xdr:rowOff>
    </xdr:from>
    <xdr:to>
      <xdr:col>3</xdr:col>
      <xdr:colOff>64830</xdr:colOff>
      <xdr:row>12</xdr:row>
      <xdr:rowOff>127000</xdr:rowOff>
    </xdr:to>
    <xdr:sp macro="" textlink="">
      <xdr:nvSpPr>
        <xdr:cNvPr id="133" name="OpenSolver50">
          <a:extLst>
            <a:ext uri="{FF2B5EF4-FFF2-40B4-BE49-F238E27FC236}">
              <a16:creationId xmlns:a16="http://schemas.microsoft.com/office/drawing/2014/main" id="{0958A75E-23B8-974B-863F-E1677D738F81}"/>
            </a:ext>
          </a:extLst>
        </xdr:cNvPr>
        <xdr:cNvSpPr/>
      </xdr:nvSpPr>
      <xdr:spPr>
        <a:xfrm>
          <a:off x="2768600" y="2311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12</xdr:row>
      <xdr:rowOff>12700</xdr:rowOff>
    </xdr:from>
    <xdr:to>
      <xdr:col>4</xdr:col>
      <xdr:colOff>64830</xdr:colOff>
      <xdr:row>12</xdr:row>
      <xdr:rowOff>127000</xdr:rowOff>
    </xdr:to>
    <xdr:sp macro="" textlink="">
      <xdr:nvSpPr>
        <xdr:cNvPr id="134" name="OpenSolver51">
          <a:extLst>
            <a:ext uri="{FF2B5EF4-FFF2-40B4-BE49-F238E27FC236}">
              <a16:creationId xmlns:a16="http://schemas.microsoft.com/office/drawing/2014/main" id="{2C0F026A-6118-5F41-B57E-ECCC14F1DF2B}"/>
            </a:ext>
          </a:extLst>
        </xdr:cNvPr>
        <xdr:cNvSpPr/>
      </xdr:nvSpPr>
      <xdr:spPr>
        <a:xfrm>
          <a:off x="3517900" y="2311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12</xdr:row>
      <xdr:rowOff>12700</xdr:rowOff>
    </xdr:from>
    <xdr:to>
      <xdr:col>5</xdr:col>
      <xdr:colOff>64830</xdr:colOff>
      <xdr:row>12</xdr:row>
      <xdr:rowOff>127000</xdr:rowOff>
    </xdr:to>
    <xdr:sp macro="" textlink="">
      <xdr:nvSpPr>
        <xdr:cNvPr id="135" name="OpenSolver52">
          <a:extLst>
            <a:ext uri="{FF2B5EF4-FFF2-40B4-BE49-F238E27FC236}">
              <a16:creationId xmlns:a16="http://schemas.microsoft.com/office/drawing/2014/main" id="{0FC78B47-1486-E94D-9A42-0B62C64162A8}"/>
            </a:ext>
          </a:extLst>
        </xdr:cNvPr>
        <xdr:cNvSpPr/>
      </xdr:nvSpPr>
      <xdr:spPr>
        <a:xfrm>
          <a:off x="4191000" y="2311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12</xdr:row>
      <xdr:rowOff>12700</xdr:rowOff>
    </xdr:from>
    <xdr:to>
      <xdr:col>6</xdr:col>
      <xdr:colOff>64830</xdr:colOff>
      <xdr:row>12</xdr:row>
      <xdr:rowOff>127000</xdr:rowOff>
    </xdr:to>
    <xdr:sp macro="" textlink="">
      <xdr:nvSpPr>
        <xdr:cNvPr id="136" name="OpenSolver53">
          <a:extLst>
            <a:ext uri="{FF2B5EF4-FFF2-40B4-BE49-F238E27FC236}">
              <a16:creationId xmlns:a16="http://schemas.microsoft.com/office/drawing/2014/main" id="{255F1094-C958-2F4B-B70E-FE9D24B1F3E5}"/>
            </a:ext>
          </a:extLst>
        </xdr:cNvPr>
        <xdr:cNvSpPr/>
      </xdr:nvSpPr>
      <xdr:spPr>
        <a:xfrm>
          <a:off x="4864100" y="2311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12</xdr:row>
      <xdr:rowOff>12700</xdr:rowOff>
    </xdr:from>
    <xdr:to>
      <xdr:col>7</xdr:col>
      <xdr:colOff>64830</xdr:colOff>
      <xdr:row>12</xdr:row>
      <xdr:rowOff>127000</xdr:rowOff>
    </xdr:to>
    <xdr:sp macro="" textlink="">
      <xdr:nvSpPr>
        <xdr:cNvPr id="137" name="OpenSolver54">
          <a:extLst>
            <a:ext uri="{FF2B5EF4-FFF2-40B4-BE49-F238E27FC236}">
              <a16:creationId xmlns:a16="http://schemas.microsoft.com/office/drawing/2014/main" id="{34BFB246-26FA-B449-96D6-859FDD257EC1}"/>
            </a:ext>
          </a:extLst>
        </xdr:cNvPr>
        <xdr:cNvSpPr/>
      </xdr:nvSpPr>
      <xdr:spPr>
        <a:xfrm>
          <a:off x="5715000" y="2311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13</xdr:row>
      <xdr:rowOff>12700</xdr:rowOff>
    </xdr:from>
    <xdr:to>
      <xdr:col>3</xdr:col>
      <xdr:colOff>64830</xdr:colOff>
      <xdr:row>13</xdr:row>
      <xdr:rowOff>127000</xdr:rowOff>
    </xdr:to>
    <xdr:sp macro="" textlink="">
      <xdr:nvSpPr>
        <xdr:cNvPr id="138" name="OpenSolver55">
          <a:extLst>
            <a:ext uri="{FF2B5EF4-FFF2-40B4-BE49-F238E27FC236}">
              <a16:creationId xmlns:a16="http://schemas.microsoft.com/office/drawing/2014/main" id="{CF97B294-82BE-2D41-AF4B-72D9697AACF7}"/>
            </a:ext>
          </a:extLst>
        </xdr:cNvPr>
        <xdr:cNvSpPr/>
      </xdr:nvSpPr>
      <xdr:spPr>
        <a:xfrm>
          <a:off x="2768600" y="2501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13</xdr:row>
      <xdr:rowOff>12700</xdr:rowOff>
    </xdr:from>
    <xdr:to>
      <xdr:col>4</xdr:col>
      <xdr:colOff>64830</xdr:colOff>
      <xdr:row>13</xdr:row>
      <xdr:rowOff>127000</xdr:rowOff>
    </xdr:to>
    <xdr:sp macro="" textlink="">
      <xdr:nvSpPr>
        <xdr:cNvPr id="139" name="OpenSolver56">
          <a:extLst>
            <a:ext uri="{FF2B5EF4-FFF2-40B4-BE49-F238E27FC236}">
              <a16:creationId xmlns:a16="http://schemas.microsoft.com/office/drawing/2014/main" id="{6A9F13ED-EF53-B445-93AA-BDC7E922EB1D}"/>
            </a:ext>
          </a:extLst>
        </xdr:cNvPr>
        <xdr:cNvSpPr/>
      </xdr:nvSpPr>
      <xdr:spPr>
        <a:xfrm>
          <a:off x="3517900" y="2501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13</xdr:row>
      <xdr:rowOff>12700</xdr:rowOff>
    </xdr:from>
    <xdr:to>
      <xdr:col>5</xdr:col>
      <xdr:colOff>64830</xdr:colOff>
      <xdr:row>13</xdr:row>
      <xdr:rowOff>127000</xdr:rowOff>
    </xdr:to>
    <xdr:sp macro="" textlink="">
      <xdr:nvSpPr>
        <xdr:cNvPr id="140" name="OpenSolver57">
          <a:extLst>
            <a:ext uri="{FF2B5EF4-FFF2-40B4-BE49-F238E27FC236}">
              <a16:creationId xmlns:a16="http://schemas.microsoft.com/office/drawing/2014/main" id="{284BF1FA-B61E-234B-8A2C-5BC024A0325C}"/>
            </a:ext>
          </a:extLst>
        </xdr:cNvPr>
        <xdr:cNvSpPr/>
      </xdr:nvSpPr>
      <xdr:spPr>
        <a:xfrm>
          <a:off x="4191000" y="2501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13</xdr:row>
      <xdr:rowOff>12700</xdr:rowOff>
    </xdr:from>
    <xdr:to>
      <xdr:col>6</xdr:col>
      <xdr:colOff>64830</xdr:colOff>
      <xdr:row>13</xdr:row>
      <xdr:rowOff>127000</xdr:rowOff>
    </xdr:to>
    <xdr:sp macro="" textlink="">
      <xdr:nvSpPr>
        <xdr:cNvPr id="141" name="OpenSolver58">
          <a:extLst>
            <a:ext uri="{FF2B5EF4-FFF2-40B4-BE49-F238E27FC236}">
              <a16:creationId xmlns:a16="http://schemas.microsoft.com/office/drawing/2014/main" id="{EF66915D-D6F8-5F40-B67B-CBB2ABED574A}"/>
            </a:ext>
          </a:extLst>
        </xdr:cNvPr>
        <xdr:cNvSpPr/>
      </xdr:nvSpPr>
      <xdr:spPr>
        <a:xfrm>
          <a:off x="4864100" y="2501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13</xdr:row>
      <xdr:rowOff>12700</xdr:rowOff>
    </xdr:from>
    <xdr:to>
      <xdr:col>7</xdr:col>
      <xdr:colOff>64830</xdr:colOff>
      <xdr:row>13</xdr:row>
      <xdr:rowOff>127000</xdr:rowOff>
    </xdr:to>
    <xdr:sp macro="" textlink="">
      <xdr:nvSpPr>
        <xdr:cNvPr id="142" name="OpenSolver59">
          <a:extLst>
            <a:ext uri="{FF2B5EF4-FFF2-40B4-BE49-F238E27FC236}">
              <a16:creationId xmlns:a16="http://schemas.microsoft.com/office/drawing/2014/main" id="{E520912F-5AC6-8F4B-A953-938F5E4B7AFF}"/>
            </a:ext>
          </a:extLst>
        </xdr:cNvPr>
        <xdr:cNvSpPr/>
      </xdr:nvSpPr>
      <xdr:spPr>
        <a:xfrm>
          <a:off x="5715000" y="2501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14</xdr:row>
      <xdr:rowOff>12700</xdr:rowOff>
    </xdr:from>
    <xdr:to>
      <xdr:col>3</xdr:col>
      <xdr:colOff>64830</xdr:colOff>
      <xdr:row>14</xdr:row>
      <xdr:rowOff>127000</xdr:rowOff>
    </xdr:to>
    <xdr:sp macro="" textlink="">
      <xdr:nvSpPr>
        <xdr:cNvPr id="143" name="OpenSolver60">
          <a:extLst>
            <a:ext uri="{FF2B5EF4-FFF2-40B4-BE49-F238E27FC236}">
              <a16:creationId xmlns:a16="http://schemas.microsoft.com/office/drawing/2014/main" id="{9F233DC5-9A7E-E64A-B217-68E7937FE3A8}"/>
            </a:ext>
          </a:extLst>
        </xdr:cNvPr>
        <xdr:cNvSpPr/>
      </xdr:nvSpPr>
      <xdr:spPr>
        <a:xfrm>
          <a:off x="2768600" y="269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14</xdr:row>
      <xdr:rowOff>12700</xdr:rowOff>
    </xdr:from>
    <xdr:to>
      <xdr:col>4</xdr:col>
      <xdr:colOff>64830</xdr:colOff>
      <xdr:row>14</xdr:row>
      <xdr:rowOff>127000</xdr:rowOff>
    </xdr:to>
    <xdr:sp macro="" textlink="">
      <xdr:nvSpPr>
        <xdr:cNvPr id="144" name="OpenSolver61">
          <a:extLst>
            <a:ext uri="{FF2B5EF4-FFF2-40B4-BE49-F238E27FC236}">
              <a16:creationId xmlns:a16="http://schemas.microsoft.com/office/drawing/2014/main" id="{330DCC6E-82B5-1E4A-89A4-0D09EFD74A56}"/>
            </a:ext>
          </a:extLst>
        </xdr:cNvPr>
        <xdr:cNvSpPr/>
      </xdr:nvSpPr>
      <xdr:spPr>
        <a:xfrm>
          <a:off x="3517900" y="269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14</xdr:row>
      <xdr:rowOff>12700</xdr:rowOff>
    </xdr:from>
    <xdr:to>
      <xdr:col>5</xdr:col>
      <xdr:colOff>64830</xdr:colOff>
      <xdr:row>14</xdr:row>
      <xdr:rowOff>127000</xdr:rowOff>
    </xdr:to>
    <xdr:sp macro="" textlink="">
      <xdr:nvSpPr>
        <xdr:cNvPr id="145" name="OpenSolver62">
          <a:extLst>
            <a:ext uri="{FF2B5EF4-FFF2-40B4-BE49-F238E27FC236}">
              <a16:creationId xmlns:a16="http://schemas.microsoft.com/office/drawing/2014/main" id="{A321492A-0985-444C-8D3B-2FB7671CD37A}"/>
            </a:ext>
          </a:extLst>
        </xdr:cNvPr>
        <xdr:cNvSpPr/>
      </xdr:nvSpPr>
      <xdr:spPr>
        <a:xfrm>
          <a:off x="4191000" y="269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14</xdr:row>
      <xdr:rowOff>12700</xdr:rowOff>
    </xdr:from>
    <xdr:to>
      <xdr:col>6</xdr:col>
      <xdr:colOff>64830</xdr:colOff>
      <xdr:row>14</xdr:row>
      <xdr:rowOff>127000</xdr:rowOff>
    </xdr:to>
    <xdr:sp macro="" textlink="">
      <xdr:nvSpPr>
        <xdr:cNvPr id="146" name="OpenSolver63">
          <a:extLst>
            <a:ext uri="{FF2B5EF4-FFF2-40B4-BE49-F238E27FC236}">
              <a16:creationId xmlns:a16="http://schemas.microsoft.com/office/drawing/2014/main" id="{AB203E3B-9650-AC48-AA99-77E061A6CF23}"/>
            </a:ext>
          </a:extLst>
        </xdr:cNvPr>
        <xdr:cNvSpPr/>
      </xdr:nvSpPr>
      <xdr:spPr>
        <a:xfrm>
          <a:off x="4864100" y="269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14</xdr:row>
      <xdr:rowOff>12700</xdr:rowOff>
    </xdr:from>
    <xdr:to>
      <xdr:col>7</xdr:col>
      <xdr:colOff>64830</xdr:colOff>
      <xdr:row>14</xdr:row>
      <xdr:rowOff>127000</xdr:rowOff>
    </xdr:to>
    <xdr:sp macro="" textlink="">
      <xdr:nvSpPr>
        <xdr:cNvPr id="147" name="OpenSolver64">
          <a:extLst>
            <a:ext uri="{FF2B5EF4-FFF2-40B4-BE49-F238E27FC236}">
              <a16:creationId xmlns:a16="http://schemas.microsoft.com/office/drawing/2014/main" id="{8ABDC0D3-DEEC-384E-9904-2BC70F55CD80}"/>
            </a:ext>
          </a:extLst>
        </xdr:cNvPr>
        <xdr:cNvSpPr/>
      </xdr:nvSpPr>
      <xdr:spPr>
        <a:xfrm>
          <a:off x="5715000" y="2692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3</xdr:col>
      <xdr:colOff>64830</xdr:colOff>
      <xdr:row>15</xdr:row>
      <xdr:rowOff>127000</xdr:rowOff>
    </xdr:to>
    <xdr:sp macro="" textlink="">
      <xdr:nvSpPr>
        <xdr:cNvPr id="148" name="OpenSolver65">
          <a:extLst>
            <a:ext uri="{FF2B5EF4-FFF2-40B4-BE49-F238E27FC236}">
              <a16:creationId xmlns:a16="http://schemas.microsoft.com/office/drawing/2014/main" id="{0365FD33-739B-2C4B-8A2E-532A3C6C920F}"/>
            </a:ext>
          </a:extLst>
        </xdr:cNvPr>
        <xdr:cNvSpPr/>
      </xdr:nvSpPr>
      <xdr:spPr>
        <a:xfrm>
          <a:off x="2768600" y="2882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15</xdr:row>
      <xdr:rowOff>12700</xdr:rowOff>
    </xdr:from>
    <xdr:to>
      <xdr:col>4</xdr:col>
      <xdr:colOff>64830</xdr:colOff>
      <xdr:row>15</xdr:row>
      <xdr:rowOff>127000</xdr:rowOff>
    </xdr:to>
    <xdr:sp macro="" textlink="">
      <xdr:nvSpPr>
        <xdr:cNvPr id="149" name="OpenSolver66">
          <a:extLst>
            <a:ext uri="{FF2B5EF4-FFF2-40B4-BE49-F238E27FC236}">
              <a16:creationId xmlns:a16="http://schemas.microsoft.com/office/drawing/2014/main" id="{B647208E-EE15-4A4D-A375-98B9A774DE29}"/>
            </a:ext>
          </a:extLst>
        </xdr:cNvPr>
        <xdr:cNvSpPr/>
      </xdr:nvSpPr>
      <xdr:spPr>
        <a:xfrm>
          <a:off x="3517900" y="2882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5</xdr:col>
      <xdr:colOff>64830</xdr:colOff>
      <xdr:row>15</xdr:row>
      <xdr:rowOff>127000</xdr:rowOff>
    </xdr:to>
    <xdr:sp macro="" textlink="">
      <xdr:nvSpPr>
        <xdr:cNvPr id="150" name="OpenSolver67">
          <a:extLst>
            <a:ext uri="{FF2B5EF4-FFF2-40B4-BE49-F238E27FC236}">
              <a16:creationId xmlns:a16="http://schemas.microsoft.com/office/drawing/2014/main" id="{BEB53D95-C98E-E84D-A2FF-5B969C419B77}"/>
            </a:ext>
          </a:extLst>
        </xdr:cNvPr>
        <xdr:cNvSpPr/>
      </xdr:nvSpPr>
      <xdr:spPr>
        <a:xfrm>
          <a:off x="4191000" y="2882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15</xdr:row>
      <xdr:rowOff>12700</xdr:rowOff>
    </xdr:from>
    <xdr:to>
      <xdr:col>6</xdr:col>
      <xdr:colOff>64830</xdr:colOff>
      <xdr:row>15</xdr:row>
      <xdr:rowOff>127000</xdr:rowOff>
    </xdr:to>
    <xdr:sp macro="" textlink="">
      <xdr:nvSpPr>
        <xdr:cNvPr id="151" name="OpenSolver68">
          <a:extLst>
            <a:ext uri="{FF2B5EF4-FFF2-40B4-BE49-F238E27FC236}">
              <a16:creationId xmlns:a16="http://schemas.microsoft.com/office/drawing/2014/main" id="{6D9ED4D2-43D4-CF4D-B34F-89DDCDAB7801}"/>
            </a:ext>
          </a:extLst>
        </xdr:cNvPr>
        <xdr:cNvSpPr/>
      </xdr:nvSpPr>
      <xdr:spPr>
        <a:xfrm>
          <a:off x="4864100" y="2882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15</xdr:row>
      <xdr:rowOff>12700</xdr:rowOff>
    </xdr:from>
    <xdr:to>
      <xdr:col>7</xdr:col>
      <xdr:colOff>64830</xdr:colOff>
      <xdr:row>15</xdr:row>
      <xdr:rowOff>127000</xdr:rowOff>
    </xdr:to>
    <xdr:sp macro="" textlink="">
      <xdr:nvSpPr>
        <xdr:cNvPr id="152" name="OpenSolver69">
          <a:extLst>
            <a:ext uri="{FF2B5EF4-FFF2-40B4-BE49-F238E27FC236}">
              <a16:creationId xmlns:a16="http://schemas.microsoft.com/office/drawing/2014/main" id="{96FCCF51-E64C-5941-B50D-607300794D9B}"/>
            </a:ext>
          </a:extLst>
        </xdr:cNvPr>
        <xdr:cNvSpPr/>
      </xdr:nvSpPr>
      <xdr:spPr>
        <a:xfrm>
          <a:off x="5715000" y="2882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5277-C308-45EB-BE2A-E36B2E45C5B8}">
  <sheetPr>
    <tabColor theme="8" tint="-0.249977111117893"/>
  </sheetPr>
  <dimension ref="B1:C15"/>
  <sheetViews>
    <sheetView tabSelected="1" workbookViewId="0"/>
  </sheetViews>
  <sheetFormatPr defaultColWidth="8.77734375" defaultRowHeight="14.4" x14ac:dyDescent="0.3"/>
  <cols>
    <col min="1" max="1" width="8.77734375" style="9"/>
    <col min="2" max="2" width="31.109375" style="9" bestFit="1" customWidth="1"/>
    <col min="3" max="16384" width="8.77734375" style="9"/>
  </cols>
  <sheetData>
    <row r="1" spans="2:3" ht="15" thickBot="1" x14ac:dyDescent="0.35"/>
    <row r="2" spans="2:3" ht="15" thickBot="1" x14ac:dyDescent="0.35">
      <c r="B2" s="14" t="s">
        <v>0</v>
      </c>
      <c r="C2" s="15" t="s">
        <v>1</v>
      </c>
    </row>
    <row r="3" spans="2:3" x14ac:dyDescent="0.3">
      <c r="B3" s="17" t="s">
        <v>2</v>
      </c>
      <c r="C3" s="18">
        <v>95</v>
      </c>
    </row>
    <row r="4" spans="2:3" x14ac:dyDescent="0.3">
      <c r="B4" s="10" t="s">
        <v>3</v>
      </c>
      <c r="C4" s="19">
        <v>4</v>
      </c>
    </row>
    <row r="5" spans="2:3" x14ac:dyDescent="0.3">
      <c r="B5" s="10"/>
      <c r="C5" s="19"/>
    </row>
    <row r="6" spans="2:3" x14ac:dyDescent="0.3">
      <c r="B6" s="10" t="s">
        <v>4</v>
      </c>
      <c r="C6" s="19">
        <v>2</v>
      </c>
    </row>
    <row r="7" spans="2:3" x14ac:dyDescent="0.3">
      <c r="B7" s="10" t="s">
        <v>5</v>
      </c>
      <c r="C7" s="19">
        <v>14</v>
      </c>
    </row>
    <row r="8" spans="2:3" ht="15" thickBot="1" x14ac:dyDescent="0.35">
      <c r="B8" s="12" t="s">
        <v>6</v>
      </c>
      <c r="C8" s="20">
        <v>21</v>
      </c>
    </row>
    <row r="9" spans="2:3" ht="15" thickBot="1" x14ac:dyDescent="0.35"/>
    <row r="10" spans="2:3" ht="15" thickBot="1" x14ac:dyDescent="0.35">
      <c r="B10" s="16" t="s">
        <v>7</v>
      </c>
    </row>
    <row r="11" spans="2:3" ht="15" thickBot="1" x14ac:dyDescent="0.35">
      <c r="B11" s="14" t="s">
        <v>0</v>
      </c>
      <c r="C11" s="15" t="s">
        <v>8</v>
      </c>
    </row>
    <row r="12" spans="2:3" x14ac:dyDescent="0.3">
      <c r="B12" s="10" t="s">
        <v>9</v>
      </c>
      <c r="C12" s="11">
        <v>8</v>
      </c>
    </row>
    <row r="13" spans="2:3" x14ac:dyDescent="0.3">
      <c r="B13" s="10" t="s">
        <v>10</v>
      </c>
      <c r="C13" s="11">
        <v>20</v>
      </c>
    </row>
    <row r="14" spans="2:3" x14ac:dyDescent="0.3">
      <c r="B14" s="10" t="s">
        <v>11</v>
      </c>
      <c r="C14" s="11">
        <v>60</v>
      </c>
    </row>
    <row r="15" spans="2:3" ht="15" thickBot="1" x14ac:dyDescent="0.35">
      <c r="B15" s="12" t="s">
        <v>12</v>
      </c>
      <c r="C15" s="13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528B-7B3A-4038-97F7-9FBF488FE02B}">
  <sheetPr>
    <tabColor theme="2" tint="-0.749992370372631"/>
  </sheetPr>
  <dimension ref="A1"/>
  <sheetViews>
    <sheetView workbookViewId="0"/>
  </sheetViews>
  <sheetFormatPr defaultRowHeight="14.4" x14ac:dyDescent="0.3"/>
  <cols>
    <col min="1" max="16384" width="8.88671875" style="9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DFF8-ED69-4756-8037-245E79F63B45}">
  <sheetPr>
    <tabColor theme="9" tint="-0.249977111117893"/>
  </sheetPr>
  <dimension ref="B1:N46"/>
  <sheetViews>
    <sheetView workbookViewId="0"/>
  </sheetViews>
  <sheetFormatPr defaultColWidth="8.77734375" defaultRowHeight="14.4" x14ac:dyDescent="0.3"/>
  <cols>
    <col min="1" max="1" width="8.77734375" style="9"/>
    <col min="2" max="2" width="14.109375" style="9" customWidth="1"/>
    <col min="3" max="3" width="13.109375" style="9" bestFit="1" customWidth="1"/>
    <col min="4" max="4" width="9.77734375" style="9" bestFit="1" customWidth="1"/>
    <col min="5" max="6" width="8.77734375" style="9"/>
    <col min="7" max="7" width="11.109375" style="9" bestFit="1" customWidth="1"/>
    <col min="8" max="8" width="12.109375" style="9" customWidth="1"/>
    <col min="9" max="9" width="9.77734375" style="9" bestFit="1" customWidth="1"/>
    <col min="10" max="10" width="12.44140625" style="9" customWidth="1"/>
    <col min="11" max="12" width="8.77734375" style="9"/>
    <col min="13" max="13" width="15.21875" style="9" bestFit="1" customWidth="1"/>
    <col min="14" max="14" width="13.109375" style="9" bestFit="1" customWidth="1"/>
    <col min="15" max="16384" width="8.77734375" style="9"/>
  </cols>
  <sheetData>
    <row r="1" spans="2:14" ht="15" thickBot="1" x14ac:dyDescent="0.35"/>
    <row r="2" spans="2:14" ht="15" thickBot="1" x14ac:dyDescent="0.35">
      <c r="B2" s="21" t="s">
        <v>30</v>
      </c>
      <c r="C2" s="22"/>
      <c r="D2" s="22"/>
      <c r="E2" s="22"/>
      <c r="F2" s="22"/>
      <c r="G2" s="22"/>
      <c r="H2" s="22"/>
      <c r="I2" s="22"/>
      <c r="J2" s="22"/>
      <c r="K2" s="23"/>
    </row>
    <row r="3" spans="2:14" ht="15" thickBot="1" x14ac:dyDescent="0.35">
      <c r="B3" s="29" t="s">
        <v>29</v>
      </c>
      <c r="C3" s="30" t="s">
        <v>13</v>
      </c>
      <c r="D3" s="30" t="s">
        <v>14</v>
      </c>
      <c r="E3" s="30" t="s">
        <v>15</v>
      </c>
      <c r="F3" s="30" t="s">
        <v>16</v>
      </c>
      <c r="G3" s="30" t="s">
        <v>17</v>
      </c>
      <c r="H3" s="30" t="s">
        <v>18</v>
      </c>
      <c r="I3" s="30" t="s">
        <v>19</v>
      </c>
      <c r="J3" s="30" t="s">
        <v>20</v>
      </c>
      <c r="K3" s="31" t="s">
        <v>21</v>
      </c>
      <c r="M3" s="46"/>
      <c r="N3" s="46"/>
    </row>
    <row r="4" spans="2:14" ht="15" thickBot="1" x14ac:dyDescent="0.35">
      <c r="B4" s="42">
        <v>0</v>
      </c>
      <c r="C4" s="32">
        <v>85</v>
      </c>
      <c r="D4" s="24"/>
      <c r="E4" s="24"/>
      <c r="F4" s="24"/>
      <c r="G4" s="24">
        <v>16460</v>
      </c>
      <c r="H4" s="33"/>
      <c r="I4" s="25"/>
      <c r="J4" s="25"/>
      <c r="K4" s="26"/>
      <c r="M4" s="45" t="s">
        <v>31</v>
      </c>
      <c r="N4" s="5">
        <f>SUM(D20:J31)</f>
        <v>10845730.4</v>
      </c>
    </row>
    <row r="5" spans="2:14" x14ac:dyDescent="0.3">
      <c r="B5" s="43">
        <v>1</v>
      </c>
      <c r="C5" s="34">
        <v>85</v>
      </c>
      <c r="D5" s="27">
        <v>0</v>
      </c>
      <c r="E5" s="27">
        <v>0</v>
      </c>
      <c r="F5" s="27">
        <v>0</v>
      </c>
      <c r="G5" s="27">
        <v>22044</v>
      </c>
      <c r="H5" s="35">
        <v>6800</v>
      </c>
      <c r="I5" s="38">
        <v>1216</v>
      </c>
      <c r="J5" s="38">
        <v>171</v>
      </c>
      <c r="K5" s="39">
        <f>J5*I5</f>
        <v>207936</v>
      </c>
      <c r="M5" s="3" t="s">
        <v>32</v>
      </c>
      <c r="N5" s="6">
        <f>SUM(K5:K16)</f>
        <v>18810171</v>
      </c>
    </row>
    <row r="6" spans="2:14" ht="15" thickBot="1" x14ac:dyDescent="0.35">
      <c r="B6" s="43">
        <v>2</v>
      </c>
      <c r="C6" s="34">
        <v>85</v>
      </c>
      <c r="D6" s="27">
        <v>478</v>
      </c>
      <c r="E6" s="27">
        <v>0</v>
      </c>
      <c r="F6" s="27">
        <v>0</v>
      </c>
      <c r="G6" s="27">
        <v>26600</v>
      </c>
      <c r="H6" s="35">
        <v>7039</v>
      </c>
      <c r="I6" s="38">
        <v>2483</v>
      </c>
      <c r="J6" s="38">
        <v>171</v>
      </c>
      <c r="K6" s="39">
        <f t="shared" ref="K6:K16" si="0">J6*I6</f>
        <v>424593</v>
      </c>
      <c r="M6" s="4" t="s">
        <v>33</v>
      </c>
      <c r="N6" s="7">
        <f>SUM(K5:K16)-N4</f>
        <v>7964440.5999999996</v>
      </c>
    </row>
    <row r="7" spans="2:14" x14ac:dyDescent="0.3">
      <c r="B7" s="43">
        <v>3</v>
      </c>
      <c r="C7" s="34">
        <v>85</v>
      </c>
      <c r="D7" s="27">
        <v>5100</v>
      </c>
      <c r="E7" s="27">
        <v>0</v>
      </c>
      <c r="F7" s="27">
        <v>0</v>
      </c>
      <c r="G7" s="27">
        <v>31272</v>
      </c>
      <c r="H7" s="35">
        <v>9350</v>
      </c>
      <c r="I7" s="38">
        <v>4678</v>
      </c>
      <c r="J7" s="38">
        <v>171</v>
      </c>
      <c r="K7" s="39">
        <f t="shared" si="0"/>
        <v>799938</v>
      </c>
    </row>
    <row r="8" spans="2:14" x14ac:dyDescent="0.3">
      <c r="B8" s="43">
        <v>4</v>
      </c>
      <c r="C8" s="34">
        <v>85</v>
      </c>
      <c r="D8" s="27">
        <v>5100</v>
      </c>
      <c r="E8" s="27">
        <v>0</v>
      </c>
      <c r="F8" s="27">
        <v>0</v>
      </c>
      <c r="G8" s="27">
        <v>34651</v>
      </c>
      <c r="H8" s="35">
        <v>9350</v>
      </c>
      <c r="I8" s="38">
        <v>5971</v>
      </c>
      <c r="J8" s="38">
        <v>171</v>
      </c>
      <c r="K8" s="39">
        <f t="shared" si="0"/>
        <v>1021041</v>
      </c>
    </row>
    <row r="9" spans="2:14" x14ac:dyDescent="0.3">
      <c r="B9" s="43">
        <v>5</v>
      </c>
      <c r="C9" s="34">
        <v>85</v>
      </c>
      <c r="D9" s="27">
        <v>5100</v>
      </c>
      <c r="E9" s="27">
        <v>0</v>
      </c>
      <c r="F9" s="27">
        <v>0</v>
      </c>
      <c r="G9" s="27">
        <v>37051</v>
      </c>
      <c r="H9" s="35">
        <v>9350</v>
      </c>
      <c r="I9" s="38">
        <v>6950</v>
      </c>
      <c r="J9" s="38">
        <v>171</v>
      </c>
      <c r="K9" s="39">
        <f t="shared" si="0"/>
        <v>1188450</v>
      </c>
    </row>
    <row r="10" spans="2:14" x14ac:dyDescent="0.3">
      <c r="B10" s="43">
        <v>6</v>
      </c>
      <c r="C10" s="34">
        <v>85</v>
      </c>
      <c r="D10" s="27">
        <v>5100</v>
      </c>
      <c r="E10" s="27">
        <v>0</v>
      </c>
      <c r="F10" s="27">
        <v>0</v>
      </c>
      <c r="G10" s="27">
        <v>35523</v>
      </c>
      <c r="H10" s="35">
        <v>9350</v>
      </c>
      <c r="I10" s="38">
        <v>10878</v>
      </c>
      <c r="J10" s="38">
        <v>171</v>
      </c>
      <c r="K10" s="39">
        <f t="shared" si="0"/>
        <v>1860138</v>
      </c>
    </row>
    <row r="11" spans="2:14" x14ac:dyDescent="0.3">
      <c r="B11" s="43">
        <v>7</v>
      </c>
      <c r="C11" s="34">
        <v>85</v>
      </c>
      <c r="D11" s="27">
        <v>5100</v>
      </c>
      <c r="E11" s="27">
        <v>0</v>
      </c>
      <c r="F11" s="27">
        <v>0</v>
      </c>
      <c r="G11" s="27">
        <v>21687</v>
      </c>
      <c r="H11" s="35">
        <v>9350</v>
      </c>
      <c r="I11" s="38">
        <v>23186</v>
      </c>
      <c r="J11" s="38">
        <v>171</v>
      </c>
      <c r="K11" s="39">
        <f t="shared" si="0"/>
        <v>3964806</v>
      </c>
    </row>
    <row r="12" spans="2:14" x14ac:dyDescent="0.3">
      <c r="B12" s="43">
        <v>8</v>
      </c>
      <c r="C12" s="34">
        <v>85</v>
      </c>
      <c r="D12" s="27">
        <v>5100</v>
      </c>
      <c r="E12" s="27">
        <v>0</v>
      </c>
      <c r="F12" s="27">
        <v>0</v>
      </c>
      <c r="G12" s="27">
        <v>6394</v>
      </c>
      <c r="H12" s="35">
        <v>9350</v>
      </c>
      <c r="I12" s="38">
        <v>24643</v>
      </c>
      <c r="J12" s="38">
        <v>171</v>
      </c>
      <c r="K12" s="39">
        <f t="shared" si="0"/>
        <v>4213953</v>
      </c>
    </row>
    <row r="13" spans="2:14" x14ac:dyDescent="0.3">
      <c r="B13" s="43">
        <v>9</v>
      </c>
      <c r="C13" s="34">
        <v>85</v>
      </c>
      <c r="D13" s="27">
        <v>5100</v>
      </c>
      <c r="E13" s="27">
        <v>0</v>
      </c>
      <c r="F13" s="27">
        <v>0</v>
      </c>
      <c r="G13" s="27">
        <v>0</v>
      </c>
      <c r="H13" s="35">
        <v>9350</v>
      </c>
      <c r="I13" s="38">
        <v>15744</v>
      </c>
      <c r="J13" s="38">
        <v>171</v>
      </c>
      <c r="K13" s="39">
        <f t="shared" si="0"/>
        <v>2692224</v>
      </c>
    </row>
    <row r="14" spans="2:14" x14ac:dyDescent="0.3">
      <c r="B14" s="43">
        <v>10</v>
      </c>
      <c r="C14" s="34">
        <v>82</v>
      </c>
      <c r="D14" s="27">
        <v>76</v>
      </c>
      <c r="E14" s="27">
        <v>0</v>
      </c>
      <c r="F14" s="27">
        <v>3</v>
      </c>
      <c r="G14" s="27">
        <v>0</v>
      </c>
      <c r="H14" s="35">
        <v>6598</v>
      </c>
      <c r="I14" s="38">
        <v>6598</v>
      </c>
      <c r="J14" s="38">
        <v>171</v>
      </c>
      <c r="K14" s="39">
        <f t="shared" si="0"/>
        <v>1128258</v>
      </c>
    </row>
    <row r="15" spans="2:14" x14ac:dyDescent="0.3">
      <c r="B15" s="43">
        <v>11</v>
      </c>
      <c r="C15" s="34">
        <v>71</v>
      </c>
      <c r="D15" s="27">
        <v>0</v>
      </c>
      <c r="E15" s="27">
        <v>0</v>
      </c>
      <c r="F15" s="27">
        <v>11</v>
      </c>
      <c r="G15" s="27">
        <v>1380</v>
      </c>
      <c r="H15" s="35">
        <v>5680</v>
      </c>
      <c r="I15" s="38">
        <v>4300</v>
      </c>
      <c r="J15" s="38">
        <v>171</v>
      </c>
      <c r="K15" s="39">
        <f t="shared" si="0"/>
        <v>735300</v>
      </c>
    </row>
    <row r="16" spans="2:14" ht="15" thickBot="1" x14ac:dyDescent="0.35">
      <c r="B16" s="44">
        <v>12</v>
      </c>
      <c r="C16" s="36">
        <v>71</v>
      </c>
      <c r="D16" s="28">
        <v>0</v>
      </c>
      <c r="E16" s="28">
        <v>0</v>
      </c>
      <c r="F16" s="28">
        <v>0</v>
      </c>
      <c r="G16" s="28">
        <v>3706</v>
      </c>
      <c r="H16" s="37">
        <v>5680</v>
      </c>
      <c r="I16" s="40">
        <v>3354</v>
      </c>
      <c r="J16" s="40">
        <v>171</v>
      </c>
      <c r="K16" s="41">
        <f t="shared" si="0"/>
        <v>573534</v>
      </c>
    </row>
    <row r="18" spans="3:10" ht="15" thickBot="1" x14ac:dyDescent="0.35"/>
    <row r="19" spans="3:10" ht="15" thickBot="1" x14ac:dyDescent="0.35">
      <c r="C19" s="56" t="s">
        <v>35</v>
      </c>
      <c r="D19" s="57" t="s">
        <v>14</v>
      </c>
      <c r="E19" s="57" t="s">
        <v>22</v>
      </c>
      <c r="F19" s="57" t="s">
        <v>16</v>
      </c>
      <c r="G19" s="57" t="s">
        <v>23</v>
      </c>
      <c r="H19" s="57" t="s">
        <v>17</v>
      </c>
      <c r="I19" s="57" t="s">
        <v>18</v>
      </c>
      <c r="J19" s="58" t="s">
        <v>28</v>
      </c>
    </row>
    <row r="20" spans="3:10" x14ac:dyDescent="0.3">
      <c r="C20" s="47">
        <v>1</v>
      </c>
      <c r="D20" s="48">
        <f>'Raw Data'!$C$8*D5</f>
        <v>0</v>
      </c>
      <c r="E20" s="48">
        <f>1640*E5</f>
        <v>0</v>
      </c>
      <c r="F20" s="48">
        <f>1500*F5</f>
        <v>0</v>
      </c>
      <c r="G20" s="48">
        <f>14*C5</f>
        <v>1190</v>
      </c>
      <c r="H20" s="48">
        <f>G5*3.55</f>
        <v>78256.2</v>
      </c>
      <c r="I20" s="48">
        <f>H5*95</f>
        <v>646000</v>
      </c>
      <c r="J20" s="49">
        <f>IF(H5&gt;0,2416,0)</f>
        <v>2416</v>
      </c>
    </row>
    <row r="21" spans="3:10" x14ac:dyDescent="0.3">
      <c r="C21" s="50">
        <v>2</v>
      </c>
      <c r="D21" s="51">
        <f>'Raw Data'!$C$8*D6</f>
        <v>10038</v>
      </c>
      <c r="E21" s="51">
        <f t="shared" ref="E21:E31" si="1">1640*E6</f>
        <v>0</v>
      </c>
      <c r="F21" s="51">
        <f t="shared" ref="F21:F31" si="2">1500*F6</f>
        <v>0</v>
      </c>
      <c r="G21" s="51">
        <f t="shared" ref="G21:G31" si="3">14*C6</f>
        <v>1190</v>
      </c>
      <c r="H21" s="51">
        <f t="shared" ref="H21:H31" si="4">G6*3.55</f>
        <v>94430</v>
      </c>
      <c r="I21" s="51">
        <f t="shared" ref="I21:I31" si="5">H6*95</f>
        <v>668705</v>
      </c>
      <c r="J21" s="52">
        <f t="shared" ref="J21:J31" si="6">IF(H6&gt;0,2416,0)</f>
        <v>2416</v>
      </c>
    </row>
    <row r="22" spans="3:10" x14ac:dyDescent="0.3">
      <c r="C22" s="50">
        <v>3</v>
      </c>
      <c r="D22" s="51">
        <f>'Raw Data'!$C$8*D7</f>
        <v>107100</v>
      </c>
      <c r="E22" s="51">
        <f t="shared" si="1"/>
        <v>0</v>
      </c>
      <c r="F22" s="51">
        <f t="shared" si="2"/>
        <v>0</v>
      </c>
      <c r="G22" s="51">
        <f t="shared" si="3"/>
        <v>1190</v>
      </c>
      <c r="H22" s="51">
        <f t="shared" si="4"/>
        <v>111015.59999999999</v>
      </c>
      <c r="I22" s="51">
        <f t="shared" si="5"/>
        <v>888250</v>
      </c>
      <c r="J22" s="52">
        <f t="shared" si="6"/>
        <v>2416</v>
      </c>
    </row>
    <row r="23" spans="3:10" x14ac:dyDescent="0.3">
      <c r="C23" s="50">
        <v>4</v>
      </c>
      <c r="D23" s="51">
        <f>'Raw Data'!$C$8*D8</f>
        <v>107100</v>
      </c>
      <c r="E23" s="51">
        <f t="shared" si="1"/>
        <v>0</v>
      </c>
      <c r="F23" s="51">
        <f t="shared" si="2"/>
        <v>0</v>
      </c>
      <c r="G23" s="51">
        <f t="shared" si="3"/>
        <v>1190</v>
      </c>
      <c r="H23" s="51">
        <f t="shared" si="4"/>
        <v>123011.04999999999</v>
      </c>
      <c r="I23" s="51">
        <f t="shared" si="5"/>
        <v>888250</v>
      </c>
      <c r="J23" s="52">
        <f t="shared" si="6"/>
        <v>2416</v>
      </c>
    </row>
    <row r="24" spans="3:10" x14ac:dyDescent="0.3">
      <c r="C24" s="50">
        <v>5</v>
      </c>
      <c r="D24" s="51">
        <f>'Raw Data'!$C$8*D9</f>
        <v>107100</v>
      </c>
      <c r="E24" s="51">
        <f t="shared" si="1"/>
        <v>0</v>
      </c>
      <c r="F24" s="51">
        <f t="shared" si="2"/>
        <v>0</v>
      </c>
      <c r="G24" s="51">
        <f t="shared" si="3"/>
        <v>1190</v>
      </c>
      <c r="H24" s="51">
        <f t="shared" si="4"/>
        <v>131531.04999999999</v>
      </c>
      <c r="I24" s="51">
        <f t="shared" si="5"/>
        <v>888250</v>
      </c>
      <c r="J24" s="52">
        <f t="shared" si="6"/>
        <v>2416</v>
      </c>
    </row>
    <row r="25" spans="3:10" x14ac:dyDescent="0.3">
      <c r="C25" s="50">
        <v>6</v>
      </c>
      <c r="D25" s="51">
        <f>'Raw Data'!$C$8*D10</f>
        <v>107100</v>
      </c>
      <c r="E25" s="51">
        <f t="shared" si="1"/>
        <v>0</v>
      </c>
      <c r="F25" s="51">
        <f t="shared" si="2"/>
        <v>0</v>
      </c>
      <c r="G25" s="51">
        <f t="shared" si="3"/>
        <v>1190</v>
      </c>
      <c r="H25" s="51">
        <f t="shared" si="4"/>
        <v>126106.65</v>
      </c>
      <c r="I25" s="51">
        <f t="shared" si="5"/>
        <v>888250</v>
      </c>
      <c r="J25" s="52">
        <f t="shared" si="6"/>
        <v>2416</v>
      </c>
    </row>
    <row r="26" spans="3:10" x14ac:dyDescent="0.3">
      <c r="C26" s="50">
        <v>7</v>
      </c>
      <c r="D26" s="51">
        <f>'Raw Data'!$C$8*D11</f>
        <v>107100</v>
      </c>
      <c r="E26" s="51">
        <f t="shared" si="1"/>
        <v>0</v>
      </c>
      <c r="F26" s="51">
        <f t="shared" si="2"/>
        <v>0</v>
      </c>
      <c r="G26" s="51">
        <f t="shared" si="3"/>
        <v>1190</v>
      </c>
      <c r="H26" s="51">
        <f t="shared" si="4"/>
        <v>76988.849999999991</v>
      </c>
      <c r="I26" s="51">
        <f t="shared" si="5"/>
        <v>888250</v>
      </c>
      <c r="J26" s="52">
        <f t="shared" si="6"/>
        <v>2416</v>
      </c>
    </row>
    <row r="27" spans="3:10" x14ac:dyDescent="0.3">
      <c r="C27" s="50">
        <v>8</v>
      </c>
      <c r="D27" s="51">
        <f>'Raw Data'!$C$8*D12</f>
        <v>107100</v>
      </c>
      <c r="E27" s="51">
        <f t="shared" si="1"/>
        <v>0</v>
      </c>
      <c r="F27" s="51">
        <f t="shared" si="2"/>
        <v>0</v>
      </c>
      <c r="G27" s="51">
        <f t="shared" si="3"/>
        <v>1190</v>
      </c>
      <c r="H27" s="51">
        <f t="shared" si="4"/>
        <v>22698.699999999997</v>
      </c>
      <c r="I27" s="51">
        <f t="shared" si="5"/>
        <v>888250</v>
      </c>
      <c r="J27" s="52">
        <f t="shared" si="6"/>
        <v>2416</v>
      </c>
    </row>
    <row r="28" spans="3:10" x14ac:dyDescent="0.3">
      <c r="C28" s="50">
        <v>9</v>
      </c>
      <c r="D28" s="51">
        <f>'Raw Data'!$C$8*D13</f>
        <v>107100</v>
      </c>
      <c r="E28" s="51">
        <f t="shared" si="1"/>
        <v>0</v>
      </c>
      <c r="F28" s="51">
        <f t="shared" si="2"/>
        <v>0</v>
      </c>
      <c r="G28" s="51">
        <f t="shared" si="3"/>
        <v>1190</v>
      </c>
      <c r="H28" s="51">
        <f t="shared" si="4"/>
        <v>0</v>
      </c>
      <c r="I28" s="51">
        <f t="shared" si="5"/>
        <v>888250</v>
      </c>
      <c r="J28" s="52">
        <f t="shared" si="6"/>
        <v>2416</v>
      </c>
    </row>
    <row r="29" spans="3:10" x14ac:dyDescent="0.3">
      <c r="C29" s="50">
        <v>10</v>
      </c>
      <c r="D29" s="51">
        <f>'Raw Data'!$C$8*D14</f>
        <v>1596</v>
      </c>
      <c r="E29" s="51">
        <f t="shared" si="1"/>
        <v>0</v>
      </c>
      <c r="F29" s="51">
        <f t="shared" si="2"/>
        <v>4500</v>
      </c>
      <c r="G29" s="51">
        <f t="shared" si="3"/>
        <v>1148</v>
      </c>
      <c r="H29" s="51">
        <f t="shared" si="4"/>
        <v>0</v>
      </c>
      <c r="I29" s="51">
        <f t="shared" si="5"/>
        <v>626810</v>
      </c>
      <c r="J29" s="52">
        <f t="shared" si="6"/>
        <v>2416</v>
      </c>
    </row>
    <row r="30" spans="3:10" x14ac:dyDescent="0.3">
      <c r="C30" s="50">
        <v>11</v>
      </c>
      <c r="D30" s="51">
        <f>'Raw Data'!$C$8*D15</f>
        <v>0</v>
      </c>
      <c r="E30" s="51">
        <f t="shared" si="1"/>
        <v>0</v>
      </c>
      <c r="F30" s="51">
        <f t="shared" si="2"/>
        <v>16500</v>
      </c>
      <c r="G30" s="51">
        <f t="shared" si="3"/>
        <v>994</v>
      </c>
      <c r="H30" s="51">
        <f t="shared" si="4"/>
        <v>4899</v>
      </c>
      <c r="I30" s="51">
        <f t="shared" si="5"/>
        <v>539600</v>
      </c>
      <c r="J30" s="52">
        <f t="shared" si="6"/>
        <v>2416</v>
      </c>
    </row>
    <row r="31" spans="3:10" ht="15" thickBot="1" x14ac:dyDescent="0.35">
      <c r="C31" s="53">
        <v>12</v>
      </c>
      <c r="D31" s="54">
        <f>'Raw Data'!$C$8*D16</f>
        <v>0</v>
      </c>
      <c r="E31" s="54">
        <f t="shared" si="1"/>
        <v>0</v>
      </c>
      <c r="F31" s="54">
        <f t="shared" si="2"/>
        <v>0</v>
      </c>
      <c r="G31" s="54">
        <f t="shared" si="3"/>
        <v>994</v>
      </c>
      <c r="H31" s="54">
        <f t="shared" si="4"/>
        <v>13156.3</v>
      </c>
      <c r="I31" s="54">
        <f t="shared" si="5"/>
        <v>539600</v>
      </c>
      <c r="J31" s="55">
        <f t="shared" si="6"/>
        <v>2416</v>
      </c>
    </row>
    <row r="32" spans="3:10" ht="15" thickBot="1" x14ac:dyDescent="0.35"/>
    <row r="33" spans="3:8" ht="15" thickBot="1" x14ac:dyDescent="0.35">
      <c r="C33" s="59" t="s">
        <v>34</v>
      </c>
      <c r="D33" s="60"/>
      <c r="E33" s="60"/>
      <c r="F33" s="60"/>
      <c r="G33" s="60"/>
      <c r="H33" s="61"/>
    </row>
    <row r="34" spans="3:8" ht="15" thickBot="1" x14ac:dyDescent="0.35">
      <c r="C34" s="62" t="s">
        <v>29</v>
      </c>
      <c r="D34" s="63" t="s">
        <v>13</v>
      </c>
      <c r="E34" s="63" t="s">
        <v>24</v>
      </c>
      <c r="F34" s="63" t="s">
        <v>26</v>
      </c>
      <c r="G34" s="63" t="s">
        <v>25</v>
      </c>
      <c r="H34" s="64" t="s">
        <v>27</v>
      </c>
    </row>
    <row r="35" spans="3:8" x14ac:dyDescent="0.3">
      <c r="C35" s="1">
        <v>1</v>
      </c>
      <c r="D35" s="65">
        <f>C4-C5+E5-F5</f>
        <v>0</v>
      </c>
      <c r="E35" s="65">
        <f>(C5*20*8/2)+(D5/2)-H5</f>
        <v>0</v>
      </c>
      <c r="F35" s="65">
        <f>D5-C5*60</f>
        <v>-5100</v>
      </c>
      <c r="G35" s="65">
        <f>G4+H5-I5-G5</f>
        <v>0</v>
      </c>
      <c r="H35" s="2">
        <f>(C4+E5-F5)*80+D5/2-H5</f>
        <v>0</v>
      </c>
    </row>
    <row r="36" spans="3:8" x14ac:dyDescent="0.3">
      <c r="C36" s="66">
        <v>2</v>
      </c>
      <c r="D36" s="8">
        <f t="shared" ref="D36:D46" si="7">C5-C6+E6-F6</f>
        <v>0</v>
      </c>
      <c r="E36" s="8">
        <f t="shared" ref="E36:E46" si="8">(C6*20*8/2)+(D6/2)-H6</f>
        <v>0</v>
      </c>
      <c r="F36" s="8">
        <f t="shared" ref="F36:F46" si="9">D6-C6*60</f>
        <v>-4622</v>
      </c>
      <c r="G36" s="8">
        <f t="shared" ref="G36:G46" si="10">G5+H6-I6-G6</f>
        <v>0</v>
      </c>
      <c r="H36" s="11">
        <f t="shared" ref="H36:H46" si="11">(C5+E6-F6)*80+D6/2-H6</f>
        <v>0</v>
      </c>
    </row>
    <row r="37" spans="3:8" x14ac:dyDescent="0.3">
      <c r="C37" s="66">
        <v>3</v>
      </c>
      <c r="D37" s="8">
        <f t="shared" si="7"/>
        <v>0</v>
      </c>
      <c r="E37" s="8">
        <f t="shared" si="8"/>
        <v>0</v>
      </c>
      <c r="F37" s="8">
        <f t="shared" si="9"/>
        <v>0</v>
      </c>
      <c r="G37" s="8">
        <f t="shared" si="10"/>
        <v>0</v>
      </c>
      <c r="H37" s="11">
        <f t="shared" si="11"/>
        <v>0</v>
      </c>
    </row>
    <row r="38" spans="3:8" x14ac:dyDescent="0.3">
      <c r="C38" s="66">
        <v>4</v>
      </c>
      <c r="D38" s="8">
        <f t="shared" si="7"/>
        <v>0</v>
      </c>
      <c r="E38" s="8">
        <f t="shared" si="8"/>
        <v>0</v>
      </c>
      <c r="F38" s="8">
        <f t="shared" si="9"/>
        <v>0</v>
      </c>
      <c r="G38" s="8">
        <f t="shared" si="10"/>
        <v>0</v>
      </c>
      <c r="H38" s="11">
        <f t="shared" si="11"/>
        <v>0</v>
      </c>
    </row>
    <row r="39" spans="3:8" x14ac:dyDescent="0.3">
      <c r="C39" s="66">
        <v>5</v>
      </c>
      <c r="D39" s="8">
        <f t="shared" si="7"/>
        <v>0</v>
      </c>
      <c r="E39" s="8">
        <f t="shared" si="8"/>
        <v>0</v>
      </c>
      <c r="F39" s="8">
        <f t="shared" si="9"/>
        <v>0</v>
      </c>
      <c r="G39" s="8">
        <f t="shared" si="10"/>
        <v>0</v>
      </c>
      <c r="H39" s="11">
        <f t="shared" si="11"/>
        <v>0</v>
      </c>
    </row>
    <row r="40" spans="3:8" x14ac:dyDescent="0.3">
      <c r="C40" s="66">
        <v>6</v>
      </c>
      <c r="D40" s="8">
        <f t="shared" si="7"/>
        <v>0</v>
      </c>
      <c r="E40" s="8">
        <f t="shared" si="8"/>
        <v>0</v>
      </c>
      <c r="F40" s="8">
        <f t="shared" si="9"/>
        <v>0</v>
      </c>
      <c r="G40" s="8">
        <f t="shared" si="10"/>
        <v>0</v>
      </c>
      <c r="H40" s="11">
        <f t="shared" si="11"/>
        <v>0</v>
      </c>
    </row>
    <row r="41" spans="3:8" x14ac:dyDescent="0.3">
      <c r="C41" s="66">
        <v>7</v>
      </c>
      <c r="D41" s="8">
        <f t="shared" si="7"/>
        <v>0</v>
      </c>
      <c r="E41" s="8">
        <f t="shared" si="8"/>
        <v>0</v>
      </c>
      <c r="F41" s="8">
        <f t="shared" si="9"/>
        <v>0</v>
      </c>
      <c r="G41" s="8">
        <f t="shared" si="10"/>
        <v>0</v>
      </c>
      <c r="H41" s="11">
        <f t="shared" si="11"/>
        <v>0</v>
      </c>
    </row>
    <row r="42" spans="3:8" x14ac:dyDescent="0.3">
      <c r="C42" s="66">
        <v>8</v>
      </c>
      <c r="D42" s="8">
        <f t="shared" si="7"/>
        <v>0</v>
      </c>
      <c r="E42" s="8">
        <f t="shared" si="8"/>
        <v>0</v>
      </c>
      <c r="F42" s="8">
        <f t="shared" si="9"/>
        <v>0</v>
      </c>
      <c r="G42" s="8">
        <f t="shared" si="10"/>
        <v>0</v>
      </c>
      <c r="H42" s="11">
        <f t="shared" si="11"/>
        <v>0</v>
      </c>
    </row>
    <row r="43" spans="3:8" x14ac:dyDescent="0.3">
      <c r="C43" s="66">
        <v>9</v>
      </c>
      <c r="D43" s="8">
        <f t="shared" si="7"/>
        <v>0</v>
      </c>
      <c r="E43" s="8">
        <f t="shared" si="8"/>
        <v>0</v>
      </c>
      <c r="F43" s="8">
        <f t="shared" si="9"/>
        <v>0</v>
      </c>
      <c r="G43" s="8">
        <f t="shared" si="10"/>
        <v>0</v>
      </c>
      <c r="H43" s="11">
        <f t="shared" si="11"/>
        <v>0</v>
      </c>
    </row>
    <row r="44" spans="3:8" x14ac:dyDescent="0.3">
      <c r="C44" s="66">
        <v>10</v>
      </c>
      <c r="D44" s="8">
        <f t="shared" si="7"/>
        <v>0</v>
      </c>
      <c r="E44" s="8">
        <f t="shared" si="8"/>
        <v>0</v>
      </c>
      <c r="F44" s="8">
        <f t="shared" si="9"/>
        <v>-4844</v>
      </c>
      <c r="G44" s="8">
        <f t="shared" si="10"/>
        <v>0</v>
      </c>
      <c r="H44" s="11">
        <f t="shared" si="11"/>
        <v>0</v>
      </c>
    </row>
    <row r="45" spans="3:8" x14ac:dyDescent="0.3">
      <c r="C45" s="66">
        <v>11</v>
      </c>
      <c r="D45" s="8">
        <f t="shared" si="7"/>
        <v>0</v>
      </c>
      <c r="E45" s="8">
        <f t="shared" si="8"/>
        <v>0</v>
      </c>
      <c r="F45" s="8">
        <f t="shared" si="9"/>
        <v>-4260</v>
      </c>
      <c r="G45" s="8">
        <f t="shared" si="10"/>
        <v>0</v>
      </c>
      <c r="H45" s="11">
        <f t="shared" si="11"/>
        <v>0</v>
      </c>
    </row>
    <row r="46" spans="3:8" ht="15" thickBot="1" x14ac:dyDescent="0.35">
      <c r="C46" s="67">
        <v>12</v>
      </c>
      <c r="D46" s="68">
        <f t="shared" si="7"/>
        <v>0</v>
      </c>
      <c r="E46" s="68">
        <f t="shared" si="8"/>
        <v>0</v>
      </c>
      <c r="F46" s="68">
        <f t="shared" si="9"/>
        <v>-4260</v>
      </c>
      <c r="G46" s="68">
        <f t="shared" si="10"/>
        <v>0</v>
      </c>
      <c r="H46" s="13">
        <f t="shared" si="11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EADF-77EB-7F4B-9AA1-E7CEF94A00F6}">
  <sheetPr>
    <tabColor theme="9" tint="-0.249977111117893"/>
  </sheetPr>
  <dimension ref="B1:N46"/>
  <sheetViews>
    <sheetView workbookViewId="0"/>
  </sheetViews>
  <sheetFormatPr defaultColWidth="8.77734375" defaultRowHeight="14.4" x14ac:dyDescent="0.3"/>
  <cols>
    <col min="1" max="1" width="8.77734375" style="9"/>
    <col min="2" max="2" width="13.109375" style="9" customWidth="1"/>
    <col min="3" max="3" width="13.109375" style="9" bestFit="1" customWidth="1"/>
    <col min="4" max="4" width="9.77734375" style="9" bestFit="1" customWidth="1"/>
    <col min="5" max="6" width="8.77734375" style="9"/>
    <col min="7" max="7" width="11.109375" style="9" bestFit="1" customWidth="1"/>
    <col min="8" max="8" width="12.109375" style="9" customWidth="1"/>
    <col min="9" max="9" width="9.77734375" style="9" bestFit="1" customWidth="1"/>
    <col min="10" max="10" width="11.77734375" style="9" bestFit="1" customWidth="1"/>
    <col min="11" max="12" width="8.77734375" style="9"/>
    <col min="13" max="13" width="15.21875" style="9" bestFit="1" customWidth="1"/>
    <col min="14" max="14" width="13.109375" style="9" bestFit="1" customWidth="1"/>
    <col min="15" max="16384" width="8.77734375" style="9"/>
  </cols>
  <sheetData>
    <row r="1" spans="2:14" ht="15" thickBot="1" x14ac:dyDescent="0.35"/>
    <row r="2" spans="2:14" ht="15" thickBot="1" x14ac:dyDescent="0.35">
      <c r="B2" s="21" t="s">
        <v>30</v>
      </c>
      <c r="C2" s="22"/>
      <c r="D2" s="22"/>
      <c r="E2" s="22"/>
      <c r="F2" s="22"/>
      <c r="G2" s="22"/>
      <c r="H2" s="22"/>
      <c r="I2" s="22"/>
      <c r="J2" s="22"/>
      <c r="K2" s="23"/>
    </row>
    <row r="3" spans="2:14" ht="15" thickBot="1" x14ac:dyDescent="0.35">
      <c r="B3" s="29" t="s">
        <v>29</v>
      </c>
      <c r="C3" s="30" t="s">
        <v>13</v>
      </c>
      <c r="D3" s="30" t="s">
        <v>14</v>
      </c>
      <c r="E3" s="30" t="s">
        <v>15</v>
      </c>
      <c r="F3" s="30" t="s">
        <v>16</v>
      </c>
      <c r="G3" s="30" t="s">
        <v>17</v>
      </c>
      <c r="H3" s="30" t="s">
        <v>18</v>
      </c>
      <c r="I3" s="30" t="s">
        <v>19</v>
      </c>
      <c r="J3" s="30" t="s">
        <v>20</v>
      </c>
      <c r="K3" s="31" t="s">
        <v>21</v>
      </c>
      <c r="M3" s="46"/>
      <c r="N3" s="46"/>
    </row>
    <row r="4" spans="2:14" ht="15" thickBot="1" x14ac:dyDescent="0.35">
      <c r="B4" s="42">
        <v>0</v>
      </c>
      <c r="C4" s="32">
        <v>85</v>
      </c>
      <c r="D4" s="24"/>
      <c r="E4" s="24"/>
      <c r="F4" s="24"/>
      <c r="G4" s="24">
        <v>16460</v>
      </c>
      <c r="H4" s="33"/>
      <c r="I4" s="25"/>
      <c r="J4" s="25"/>
      <c r="K4" s="26"/>
      <c r="M4" s="45" t="s">
        <v>31</v>
      </c>
      <c r="N4" s="5">
        <f>SUM(D20:J31)</f>
        <v>10166943.25</v>
      </c>
    </row>
    <row r="5" spans="2:14" x14ac:dyDescent="0.3">
      <c r="B5" s="43">
        <v>1</v>
      </c>
      <c r="C5" s="34">
        <f>IF(H5&lt;13600,H5/80,170)</f>
        <v>85</v>
      </c>
      <c r="D5" s="27">
        <v>0</v>
      </c>
      <c r="E5" s="27">
        <v>0</v>
      </c>
      <c r="F5" s="27">
        <v>0</v>
      </c>
      <c r="G5" s="27">
        <v>22044</v>
      </c>
      <c r="H5" s="35">
        <v>6800</v>
      </c>
      <c r="I5" s="38">
        <v>1216</v>
      </c>
      <c r="J5" s="38">
        <v>171</v>
      </c>
      <c r="K5" s="39">
        <f>J5*I5</f>
        <v>207936</v>
      </c>
      <c r="M5" s="3" t="s">
        <v>32</v>
      </c>
      <c r="N5" s="6">
        <f>SUM(K5:K16)</f>
        <v>18810171</v>
      </c>
    </row>
    <row r="6" spans="2:14" ht="15" thickBot="1" x14ac:dyDescent="0.35">
      <c r="B6" s="43">
        <v>2</v>
      </c>
      <c r="C6" s="34">
        <f t="shared" ref="C6:C16" si="0">IF(H6&lt;13600,H6/80,170)</f>
        <v>85</v>
      </c>
      <c r="D6" s="27">
        <v>0</v>
      </c>
      <c r="E6" s="27">
        <v>0</v>
      </c>
      <c r="F6" s="27">
        <v>0</v>
      </c>
      <c r="G6" s="27">
        <v>26361</v>
      </c>
      <c r="H6" s="35">
        <v>6800</v>
      </c>
      <c r="I6" s="38">
        <v>2483</v>
      </c>
      <c r="J6" s="38">
        <v>171</v>
      </c>
      <c r="K6" s="39">
        <f t="shared" ref="K6:K16" si="1">J6*I6</f>
        <v>424593</v>
      </c>
      <c r="M6" s="4" t="s">
        <v>33</v>
      </c>
      <c r="N6" s="7">
        <f>SUM(K5:K16)-N4</f>
        <v>8643227.75</v>
      </c>
    </row>
    <row r="7" spans="2:14" x14ac:dyDescent="0.3">
      <c r="B7" s="43">
        <v>3</v>
      </c>
      <c r="C7" s="34">
        <f t="shared" si="0"/>
        <v>85</v>
      </c>
      <c r="D7" s="27">
        <v>0</v>
      </c>
      <c r="E7" s="27">
        <v>0</v>
      </c>
      <c r="F7" s="27">
        <v>0</v>
      </c>
      <c r="G7" s="27">
        <v>28483</v>
      </c>
      <c r="H7" s="35">
        <v>6800</v>
      </c>
      <c r="I7" s="38">
        <v>4678</v>
      </c>
      <c r="J7" s="38">
        <v>171</v>
      </c>
      <c r="K7" s="39">
        <f t="shared" si="1"/>
        <v>799938</v>
      </c>
    </row>
    <row r="8" spans="2:14" x14ac:dyDescent="0.3">
      <c r="B8" s="43">
        <v>4</v>
      </c>
      <c r="C8" s="34">
        <f t="shared" si="0"/>
        <v>85</v>
      </c>
      <c r="D8" s="27">
        <v>0</v>
      </c>
      <c r="E8" s="27">
        <v>0</v>
      </c>
      <c r="F8" s="27">
        <v>0</v>
      </c>
      <c r="G8" s="27">
        <v>29312</v>
      </c>
      <c r="H8" s="35">
        <v>6800</v>
      </c>
      <c r="I8" s="38">
        <v>5971</v>
      </c>
      <c r="J8" s="38">
        <v>171</v>
      </c>
      <c r="K8" s="39">
        <f t="shared" si="1"/>
        <v>1021041</v>
      </c>
    </row>
    <row r="9" spans="2:14" x14ac:dyDescent="0.3">
      <c r="B9" s="43">
        <v>5</v>
      </c>
      <c r="C9" s="34">
        <f t="shared" si="0"/>
        <v>128</v>
      </c>
      <c r="D9" s="27">
        <v>0</v>
      </c>
      <c r="E9" s="27">
        <v>43</v>
      </c>
      <c r="F9" s="27">
        <v>0</v>
      </c>
      <c r="G9" s="27">
        <v>32602</v>
      </c>
      <c r="H9" s="35">
        <v>10240</v>
      </c>
      <c r="I9" s="38">
        <v>6950</v>
      </c>
      <c r="J9" s="38">
        <v>171</v>
      </c>
      <c r="K9" s="39">
        <f t="shared" si="1"/>
        <v>1188450</v>
      </c>
    </row>
    <row r="10" spans="2:14" x14ac:dyDescent="0.3">
      <c r="B10" s="43">
        <v>6</v>
      </c>
      <c r="C10" s="34">
        <f t="shared" si="0"/>
        <v>131</v>
      </c>
      <c r="D10" s="27">
        <v>0</v>
      </c>
      <c r="E10" s="27">
        <v>3</v>
      </c>
      <c r="F10" s="27">
        <v>0</v>
      </c>
      <c r="G10" s="27">
        <v>32204</v>
      </c>
      <c r="H10" s="35">
        <v>10480</v>
      </c>
      <c r="I10" s="38">
        <v>10878</v>
      </c>
      <c r="J10" s="38">
        <v>171</v>
      </c>
      <c r="K10" s="39">
        <f t="shared" si="1"/>
        <v>1860138</v>
      </c>
    </row>
    <row r="11" spans="2:14" x14ac:dyDescent="0.3">
      <c r="B11" s="43">
        <v>7</v>
      </c>
      <c r="C11" s="34">
        <f t="shared" si="0"/>
        <v>131</v>
      </c>
      <c r="D11" s="27">
        <v>0</v>
      </c>
      <c r="E11" s="27">
        <v>0</v>
      </c>
      <c r="F11" s="27">
        <v>0</v>
      </c>
      <c r="G11" s="27">
        <v>19498</v>
      </c>
      <c r="H11" s="35">
        <v>10480</v>
      </c>
      <c r="I11" s="38">
        <v>23186</v>
      </c>
      <c r="J11" s="38">
        <v>171</v>
      </c>
      <c r="K11" s="39">
        <f t="shared" si="1"/>
        <v>3964806</v>
      </c>
    </row>
    <row r="12" spans="2:14" x14ac:dyDescent="0.3">
      <c r="B12" s="43">
        <v>8</v>
      </c>
      <c r="C12" s="34">
        <f t="shared" si="0"/>
        <v>131</v>
      </c>
      <c r="D12" s="27">
        <v>0</v>
      </c>
      <c r="E12" s="27">
        <v>0</v>
      </c>
      <c r="F12" s="27">
        <v>0</v>
      </c>
      <c r="G12" s="27">
        <v>5335</v>
      </c>
      <c r="H12" s="35">
        <v>10480</v>
      </c>
      <c r="I12" s="38">
        <v>24643</v>
      </c>
      <c r="J12" s="38">
        <v>171</v>
      </c>
      <c r="K12" s="39">
        <f t="shared" si="1"/>
        <v>4213953</v>
      </c>
    </row>
    <row r="13" spans="2:14" x14ac:dyDescent="0.3">
      <c r="B13" s="43">
        <v>9</v>
      </c>
      <c r="C13" s="34">
        <f t="shared" si="0"/>
        <v>131</v>
      </c>
      <c r="D13" s="27">
        <v>0</v>
      </c>
      <c r="E13" s="27">
        <v>0</v>
      </c>
      <c r="F13" s="27">
        <v>0</v>
      </c>
      <c r="G13" s="27">
        <v>71</v>
      </c>
      <c r="H13" s="35">
        <v>10480</v>
      </c>
      <c r="I13" s="38">
        <v>15744</v>
      </c>
      <c r="J13" s="38">
        <v>171</v>
      </c>
      <c r="K13" s="39">
        <f t="shared" si="1"/>
        <v>2692224</v>
      </c>
    </row>
    <row r="14" spans="2:14" x14ac:dyDescent="0.3">
      <c r="B14" s="43">
        <v>10</v>
      </c>
      <c r="C14" s="34">
        <f t="shared" si="0"/>
        <v>82</v>
      </c>
      <c r="D14" s="27">
        <v>0</v>
      </c>
      <c r="E14" s="27">
        <v>0</v>
      </c>
      <c r="F14" s="27">
        <v>49</v>
      </c>
      <c r="G14" s="27">
        <v>33</v>
      </c>
      <c r="H14" s="35">
        <v>6560</v>
      </c>
      <c r="I14" s="38">
        <v>6598</v>
      </c>
      <c r="J14" s="38">
        <v>171</v>
      </c>
      <c r="K14" s="39">
        <f t="shared" si="1"/>
        <v>1128258</v>
      </c>
    </row>
    <row r="15" spans="2:14" x14ac:dyDescent="0.3">
      <c r="B15" s="43">
        <v>11</v>
      </c>
      <c r="C15" s="34">
        <f t="shared" si="0"/>
        <v>71</v>
      </c>
      <c r="D15" s="27">
        <v>0</v>
      </c>
      <c r="E15" s="27">
        <v>0</v>
      </c>
      <c r="F15" s="27">
        <v>11</v>
      </c>
      <c r="G15" s="27">
        <v>1413</v>
      </c>
      <c r="H15" s="35">
        <v>5680</v>
      </c>
      <c r="I15" s="38">
        <v>4300</v>
      </c>
      <c r="J15" s="38">
        <v>171</v>
      </c>
      <c r="K15" s="39">
        <f t="shared" si="1"/>
        <v>735300</v>
      </c>
    </row>
    <row r="16" spans="2:14" ht="15" thickBot="1" x14ac:dyDescent="0.35">
      <c r="B16" s="44">
        <v>12</v>
      </c>
      <c r="C16" s="36">
        <f t="shared" si="0"/>
        <v>71</v>
      </c>
      <c r="D16" s="28">
        <v>0</v>
      </c>
      <c r="E16" s="28">
        <v>0</v>
      </c>
      <c r="F16" s="28">
        <v>0</v>
      </c>
      <c r="G16" s="28">
        <v>3739</v>
      </c>
      <c r="H16" s="37">
        <v>5680</v>
      </c>
      <c r="I16" s="40">
        <v>3354</v>
      </c>
      <c r="J16" s="40">
        <v>171</v>
      </c>
      <c r="K16" s="41">
        <f t="shared" si="1"/>
        <v>573534</v>
      </c>
    </row>
    <row r="18" spans="3:11" ht="15" thickBot="1" x14ac:dyDescent="0.35"/>
    <row r="19" spans="3:11" ht="15" thickBot="1" x14ac:dyDescent="0.35">
      <c r="C19" s="56" t="s">
        <v>35</v>
      </c>
      <c r="D19" s="57" t="s">
        <v>14</v>
      </c>
      <c r="E19" s="57" t="s">
        <v>22</v>
      </c>
      <c r="F19" s="57" t="s">
        <v>16</v>
      </c>
      <c r="G19" s="57" t="s">
        <v>23</v>
      </c>
      <c r="H19" s="57" t="s">
        <v>17</v>
      </c>
      <c r="I19" s="57" t="s">
        <v>18</v>
      </c>
      <c r="J19" s="58" t="s">
        <v>28</v>
      </c>
      <c r="K19" s="46"/>
    </row>
    <row r="20" spans="3:11" x14ac:dyDescent="0.3">
      <c r="C20" s="47">
        <v>1</v>
      </c>
      <c r="D20" s="48">
        <f>'Raw Data'!$C$8*D5</f>
        <v>0</v>
      </c>
      <c r="E20" s="48">
        <f>1640*E5</f>
        <v>0</v>
      </c>
      <c r="F20" s="48">
        <f>1500*F5</f>
        <v>0</v>
      </c>
      <c r="G20" s="48">
        <f>14*C5</f>
        <v>1190</v>
      </c>
      <c r="H20" s="48">
        <f>G5*3.55</f>
        <v>78256.2</v>
      </c>
      <c r="I20" s="48">
        <f>H5*95</f>
        <v>646000</v>
      </c>
      <c r="J20" s="49">
        <f>IF(H5&gt;0,2416,0)</f>
        <v>2416</v>
      </c>
      <c r="K20" s="46"/>
    </row>
    <row r="21" spans="3:11" x14ac:dyDescent="0.3">
      <c r="C21" s="50">
        <v>2</v>
      </c>
      <c r="D21" s="51">
        <f>'Raw Data'!$C$8*D6</f>
        <v>0</v>
      </c>
      <c r="E21" s="51">
        <f t="shared" ref="E21:E31" si="2">1640*E6</f>
        <v>0</v>
      </c>
      <c r="F21" s="51">
        <f t="shared" ref="F21:F31" si="3">1500*F6</f>
        <v>0</v>
      </c>
      <c r="G21" s="51">
        <f t="shared" ref="G21:G31" si="4">14*C6</f>
        <v>1190</v>
      </c>
      <c r="H21" s="51">
        <f t="shared" ref="H21:H31" si="5">G6*3.55</f>
        <v>93581.549999999988</v>
      </c>
      <c r="I21" s="51">
        <f t="shared" ref="I21:I31" si="6">H6*95</f>
        <v>646000</v>
      </c>
      <c r="J21" s="52">
        <f t="shared" ref="J21:J31" si="7">IF(H6&gt;0,2416,0)</f>
        <v>2416</v>
      </c>
      <c r="K21" s="46"/>
    </row>
    <row r="22" spans="3:11" x14ac:dyDescent="0.3">
      <c r="C22" s="50">
        <v>3</v>
      </c>
      <c r="D22" s="51">
        <f>'Raw Data'!$C$8*D7</f>
        <v>0</v>
      </c>
      <c r="E22" s="51">
        <f t="shared" si="2"/>
        <v>0</v>
      </c>
      <c r="F22" s="51">
        <f t="shared" si="3"/>
        <v>0</v>
      </c>
      <c r="G22" s="51">
        <f t="shared" si="4"/>
        <v>1190</v>
      </c>
      <c r="H22" s="51">
        <f t="shared" si="5"/>
        <v>101114.65</v>
      </c>
      <c r="I22" s="51">
        <f t="shared" si="6"/>
        <v>646000</v>
      </c>
      <c r="J22" s="52">
        <f t="shared" si="7"/>
        <v>2416</v>
      </c>
      <c r="K22" s="46"/>
    </row>
    <row r="23" spans="3:11" x14ac:dyDescent="0.3">
      <c r="C23" s="50">
        <v>4</v>
      </c>
      <c r="D23" s="51">
        <f>'Raw Data'!$C$8*D8</f>
        <v>0</v>
      </c>
      <c r="E23" s="51">
        <f t="shared" si="2"/>
        <v>0</v>
      </c>
      <c r="F23" s="51">
        <f t="shared" si="3"/>
        <v>0</v>
      </c>
      <c r="G23" s="51">
        <f t="shared" si="4"/>
        <v>1190</v>
      </c>
      <c r="H23" s="51">
        <f t="shared" si="5"/>
        <v>104057.59999999999</v>
      </c>
      <c r="I23" s="51">
        <f t="shared" si="6"/>
        <v>646000</v>
      </c>
      <c r="J23" s="52">
        <f t="shared" si="7"/>
        <v>2416</v>
      </c>
      <c r="K23" s="46"/>
    </row>
    <row r="24" spans="3:11" x14ac:dyDescent="0.3">
      <c r="C24" s="50">
        <v>5</v>
      </c>
      <c r="D24" s="51">
        <f>'Raw Data'!$C$8*D9</f>
        <v>0</v>
      </c>
      <c r="E24" s="51">
        <f t="shared" si="2"/>
        <v>70520</v>
      </c>
      <c r="F24" s="51">
        <f t="shared" si="3"/>
        <v>0</v>
      </c>
      <c r="G24" s="51">
        <f t="shared" si="4"/>
        <v>1792</v>
      </c>
      <c r="H24" s="51">
        <f t="shared" si="5"/>
        <v>115737.09999999999</v>
      </c>
      <c r="I24" s="51">
        <f t="shared" si="6"/>
        <v>972800</v>
      </c>
      <c r="J24" s="52">
        <f t="shared" si="7"/>
        <v>2416</v>
      </c>
      <c r="K24" s="46"/>
    </row>
    <row r="25" spans="3:11" x14ac:dyDescent="0.3">
      <c r="C25" s="50">
        <v>6</v>
      </c>
      <c r="D25" s="51">
        <f>'Raw Data'!$C$8*D10</f>
        <v>0</v>
      </c>
      <c r="E25" s="51">
        <f t="shared" si="2"/>
        <v>4920</v>
      </c>
      <c r="F25" s="51">
        <f t="shared" si="3"/>
        <v>0</v>
      </c>
      <c r="G25" s="51">
        <f t="shared" si="4"/>
        <v>1834</v>
      </c>
      <c r="H25" s="51">
        <f t="shared" si="5"/>
        <v>114324.2</v>
      </c>
      <c r="I25" s="51">
        <f t="shared" si="6"/>
        <v>995600</v>
      </c>
      <c r="J25" s="52">
        <f t="shared" si="7"/>
        <v>2416</v>
      </c>
      <c r="K25" s="46"/>
    </row>
    <row r="26" spans="3:11" x14ac:dyDescent="0.3">
      <c r="C26" s="50">
        <v>7</v>
      </c>
      <c r="D26" s="51">
        <f>'Raw Data'!$C$8*D11</f>
        <v>0</v>
      </c>
      <c r="E26" s="51">
        <f t="shared" si="2"/>
        <v>0</v>
      </c>
      <c r="F26" s="51">
        <f t="shared" si="3"/>
        <v>0</v>
      </c>
      <c r="G26" s="51">
        <f t="shared" si="4"/>
        <v>1834</v>
      </c>
      <c r="H26" s="51">
        <f t="shared" si="5"/>
        <v>69217.899999999994</v>
      </c>
      <c r="I26" s="51">
        <f t="shared" si="6"/>
        <v>995600</v>
      </c>
      <c r="J26" s="52">
        <f t="shared" si="7"/>
        <v>2416</v>
      </c>
      <c r="K26" s="46"/>
    </row>
    <row r="27" spans="3:11" x14ac:dyDescent="0.3">
      <c r="C27" s="50">
        <v>8</v>
      </c>
      <c r="D27" s="51">
        <f>'Raw Data'!$C$8*D12</f>
        <v>0</v>
      </c>
      <c r="E27" s="51">
        <f t="shared" si="2"/>
        <v>0</v>
      </c>
      <c r="F27" s="51">
        <f t="shared" si="3"/>
        <v>0</v>
      </c>
      <c r="G27" s="51">
        <f t="shared" si="4"/>
        <v>1834</v>
      </c>
      <c r="H27" s="51">
        <f t="shared" si="5"/>
        <v>18939.25</v>
      </c>
      <c r="I27" s="51">
        <f t="shared" si="6"/>
        <v>995600</v>
      </c>
      <c r="J27" s="52">
        <f t="shared" si="7"/>
        <v>2416</v>
      </c>
      <c r="K27" s="46"/>
    </row>
    <row r="28" spans="3:11" x14ac:dyDescent="0.3">
      <c r="C28" s="50">
        <v>9</v>
      </c>
      <c r="D28" s="51">
        <f>'Raw Data'!$C$8*D13</f>
        <v>0</v>
      </c>
      <c r="E28" s="51">
        <f t="shared" si="2"/>
        <v>0</v>
      </c>
      <c r="F28" s="51">
        <f t="shared" si="3"/>
        <v>0</v>
      </c>
      <c r="G28" s="51">
        <f t="shared" si="4"/>
        <v>1834</v>
      </c>
      <c r="H28" s="51">
        <f t="shared" si="5"/>
        <v>252.04999999999998</v>
      </c>
      <c r="I28" s="51">
        <f t="shared" si="6"/>
        <v>995600</v>
      </c>
      <c r="J28" s="52">
        <f t="shared" si="7"/>
        <v>2416</v>
      </c>
      <c r="K28" s="46"/>
    </row>
    <row r="29" spans="3:11" x14ac:dyDescent="0.3">
      <c r="C29" s="50">
        <v>10</v>
      </c>
      <c r="D29" s="51">
        <f>'Raw Data'!$C$8*D14</f>
        <v>0</v>
      </c>
      <c r="E29" s="51">
        <f t="shared" si="2"/>
        <v>0</v>
      </c>
      <c r="F29" s="51">
        <f t="shared" si="3"/>
        <v>73500</v>
      </c>
      <c r="G29" s="51">
        <f t="shared" si="4"/>
        <v>1148</v>
      </c>
      <c r="H29" s="51">
        <f t="shared" si="5"/>
        <v>117.14999999999999</v>
      </c>
      <c r="I29" s="51">
        <f t="shared" si="6"/>
        <v>623200</v>
      </c>
      <c r="J29" s="52">
        <f t="shared" si="7"/>
        <v>2416</v>
      </c>
      <c r="K29" s="46"/>
    </row>
    <row r="30" spans="3:11" x14ac:dyDescent="0.3">
      <c r="C30" s="50">
        <v>11</v>
      </c>
      <c r="D30" s="51">
        <f>'Raw Data'!$C$8*D15</f>
        <v>0</v>
      </c>
      <c r="E30" s="51">
        <f t="shared" si="2"/>
        <v>0</v>
      </c>
      <c r="F30" s="51">
        <f t="shared" si="3"/>
        <v>16500</v>
      </c>
      <c r="G30" s="51">
        <f t="shared" si="4"/>
        <v>994</v>
      </c>
      <c r="H30" s="51">
        <f t="shared" si="5"/>
        <v>5016.1499999999996</v>
      </c>
      <c r="I30" s="51">
        <f t="shared" si="6"/>
        <v>539600</v>
      </c>
      <c r="J30" s="52">
        <f t="shared" si="7"/>
        <v>2416</v>
      </c>
      <c r="K30" s="46"/>
    </row>
    <row r="31" spans="3:11" ht="15" thickBot="1" x14ac:dyDescent="0.35">
      <c r="C31" s="53">
        <v>12</v>
      </c>
      <c r="D31" s="54">
        <f>'Raw Data'!$C$8*D16</f>
        <v>0</v>
      </c>
      <c r="E31" s="54">
        <f t="shared" si="2"/>
        <v>0</v>
      </c>
      <c r="F31" s="54">
        <f t="shared" si="3"/>
        <v>0</v>
      </c>
      <c r="G31" s="54">
        <f t="shared" si="4"/>
        <v>994</v>
      </c>
      <c r="H31" s="54">
        <f t="shared" si="5"/>
        <v>13273.449999999999</v>
      </c>
      <c r="I31" s="54">
        <f t="shared" si="6"/>
        <v>539600</v>
      </c>
      <c r="J31" s="55">
        <f t="shared" si="7"/>
        <v>2416</v>
      </c>
      <c r="K31" s="46"/>
    </row>
    <row r="32" spans="3:11" ht="15" thickBot="1" x14ac:dyDescent="0.35"/>
    <row r="33" spans="3:8" ht="15" thickBot="1" x14ac:dyDescent="0.35">
      <c r="C33" s="59" t="s">
        <v>34</v>
      </c>
      <c r="D33" s="60"/>
      <c r="E33" s="60"/>
      <c r="F33" s="60"/>
      <c r="G33" s="60"/>
      <c r="H33" s="61"/>
    </row>
    <row r="34" spans="3:8" ht="15" thickBot="1" x14ac:dyDescent="0.35">
      <c r="C34" s="62" t="s">
        <v>29</v>
      </c>
      <c r="D34" s="63" t="s">
        <v>13</v>
      </c>
      <c r="E34" s="63" t="s">
        <v>24</v>
      </c>
      <c r="F34" s="63" t="s">
        <v>26</v>
      </c>
      <c r="G34" s="63" t="s">
        <v>25</v>
      </c>
      <c r="H34" s="64" t="s">
        <v>27</v>
      </c>
    </row>
    <row r="35" spans="3:8" x14ac:dyDescent="0.3">
      <c r="C35" s="1">
        <v>1</v>
      </c>
      <c r="D35" s="65">
        <f>C4-C5+E5-F5</f>
        <v>0</v>
      </c>
      <c r="E35" s="65">
        <f>(C5*20*8/2)+(D5/2)-H5</f>
        <v>0</v>
      </c>
      <c r="F35" s="65">
        <f>D5-C5*60</f>
        <v>-5100</v>
      </c>
      <c r="G35" s="65">
        <f>G4+H5-I5-G5</f>
        <v>0</v>
      </c>
      <c r="H35" s="2">
        <f>(C4+E5-F5)*80+D5/2-H5</f>
        <v>0</v>
      </c>
    </row>
    <row r="36" spans="3:8" x14ac:dyDescent="0.3">
      <c r="C36" s="66">
        <v>2</v>
      </c>
      <c r="D36" s="8">
        <f t="shared" ref="D36:D46" si="8">C5-C6+E6-F6</f>
        <v>0</v>
      </c>
      <c r="E36" s="8">
        <f t="shared" ref="E36:E46" si="9">(C6*20*8/2)+(D6/2)-H6</f>
        <v>0</v>
      </c>
      <c r="F36" s="8">
        <f t="shared" ref="F36:F46" si="10">D6-C6*60</f>
        <v>-5100</v>
      </c>
      <c r="G36" s="8">
        <f t="shared" ref="G36:G46" si="11">G5+H6-I6-G6</f>
        <v>0</v>
      </c>
      <c r="H36" s="11">
        <f t="shared" ref="H36:H46" si="12">(C5+E6-F6)*80+D6/2-H6</f>
        <v>0</v>
      </c>
    </row>
    <row r="37" spans="3:8" x14ac:dyDescent="0.3">
      <c r="C37" s="66">
        <v>3</v>
      </c>
      <c r="D37" s="8">
        <f t="shared" si="8"/>
        <v>0</v>
      </c>
      <c r="E37" s="8">
        <f t="shared" si="9"/>
        <v>0</v>
      </c>
      <c r="F37" s="8">
        <f t="shared" si="10"/>
        <v>-5100</v>
      </c>
      <c r="G37" s="8">
        <f t="shared" si="11"/>
        <v>0</v>
      </c>
      <c r="H37" s="11">
        <f t="shared" si="12"/>
        <v>0</v>
      </c>
    </row>
    <row r="38" spans="3:8" x14ac:dyDescent="0.3">
      <c r="C38" s="66">
        <v>4</v>
      </c>
      <c r="D38" s="8">
        <f t="shared" si="8"/>
        <v>0</v>
      </c>
      <c r="E38" s="8">
        <f t="shared" si="9"/>
        <v>0</v>
      </c>
      <c r="F38" s="8">
        <f t="shared" si="10"/>
        <v>-5100</v>
      </c>
      <c r="G38" s="8">
        <f t="shared" si="11"/>
        <v>0</v>
      </c>
      <c r="H38" s="11">
        <f t="shared" si="12"/>
        <v>0</v>
      </c>
    </row>
    <row r="39" spans="3:8" x14ac:dyDescent="0.3">
      <c r="C39" s="66">
        <v>5</v>
      </c>
      <c r="D39" s="8">
        <f t="shared" si="8"/>
        <v>0</v>
      </c>
      <c r="E39" s="8">
        <f t="shared" si="9"/>
        <v>0</v>
      </c>
      <c r="F39" s="8">
        <f t="shared" si="10"/>
        <v>-7680</v>
      </c>
      <c r="G39" s="8">
        <f t="shared" si="11"/>
        <v>0</v>
      </c>
      <c r="H39" s="11">
        <f t="shared" si="12"/>
        <v>0</v>
      </c>
    </row>
    <row r="40" spans="3:8" x14ac:dyDescent="0.3">
      <c r="C40" s="66">
        <v>6</v>
      </c>
      <c r="D40" s="8">
        <f t="shared" si="8"/>
        <v>0</v>
      </c>
      <c r="E40" s="8">
        <f t="shared" si="9"/>
        <v>0</v>
      </c>
      <c r="F40" s="8">
        <f t="shared" si="10"/>
        <v>-7860</v>
      </c>
      <c r="G40" s="8">
        <f t="shared" si="11"/>
        <v>0</v>
      </c>
      <c r="H40" s="11">
        <f t="shared" si="12"/>
        <v>0</v>
      </c>
    </row>
    <row r="41" spans="3:8" x14ac:dyDescent="0.3">
      <c r="C41" s="66">
        <v>7</v>
      </c>
      <c r="D41" s="8">
        <f t="shared" si="8"/>
        <v>0</v>
      </c>
      <c r="E41" s="8">
        <f t="shared" si="9"/>
        <v>0</v>
      </c>
      <c r="F41" s="8">
        <f t="shared" si="10"/>
        <v>-7860</v>
      </c>
      <c r="G41" s="8">
        <f t="shared" si="11"/>
        <v>0</v>
      </c>
      <c r="H41" s="11">
        <f t="shared" si="12"/>
        <v>0</v>
      </c>
    </row>
    <row r="42" spans="3:8" x14ac:dyDescent="0.3">
      <c r="C42" s="66">
        <v>8</v>
      </c>
      <c r="D42" s="8">
        <f t="shared" si="8"/>
        <v>0</v>
      </c>
      <c r="E42" s="8">
        <f t="shared" si="9"/>
        <v>0</v>
      </c>
      <c r="F42" s="8">
        <f t="shared" si="10"/>
        <v>-7860</v>
      </c>
      <c r="G42" s="8">
        <f t="shared" si="11"/>
        <v>0</v>
      </c>
      <c r="H42" s="11">
        <f t="shared" si="12"/>
        <v>0</v>
      </c>
    </row>
    <row r="43" spans="3:8" x14ac:dyDescent="0.3">
      <c r="C43" s="66">
        <v>9</v>
      </c>
      <c r="D43" s="8">
        <f t="shared" si="8"/>
        <v>0</v>
      </c>
      <c r="E43" s="8">
        <f t="shared" si="9"/>
        <v>0</v>
      </c>
      <c r="F43" s="8">
        <f t="shared" si="10"/>
        <v>-7860</v>
      </c>
      <c r="G43" s="8">
        <f t="shared" si="11"/>
        <v>0</v>
      </c>
      <c r="H43" s="11">
        <f t="shared" si="12"/>
        <v>0</v>
      </c>
    </row>
    <row r="44" spans="3:8" x14ac:dyDescent="0.3">
      <c r="C44" s="66">
        <v>10</v>
      </c>
      <c r="D44" s="8">
        <f t="shared" si="8"/>
        <v>0</v>
      </c>
      <c r="E44" s="8">
        <f t="shared" si="9"/>
        <v>0</v>
      </c>
      <c r="F44" s="8">
        <f t="shared" si="10"/>
        <v>-4920</v>
      </c>
      <c r="G44" s="8">
        <f t="shared" si="11"/>
        <v>0</v>
      </c>
      <c r="H44" s="11">
        <f t="shared" si="12"/>
        <v>0</v>
      </c>
    </row>
    <row r="45" spans="3:8" x14ac:dyDescent="0.3">
      <c r="C45" s="66">
        <v>11</v>
      </c>
      <c r="D45" s="8">
        <f t="shared" si="8"/>
        <v>0</v>
      </c>
      <c r="E45" s="8">
        <f t="shared" si="9"/>
        <v>0</v>
      </c>
      <c r="F45" s="8">
        <f t="shared" si="10"/>
        <v>-4260</v>
      </c>
      <c r="G45" s="8">
        <f t="shared" si="11"/>
        <v>0</v>
      </c>
      <c r="H45" s="11">
        <f t="shared" si="12"/>
        <v>0</v>
      </c>
    </row>
    <row r="46" spans="3:8" ht="15" thickBot="1" x14ac:dyDescent="0.35">
      <c r="C46" s="67">
        <v>12</v>
      </c>
      <c r="D46" s="68">
        <f t="shared" si="8"/>
        <v>0</v>
      </c>
      <c r="E46" s="68">
        <f t="shared" si="9"/>
        <v>0</v>
      </c>
      <c r="F46" s="68">
        <f t="shared" si="10"/>
        <v>-4260</v>
      </c>
      <c r="G46" s="68">
        <f t="shared" si="11"/>
        <v>0</v>
      </c>
      <c r="H46" s="13">
        <f t="shared" si="1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Strategies&gt;&gt;</vt:lpstr>
      <vt:lpstr>Chase</vt:lpstr>
      <vt:lpstr>Chase- 2shifts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devi</dc:creator>
  <cp:lastModifiedBy>satya devi</cp:lastModifiedBy>
  <dcterms:created xsi:type="dcterms:W3CDTF">2019-03-14T09:09:28Z</dcterms:created>
  <dcterms:modified xsi:type="dcterms:W3CDTF">2019-08-25T23:04:08Z</dcterms:modified>
</cp:coreProperties>
</file>