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C\supply chain\"/>
    </mc:Choice>
  </mc:AlternateContent>
  <xr:revisionPtr revIDLastSave="0" documentId="13_ncr:1_{C4EFCF1F-B2B9-4623-ABD9-782D46DDCC94}" xr6:coauthVersionLast="43" xr6:coauthVersionMax="43" xr10:uidLastSave="{00000000-0000-0000-0000-000000000000}"/>
  <bookViews>
    <workbookView xWindow="-108" yWindow="-108" windowWidth="23256" windowHeight="12576" xr2:uid="{16B3A686-F27E-1C47-95ED-3A5F5ABC664A}"/>
  </bookViews>
  <sheets>
    <sheet name="Raw Data" sheetId="1" r:id="rId1"/>
    <sheet name="Strategies&gt;&gt;" sheetId="8" r:id="rId2"/>
    <sheet name="Level" sheetId="2" r:id="rId3"/>
    <sheet name="Level 2 Shifts" sheetId="6" r:id="rId4"/>
  </sheets>
  <definedNames>
    <definedName name="OpenSolver_ChosenSolver" localSheetId="2" hidden="1">CBC</definedName>
    <definedName name="OpenSolver_ChosenSolver" localSheetId="3" hidden="1">CBC</definedName>
    <definedName name="OpenSolver_ChosenSolver" localSheetId="0" hidden="1">CBC</definedName>
    <definedName name="OpenSolver_DualsNewSheet" localSheetId="2" hidden="1">0</definedName>
    <definedName name="OpenSolver_DualsNewSheet" localSheetId="3" hidden="1">0</definedName>
    <definedName name="OpenSolver_DualsNewSheet" localSheetId="0" hidden="1">0</definedName>
    <definedName name="OpenSolver_LinearityCheck" localSheetId="2" hidden="1">0</definedName>
    <definedName name="OpenSolver_LinearityCheck" localSheetId="3" hidden="1">0</definedName>
    <definedName name="OpenSolver_UpdateSensitivity" localSheetId="2" hidden="1">1</definedName>
    <definedName name="OpenSolver_UpdateSensitivity" localSheetId="3" hidden="1">1</definedName>
    <definedName name="OpenSolver_UpdateSensitivity" localSheetId="0" hidden="1">1</definedName>
    <definedName name="solver_adj" localSheetId="2" hidden="1">Level!$C$6:$F$17</definedName>
    <definedName name="solver_adj" localSheetId="3" hidden="1">'Level 2 Shifts'!$C$6:$F$17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lhs1" localSheetId="2" hidden="1">Level!$C$37:$C$48</definedName>
    <definedName name="solver_lhs1" localSheetId="3" hidden="1">'Level 2 Shifts'!$C$38:$C$49</definedName>
    <definedName name="solver_lhs2" localSheetId="2" hidden="1">Level!$C$6:$F$17</definedName>
    <definedName name="solver_lhs2" localSheetId="3" hidden="1">'Level 2 Shifts'!$C$6:$F$17</definedName>
    <definedName name="solver_lhs3" localSheetId="2" hidden="1">Level!$D$37:$D$48</definedName>
    <definedName name="solver_lhs3" localSheetId="3" hidden="1">'Level 2 Shifts'!$D$38:$D$49</definedName>
    <definedName name="solver_lhs4" localSheetId="2" hidden="1">Level!$E$17</definedName>
    <definedName name="solver_lhs4" localSheetId="3" hidden="1">'Level 2 Shifts'!$E$17</definedName>
    <definedName name="solver_lhs5" localSheetId="2" hidden="1">Level!$E$37:$E$48</definedName>
    <definedName name="solver_lhs5" localSheetId="3" hidden="1">'Level 2 Shifts'!$E$38:$E$49</definedName>
    <definedName name="solver_lhs6" localSheetId="2" hidden="1">Level!$F$37:$F$48</definedName>
    <definedName name="solver_lhs6" localSheetId="3" hidden="1">'Level 2 Shifts'!$F$38:$F$49</definedName>
    <definedName name="solver_lhs7" localSheetId="2" hidden="1">Level!$F$6:$F$17</definedName>
    <definedName name="solver_lhs7" localSheetId="3" hidden="1">'Level 2 Shifts'!$F$6:$F$17</definedName>
    <definedName name="solver_lhs8" localSheetId="2" hidden="1">Level!$D$6:$D$17</definedName>
    <definedName name="solver_lhs8" localSheetId="3" hidden="1">'Level 2 Shifts'!$D$6:$D$17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3" hidden="1">2147483647</definedName>
    <definedName name="solver_num" localSheetId="2" hidden="1">7</definedName>
    <definedName name="solver_num" localSheetId="3" hidden="1">7</definedName>
    <definedName name="solver_num" localSheetId="0" hidden="1">0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2" hidden="1">Level!$L$5</definedName>
    <definedName name="solver_opt" localSheetId="3" hidden="1">'Level 2 Shifts'!$L$5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2</definedName>
    <definedName name="solver_rel2" localSheetId="2" hidden="1">4</definedName>
    <definedName name="solver_rel2" localSheetId="3" hidden="1">4</definedName>
    <definedName name="solver_rel3" localSheetId="2" hidden="1">3</definedName>
    <definedName name="solver_rel3" localSheetId="3" hidden="1">3</definedName>
    <definedName name="solver_rel4" localSheetId="2" hidden="1">3</definedName>
    <definedName name="solver_rel4" localSheetId="3" hidden="1">3</definedName>
    <definedName name="solver_rel5" localSheetId="2" hidden="1">2</definedName>
    <definedName name="solver_rel5" localSheetId="3" hidden="1">2</definedName>
    <definedName name="solver_rel6" localSheetId="2" hidden="1">1</definedName>
    <definedName name="solver_rel6" localSheetId="3" hidden="1">1</definedName>
    <definedName name="solver_rel7" localSheetId="2" hidden="1">1</definedName>
    <definedName name="solver_rel7" localSheetId="3" hidden="1">1</definedName>
    <definedName name="solver_rel8" localSheetId="2" hidden="1">1</definedName>
    <definedName name="solver_rel8" localSheetId="3" hidden="1">1</definedName>
    <definedName name="solver_rhs1" localSheetId="2" hidden="1">0</definedName>
    <definedName name="solver_rhs1" localSheetId="3" hidden="1">0</definedName>
    <definedName name="solver_rhs2" localSheetId="2" hidden="1">integer</definedName>
    <definedName name="solver_rhs2" localSheetId="3" hidden="1">integer</definedName>
    <definedName name="solver_rhs3" localSheetId="2" hidden="1">0</definedName>
    <definedName name="solver_rhs3" localSheetId="3" hidden="1">0</definedName>
    <definedName name="solver_rhs4" localSheetId="2" hidden="1">3700</definedName>
    <definedName name="solver_rhs4" localSheetId="3" hidden="1">3700</definedName>
    <definedName name="solver_rhs5" localSheetId="2" hidden="1">0</definedName>
    <definedName name="solver_rhs5" localSheetId="3" hidden="1">0</definedName>
    <definedName name="solver_rhs6" localSheetId="2" hidden="1">0</definedName>
    <definedName name="solver_rhs6" localSheetId="3" hidden="1">0</definedName>
    <definedName name="solver_rhs7" localSheetId="2" hidden="1">10000</definedName>
    <definedName name="solver_rhs7" localSheetId="3" hidden="1">10000</definedName>
    <definedName name="solver_rhs8" localSheetId="2" hidden="1">5000</definedName>
    <definedName name="solver_rhs8" localSheetId="3" hidden="1">5000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cl" localSheetId="0" hidden="1">2</definedName>
    <definedName name="solver_sho" localSheetId="2" hidden="1">0</definedName>
    <definedName name="solver_sho" localSheetId="3" hidden="1">0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0.05</definedName>
    <definedName name="solver_tol" localSheetId="3" hidden="1">0.05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6" l="1"/>
  <c r="D37" i="2"/>
  <c r="F49" i="6" l="1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9" i="6"/>
  <c r="F29" i="6"/>
  <c r="E29" i="6"/>
  <c r="D29" i="6"/>
  <c r="C29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4" i="6"/>
  <c r="F24" i="6"/>
  <c r="E24" i="6"/>
  <c r="D24" i="6"/>
  <c r="C24" i="6"/>
  <c r="G23" i="6"/>
  <c r="F23" i="6"/>
  <c r="E23" i="6"/>
  <c r="D23" i="6"/>
  <c r="C23" i="6"/>
  <c r="G22" i="6"/>
  <c r="F22" i="6"/>
  <c r="E22" i="6"/>
  <c r="D22" i="6"/>
  <c r="C22" i="6"/>
  <c r="G21" i="6"/>
  <c r="F21" i="6"/>
  <c r="E21" i="6"/>
  <c r="D21" i="6"/>
  <c r="C21" i="6"/>
  <c r="L5" i="6" s="1"/>
  <c r="I17" i="6"/>
  <c r="I16" i="6"/>
  <c r="I15" i="6"/>
  <c r="I14" i="6"/>
  <c r="I13" i="6"/>
  <c r="I12" i="6"/>
  <c r="I11" i="6"/>
  <c r="I10" i="6"/>
  <c r="I9" i="6"/>
  <c r="I8" i="6"/>
  <c r="I7" i="6"/>
  <c r="I6" i="6"/>
  <c r="L6" i="6" s="1"/>
  <c r="L7" i="6" l="1"/>
  <c r="D38" i="2" l="1"/>
  <c r="D39" i="2"/>
  <c r="D40" i="2"/>
  <c r="D41" i="2"/>
  <c r="D42" i="2"/>
  <c r="D43" i="2"/>
  <c r="D44" i="2"/>
  <c r="D45" i="2"/>
  <c r="D46" i="2"/>
  <c r="D47" i="2"/>
  <c r="D48" i="2"/>
  <c r="G32" i="2" l="1"/>
  <c r="G31" i="2"/>
  <c r="G30" i="2"/>
  <c r="G29" i="2"/>
  <c r="G28" i="2"/>
  <c r="G27" i="2"/>
  <c r="G26" i="2"/>
  <c r="G25" i="2"/>
  <c r="G24" i="2"/>
  <c r="G23" i="2"/>
  <c r="G22" i="2"/>
  <c r="G21" i="2"/>
  <c r="C37" i="2"/>
  <c r="E37" i="2"/>
  <c r="C38" i="2"/>
  <c r="E38" i="2"/>
  <c r="C39" i="2"/>
  <c r="E39" i="2"/>
  <c r="C40" i="2"/>
  <c r="E40" i="2"/>
  <c r="C21" i="2"/>
  <c r="F38" i="2" l="1"/>
  <c r="F39" i="2"/>
  <c r="F40" i="2"/>
  <c r="F41" i="2"/>
  <c r="F42" i="2"/>
  <c r="F43" i="2"/>
  <c r="F44" i="2"/>
  <c r="F45" i="2"/>
  <c r="F46" i="2"/>
  <c r="F47" i="2"/>
  <c r="F48" i="2"/>
  <c r="F37" i="2"/>
  <c r="I7" i="2"/>
  <c r="I8" i="2"/>
  <c r="I9" i="2"/>
  <c r="I10" i="2"/>
  <c r="I11" i="2"/>
  <c r="I12" i="2"/>
  <c r="I13" i="2"/>
  <c r="I14" i="2"/>
  <c r="I15" i="2"/>
  <c r="I16" i="2"/>
  <c r="I17" i="2"/>
  <c r="I6" i="2"/>
  <c r="D27" i="2"/>
  <c r="D28" i="2"/>
  <c r="D29" i="2"/>
  <c r="D30" i="2"/>
  <c r="D31" i="2"/>
  <c r="D32" i="2"/>
  <c r="D21" i="2"/>
  <c r="D22" i="2"/>
  <c r="D23" i="2"/>
  <c r="D24" i="2"/>
  <c r="D25" i="2"/>
  <c r="D26" i="2"/>
  <c r="E41" i="2"/>
  <c r="E42" i="2"/>
  <c r="E43" i="2"/>
  <c r="E44" i="2"/>
  <c r="E45" i="2"/>
  <c r="E46" i="2"/>
  <c r="E47" i="2"/>
  <c r="E48" i="2"/>
  <c r="C22" i="2"/>
  <c r="C23" i="2"/>
  <c r="C24" i="2"/>
  <c r="C25" i="2"/>
  <c r="C26" i="2"/>
  <c r="C27" i="2"/>
  <c r="C28" i="2"/>
  <c r="C29" i="2"/>
  <c r="C30" i="2"/>
  <c r="C31" i="2"/>
  <c r="C32" i="2"/>
  <c r="C41" i="2"/>
  <c r="C42" i="2"/>
  <c r="C43" i="2"/>
  <c r="C44" i="2"/>
  <c r="C45" i="2"/>
  <c r="C46" i="2"/>
  <c r="C47" i="2"/>
  <c r="C48" i="2"/>
  <c r="F22" i="2"/>
  <c r="F23" i="2"/>
  <c r="F24" i="2"/>
  <c r="F25" i="2"/>
  <c r="F26" i="2"/>
  <c r="F27" i="2"/>
  <c r="F28" i="2"/>
  <c r="F29" i="2"/>
  <c r="F30" i="2"/>
  <c r="F31" i="2"/>
  <c r="F32" i="2"/>
  <c r="F21" i="2"/>
  <c r="E22" i="2"/>
  <c r="E23" i="2"/>
  <c r="E24" i="2"/>
  <c r="E25" i="2"/>
  <c r="E26" i="2"/>
  <c r="E27" i="2"/>
  <c r="E28" i="2"/>
  <c r="E29" i="2"/>
  <c r="E30" i="2"/>
  <c r="E31" i="2"/>
  <c r="E32" i="2"/>
  <c r="E21" i="2"/>
  <c r="L6" i="2" l="1"/>
  <c r="L5" i="2"/>
  <c r="L7" i="2" s="1"/>
</calcChain>
</file>

<file path=xl/sharedStrings.xml><?xml version="1.0" encoding="utf-8"?>
<sst xmlns="http://schemas.openxmlformats.org/spreadsheetml/2006/main" count="88" uniqueCount="54">
  <si>
    <t>Demand</t>
  </si>
  <si>
    <t>May</t>
  </si>
  <si>
    <t>Sep</t>
  </si>
  <si>
    <t>Oct</t>
  </si>
  <si>
    <t>Nov</t>
  </si>
  <si>
    <t>Inventory</t>
  </si>
  <si>
    <t>workforce</t>
  </si>
  <si>
    <t>Production</t>
  </si>
  <si>
    <t>Demand Forecast</t>
  </si>
  <si>
    <t>Month</t>
  </si>
  <si>
    <t>Item</t>
  </si>
  <si>
    <t>Cost</t>
  </si>
  <si>
    <t>Materials cost/unit</t>
  </si>
  <si>
    <t>Inventory holding cost/unit/month</t>
  </si>
  <si>
    <t>Labor hours required/unit</t>
  </si>
  <si>
    <t>Regular time cost/hour</t>
  </si>
  <si>
    <t>Over time cost/hour</t>
  </si>
  <si>
    <t>Other information</t>
  </si>
  <si>
    <t>Value</t>
  </si>
  <si>
    <t>Hours per day</t>
  </si>
  <si>
    <t>Days per month</t>
  </si>
  <si>
    <t>Max over time hours/month</t>
  </si>
  <si>
    <t>Minimum ending inventory</t>
  </si>
  <si>
    <t>Dec</t>
  </si>
  <si>
    <t>Number of workers</t>
  </si>
  <si>
    <t>Aggregate Plan Decision Variables</t>
  </si>
  <si>
    <t>Period</t>
  </si>
  <si>
    <t># Workforce</t>
  </si>
  <si>
    <t>Overtime</t>
  </si>
  <si>
    <t>Price</t>
  </si>
  <si>
    <t>Aggregate Plan Costs</t>
  </si>
  <si>
    <t>Regular time</t>
  </si>
  <si>
    <t>Total Cost =</t>
  </si>
  <si>
    <t>Total Revenue =</t>
  </si>
  <si>
    <t>Profit =</t>
  </si>
  <si>
    <t>Constraints</t>
  </si>
  <si>
    <t>capacity</t>
  </si>
  <si>
    <t>inventory</t>
  </si>
  <si>
    <t>overtime</t>
  </si>
  <si>
    <t>Revenue</t>
  </si>
  <si>
    <t>Overtime hrs</t>
  </si>
  <si>
    <t>Aug</t>
  </si>
  <si>
    <t>Jul</t>
  </si>
  <si>
    <t>Jun</t>
  </si>
  <si>
    <t>Apr</t>
  </si>
  <si>
    <t>Mar</t>
  </si>
  <si>
    <t>Feb</t>
  </si>
  <si>
    <t>Jan</t>
  </si>
  <si>
    <t>Change Over Cost</t>
  </si>
  <si>
    <t xml:space="preserve">Additional cost to hire 30 new employees </t>
  </si>
  <si>
    <r>
      <t>W</t>
    </r>
    <r>
      <rPr>
        <sz val="10"/>
        <color theme="0"/>
        <rFont val="Arial"/>
        <family val="2"/>
      </rPr>
      <t>t</t>
    </r>
  </si>
  <si>
    <r>
      <t>O</t>
    </r>
    <r>
      <rPr>
        <sz val="10"/>
        <color theme="0"/>
        <rFont val="Arial"/>
        <family val="2"/>
      </rPr>
      <t>t</t>
    </r>
  </si>
  <si>
    <r>
      <t>I</t>
    </r>
    <r>
      <rPr>
        <sz val="10"/>
        <color theme="0"/>
        <rFont val="Arial"/>
        <family val="2"/>
      </rPr>
      <t>t</t>
    </r>
  </si>
  <si>
    <r>
      <t>P</t>
    </r>
    <r>
      <rPr>
        <sz val="10"/>
        <color theme="0"/>
        <rFont val="Arial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</si>
</sst>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₹&quot;* #,##0.00_);_(&quot;₹&quot;* \(#,##0.00\);_(&quot;₹&quot;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sz val="14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5">
    <xf numFmtId="0" fontId="0" fillId="0" borderId="0" xfId="0"/>
    <xf numFmtId="167" fontId="5" fillId="4" borderId="1" xfId="2" applyNumberFormat="1" applyFont="1" applyFill="1" applyBorder="1"/>
    <xf numFmtId="0" fontId="3" fillId="0" borderId="2" xfId="0" applyFont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2" fillId="0" borderId="8" xfId="0" applyFont="1" applyBorder="1"/>
    <xf numFmtId="167" fontId="3" fillId="0" borderId="5" xfId="2" applyNumberFormat="1" applyFont="1" applyBorder="1"/>
    <xf numFmtId="0" fontId="2" fillId="0" borderId="9" xfId="0" applyFont="1" applyBorder="1"/>
    <xf numFmtId="167" fontId="3" fillId="0" borderId="10" xfId="0" applyNumberFormat="1" applyFont="1" applyBorder="1"/>
    <xf numFmtId="0" fontId="2" fillId="0" borderId="11" xfId="0" applyFont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quotePrefix="1" applyFill="1"/>
    <xf numFmtId="0" fontId="6" fillId="7" borderId="12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167" fontId="4" fillId="0" borderId="4" xfId="2" applyNumberFormat="1" applyFont="1" applyBorder="1"/>
    <xf numFmtId="167" fontId="4" fillId="0" borderId="5" xfId="2" applyNumberFormat="1" applyFont="1" applyBorder="1"/>
    <xf numFmtId="167" fontId="4" fillId="0" borderId="10" xfId="2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6" borderId="3" xfId="0" applyFont="1" applyFill="1" applyBorder="1"/>
    <xf numFmtId="0" fontId="6" fillId="6" borderId="2" xfId="0" applyFont="1" applyFill="1" applyBorder="1"/>
    <xf numFmtId="0" fontId="7" fillId="6" borderId="4" xfId="0" applyFont="1" applyFill="1" applyBorder="1"/>
    <xf numFmtId="0" fontId="6" fillId="7" borderId="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3" fillId="3" borderId="0" xfId="0" applyNumberFormat="1" applyFont="1" applyFill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3" borderId="13" xfId="0" applyNumberFormat="1" applyFont="1" applyFill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3" fillId="3" borderId="8" xfId="0" applyNumberFormat="1" applyFont="1" applyFill="1" applyBorder="1" applyAlignment="1">
      <alignment horizontal="center" vertical="center"/>
    </xf>
    <xf numFmtId="4" fontId="3" fillId="3" borderId="5" xfId="0" applyNumberFormat="1" applyFont="1" applyFill="1" applyBorder="1" applyAlignment="1">
      <alignment horizontal="center" vertical="center"/>
    </xf>
    <xf numFmtId="4" fontId="3" fillId="3" borderId="9" xfId="0" applyNumberFormat="1" applyFont="1" applyFill="1" applyBorder="1" applyAlignment="1">
      <alignment horizontal="center" vertical="center"/>
    </xf>
    <xf numFmtId="4" fontId="3" fillId="3" borderId="10" xfId="0" applyNumberFormat="1" applyFont="1" applyFill="1" applyBorder="1" applyAlignment="1">
      <alignment horizontal="center" vertical="center"/>
    </xf>
    <xf numFmtId="4" fontId="3" fillId="5" borderId="0" xfId="0" applyNumberFormat="1" applyFont="1" applyFill="1"/>
    <xf numFmtId="166" fontId="3" fillId="5" borderId="0" xfId="1" applyNumberFormat="1" applyFont="1" applyFill="1"/>
    <xf numFmtId="0" fontId="3" fillId="5" borderId="0" xfId="0" applyFont="1" applyFill="1"/>
    <xf numFmtId="164" fontId="0" fillId="5" borderId="0" xfId="0" applyNumberFormat="1" applyFill="1"/>
    <xf numFmtId="0" fontId="6" fillId="6" borderId="1" xfId="0" applyFont="1" applyFill="1" applyBorder="1"/>
    <xf numFmtId="0" fontId="6" fillId="7" borderId="12" xfId="0" applyFont="1" applyFill="1" applyBorder="1"/>
    <xf numFmtId="0" fontId="6" fillId="7" borderId="7" xfId="0" applyFont="1" applyFill="1" applyBorder="1"/>
    <xf numFmtId="0" fontId="6" fillId="7" borderId="6" xfId="0" applyFont="1" applyFill="1" applyBorder="1"/>
    <xf numFmtId="0" fontId="0" fillId="0" borderId="2" xfId="0" applyBorder="1"/>
    <xf numFmtId="3" fontId="0" fillId="0" borderId="3" xfId="0" applyNumberFormat="1" applyBorder="1"/>
    <xf numFmtId="3" fontId="0" fillId="0" borderId="0" xfId="0" applyNumberFormat="1" applyBorder="1"/>
    <xf numFmtId="0" fontId="0" fillId="0" borderId="9" xfId="0" applyBorder="1"/>
    <xf numFmtId="3" fontId="0" fillId="0" borderId="13" xfId="0" applyNumberFormat="1" applyBorder="1"/>
    <xf numFmtId="0" fontId="2" fillId="5" borderId="0" xfId="0" applyFont="1" applyFill="1"/>
    <xf numFmtId="3" fontId="0" fillId="5" borderId="0" xfId="0" applyNumberFormat="1" applyFill="1"/>
    <xf numFmtId="0" fontId="3" fillId="5" borderId="13" xfId="0" applyFont="1" applyFill="1" applyBorder="1" applyAlignment="1">
      <alignment horizontal="center"/>
    </xf>
    <xf numFmtId="164" fontId="3" fillId="5" borderId="0" xfId="0" applyNumberFormat="1" applyFont="1" applyFill="1"/>
    <xf numFmtId="0" fontId="6" fillId="7" borderId="12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4" fontId="0" fillId="0" borderId="3" xfId="0" applyNumberFormat="1" applyBorder="1"/>
    <xf numFmtId="164" fontId="0" fillId="0" borderId="3" xfId="0" applyNumberFormat="1" applyBorder="1"/>
    <xf numFmtId="3" fontId="0" fillId="0" borderId="4" xfId="0" applyNumberFormat="1" applyBorder="1"/>
    <xf numFmtId="4" fontId="0" fillId="0" borderId="0" xfId="0" applyNumberFormat="1" applyBorder="1"/>
    <xf numFmtId="164" fontId="0" fillId="0" borderId="0" xfId="0" applyNumberFormat="1" applyBorder="1"/>
    <xf numFmtId="3" fontId="0" fillId="0" borderId="5" xfId="0" applyNumberFormat="1" applyBorder="1"/>
    <xf numFmtId="4" fontId="0" fillId="0" borderId="13" xfId="0" applyNumberFormat="1" applyBorder="1"/>
    <xf numFmtId="164" fontId="0" fillId="0" borderId="13" xfId="0" applyNumberFormat="1" applyBorder="1"/>
    <xf numFmtId="3" fontId="0" fillId="0" borderId="10" xfId="0" applyNumberFormat="1" applyBorder="1"/>
    <xf numFmtId="0" fontId="0" fillId="0" borderId="12" xfId="0" applyBorder="1" applyAlignment="1">
      <alignment wrapText="1"/>
    </xf>
    <xf numFmtId="3" fontId="0" fillId="0" borderId="7" xfId="0" applyNumberFormat="1" applyBorder="1"/>
    <xf numFmtId="0" fontId="3" fillId="5" borderId="0" xfId="0" applyFont="1" applyFill="1" applyBorder="1" applyAlignment="1">
      <alignment horizontal="center"/>
    </xf>
    <xf numFmtId="0" fontId="2" fillId="5" borderId="8" xfId="0" applyFont="1" applyFill="1" applyBorder="1"/>
    <xf numFmtId="3" fontId="0" fillId="5" borderId="8" xfId="0" applyNumberFormat="1" applyFill="1" applyBorder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Border="1"/>
    <xf numFmtId="166" fontId="4" fillId="0" borderId="4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horizontal="center" vertical="center"/>
    </xf>
    <xf numFmtId="166" fontId="4" fillId="0" borderId="10" xfId="1" applyNumberFormat="1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F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16" name="OpenSolver1">
          <a:extLst>
            <a:ext uri="{FF2B5EF4-FFF2-40B4-BE49-F238E27FC236}">
              <a16:creationId xmlns:a16="http://schemas.microsoft.com/office/drawing/2014/main" id="{E5E92D6D-4DE4-9842-9301-5DA81AB6C687}"/>
            </a:ext>
          </a:extLst>
        </xdr:cNvPr>
        <xdr:cNvSpPr/>
      </xdr:nvSpPr>
      <xdr:spPr>
        <a:xfrm>
          <a:off x="3022600" y="1079500"/>
          <a:ext cx="4203700" cy="24511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25400</xdr:colOff>
      <xdr:row>4</xdr:row>
      <xdr:rowOff>12700</xdr:rowOff>
    </xdr:from>
    <xdr:to>
      <xdr:col>12</xdr:col>
      <xdr:colOff>25400</xdr:colOff>
      <xdr:row>5</xdr:row>
      <xdr:rowOff>12700</xdr:rowOff>
    </xdr:to>
    <xdr:sp macro="" textlink="">
      <xdr:nvSpPr>
        <xdr:cNvPr id="117" name="OpenSolver2">
          <a:extLst>
            <a:ext uri="{FF2B5EF4-FFF2-40B4-BE49-F238E27FC236}">
              <a16:creationId xmlns:a16="http://schemas.microsoft.com/office/drawing/2014/main" id="{2C3AB9FD-4B8D-9746-B07D-A88B80DEA167}"/>
            </a:ext>
          </a:extLst>
        </xdr:cNvPr>
        <xdr:cNvSpPr/>
      </xdr:nvSpPr>
      <xdr:spPr>
        <a:xfrm>
          <a:off x="4127500" y="7251700"/>
          <a:ext cx="977900" cy="2159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1066800</xdr:colOff>
      <xdr:row>3</xdr:row>
      <xdr:rowOff>139700</xdr:rowOff>
    </xdr:from>
    <xdr:to>
      <xdr:col>11</xdr:col>
      <xdr:colOff>218389</xdr:colOff>
      <xdr:row>4</xdr:row>
      <xdr:rowOff>50800</xdr:rowOff>
    </xdr:to>
    <xdr:sp macro="" textlink="">
      <xdr:nvSpPr>
        <xdr:cNvPr id="118" name="OpenSolver3">
          <a:extLst>
            <a:ext uri="{FF2B5EF4-FFF2-40B4-BE49-F238E27FC236}">
              <a16:creationId xmlns:a16="http://schemas.microsoft.com/office/drawing/2014/main" id="{22E66D9F-2EC5-FE48-9F71-FF397CAD243B}"/>
            </a:ext>
          </a:extLst>
        </xdr:cNvPr>
        <xdr:cNvSpPr/>
      </xdr:nvSpPr>
      <xdr:spPr>
        <a:xfrm>
          <a:off x="4089400" y="71882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3</xdr:col>
      <xdr:colOff>0</xdr:colOff>
      <xdr:row>48</xdr:row>
      <xdr:rowOff>0</xdr:rowOff>
    </xdr:to>
    <xdr:sp macro="" textlink="">
      <xdr:nvSpPr>
        <xdr:cNvPr id="119" name="OpenSolverC47:C58">
          <a:extLst>
            <a:ext uri="{FF2B5EF4-FFF2-40B4-BE49-F238E27FC236}">
              <a16:creationId xmlns:a16="http://schemas.microsoft.com/office/drawing/2014/main" id="{6EB416FD-29D0-ED4E-8ED1-521E1C321546}"/>
            </a:ext>
          </a:extLst>
        </xdr:cNvPr>
        <xdr:cNvSpPr/>
      </xdr:nvSpPr>
      <xdr:spPr>
        <a:xfrm>
          <a:off x="3022600" y="9334500"/>
          <a:ext cx="1079500" cy="24511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21" name="OpenSolverE17">
          <a:extLst>
            <a:ext uri="{FF2B5EF4-FFF2-40B4-BE49-F238E27FC236}">
              <a16:creationId xmlns:a16="http://schemas.microsoft.com/office/drawing/2014/main" id="{3DE29775-0E94-2D41-9229-701BEE369C8B}"/>
            </a:ext>
          </a:extLst>
        </xdr:cNvPr>
        <xdr:cNvSpPr/>
      </xdr:nvSpPr>
      <xdr:spPr>
        <a:xfrm>
          <a:off x="5080000" y="3314700"/>
          <a:ext cx="1308100" cy="2159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3700≤</a:t>
          </a:r>
        </a:p>
      </xdr:txBody>
    </xdr:sp>
    <xdr:clientData/>
  </xdr:twoCellAnchor>
  <xdr:twoCellAnchor>
    <xdr:from>
      <xdr:col>5</xdr:col>
      <xdr:colOff>0</xdr:colOff>
      <xdr:row>36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3" name="OpenSolverF47:F58">
          <a:extLst>
            <a:ext uri="{FF2B5EF4-FFF2-40B4-BE49-F238E27FC236}">
              <a16:creationId xmlns:a16="http://schemas.microsoft.com/office/drawing/2014/main" id="{F019D6BC-CA51-B44C-893B-10B2E2057A15}"/>
            </a:ext>
          </a:extLst>
        </xdr:cNvPr>
        <xdr:cNvSpPr/>
      </xdr:nvSpPr>
      <xdr:spPr>
        <a:xfrm>
          <a:off x="6388100" y="9334500"/>
          <a:ext cx="838200" cy="24511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0≥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24" name="OpenSolverF6:F17">
          <a:extLst>
            <a:ext uri="{FF2B5EF4-FFF2-40B4-BE49-F238E27FC236}">
              <a16:creationId xmlns:a16="http://schemas.microsoft.com/office/drawing/2014/main" id="{FA7C522F-E876-1942-9862-D9AAA478FFC2}"/>
            </a:ext>
          </a:extLst>
        </xdr:cNvPr>
        <xdr:cNvSpPr/>
      </xdr:nvSpPr>
      <xdr:spPr>
        <a:xfrm>
          <a:off x="6388100" y="1079500"/>
          <a:ext cx="838200" cy="24511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10000≥</a:t>
          </a:r>
        </a:p>
      </xdr:txBody>
    </xdr:sp>
    <xdr:clientData/>
  </xdr:twoCellAnchor>
  <xdr:twoCellAnchor>
    <xdr:from>
      <xdr:col>2</xdr:col>
      <xdr:colOff>12700</xdr:colOff>
      <xdr:row>5</xdr:row>
      <xdr:rowOff>12700</xdr:rowOff>
    </xdr:from>
    <xdr:to>
      <xdr:col>2</xdr:col>
      <xdr:colOff>64830</xdr:colOff>
      <xdr:row>5</xdr:row>
      <xdr:rowOff>127000</xdr:rowOff>
    </xdr:to>
    <xdr:sp macro="" textlink="">
      <xdr:nvSpPr>
        <xdr:cNvPr id="125" name="OpenSolver10">
          <a:extLst>
            <a:ext uri="{FF2B5EF4-FFF2-40B4-BE49-F238E27FC236}">
              <a16:creationId xmlns:a16="http://schemas.microsoft.com/office/drawing/2014/main" id="{4A2F6683-22DB-7D41-A81B-4506E93C78D6}"/>
            </a:ext>
          </a:extLst>
        </xdr:cNvPr>
        <xdr:cNvSpPr/>
      </xdr:nvSpPr>
      <xdr:spPr>
        <a:xfrm>
          <a:off x="3035300" y="1092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5</xdr:row>
      <xdr:rowOff>12700</xdr:rowOff>
    </xdr:from>
    <xdr:to>
      <xdr:col>3</xdr:col>
      <xdr:colOff>64830</xdr:colOff>
      <xdr:row>5</xdr:row>
      <xdr:rowOff>127000</xdr:rowOff>
    </xdr:to>
    <xdr:sp macro="" textlink="">
      <xdr:nvSpPr>
        <xdr:cNvPr id="126" name="OpenSolver11">
          <a:extLst>
            <a:ext uri="{FF2B5EF4-FFF2-40B4-BE49-F238E27FC236}">
              <a16:creationId xmlns:a16="http://schemas.microsoft.com/office/drawing/2014/main" id="{7B3F5685-C2A2-3F4E-8BD6-F2D36907A83E}"/>
            </a:ext>
          </a:extLst>
        </xdr:cNvPr>
        <xdr:cNvSpPr/>
      </xdr:nvSpPr>
      <xdr:spPr>
        <a:xfrm>
          <a:off x="4114800" y="1092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64830</xdr:colOff>
      <xdr:row>5</xdr:row>
      <xdr:rowOff>127000</xdr:rowOff>
    </xdr:to>
    <xdr:sp macro="" textlink="">
      <xdr:nvSpPr>
        <xdr:cNvPr id="127" name="OpenSolver12">
          <a:extLst>
            <a:ext uri="{FF2B5EF4-FFF2-40B4-BE49-F238E27FC236}">
              <a16:creationId xmlns:a16="http://schemas.microsoft.com/office/drawing/2014/main" id="{AC47F158-D7CC-D046-AB97-BCA6EBD82190}"/>
            </a:ext>
          </a:extLst>
        </xdr:cNvPr>
        <xdr:cNvSpPr/>
      </xdr:nvSpPr>
      <xdr:spPr>
        <a:xfrm>
          <a:off x="5092700" y="1092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5</xdr:row>
      <xdr:rowOff>12700</xdr:rowOff>
    </xdr:from>
    <xdr:to>
      <xdr:col>5</xdr:col>
      <xdr:colOff>64830</xdr:colOff>
      <xdr:row>5</xdr:row>
      <xdr:rowOff>127000</xdr:rowOff>
    </xdr:to>
    <xdr:sp macro="" textlink="">
      <xdr:nvSpPr>
        <xdr:cNvPr id="128" name="OpenSolver13">
          <a:extLst>
            <a:ext uri="{FF2B5EF4-FFF2-40B4-BE49-F238E27FC236}">
              <a16:creationId xmlns:a16="http://schemas.microsoft.com/office/drawing/2014/main" id="{91BBA0AF-2FEE-7742-9586-7BA60B5A5766}"/>
            </a:ext>
          </a:extLst>
        </xdr:cNvPr>
        <xdr:cNvSpPr/>
      </xdr:nvSpPr>
      <xdr:spPr>
        <a:xfrm>
          <a:off x="6400800" y="1092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6</xdr:row>
      <xdr:rowOff>12700</xdr:rowOff>
    </xdr:from>
    <xdr:to>
      <xdr:col>2</xdr:col>
      <xdr:colOff>64830</xdr:colOff>
      <xdr:row>6</xdr:row>
      <xdr:rowOff>127000</xdr:rowOff>
    </xdr:to>
    <xdr:sp macro="" textlink="">
      <xdr:nvSpPr>
        <xdr:cNvPr id="129" name="OpenSolver14">
          <a:extLst>
            <a:ext uri="{FF2B5EF4-FFF2-40B4-BE49-F238E27FC236}">
              <a16:creationId xmlns:a16="http://schemas.microsoft.com/office/drawing/2014/main" id="{4891D198-99AC-A94E-9A41-3C7F61F89C2B}"/>
            </a:ext>
          </a:extLst>
        </xdr:cNvPr>
        <xdr:cNvSpPr/>
      </xdr:nvSpPr>
      <xdr:spPr>
        <a:xfrm>
          <a:off x="3035300" y="129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6</xdr:row>
      <xdr:rowOff>12700</xdr:rowOff>
    </xdr:from>
    <xdr:to>
      <xdr:col>3</xdr:col>
      <xdr:colOff>64830</xdr:colOff>
      <xdr:row>6</xdr:row>
      <xdr:rowOff>127000</xdr:rowOff>
    </xdr:to>
    <xdr:sp macro="" textlink="">
      <xdr:nvSpPr>
        <xdr:cNvPr id="130" name="OpenSolver15">
          <a:extLst>
            <a:ext uri="{FF2B5EF4-FFF2-40B4-BE49-F238E27FC236}">
              <a16:creationId xmlns:a16="http://schemas.microsoft.com/office/drawing/2014/main" id="{FAB7CE7A-176B-604B-80FB-289CDC329FA7}"/>
            </a:ext>
          </a:extLst>
        </xdr:cNvPr>
        <xdr:cNvSpPr/>
      </xdr:nvSpPr>
      <xdr:spPr>
        <a:xfrm>
          <a:off x="4114800" y="129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64830</xdr:colOff>
      <xdr:row>6</xdr:row>
      <xdr:rowOff>127000</xdr:rowOff>
    </xdr:to>
    <xdr:sp macro="" textlink="">
      <xdr:nvSpPr>
        <xdr:cNvPr id="131" name="OpenSolver16">
          <a:extLst>
            <a:ext uri="{FF2B5EF4-FFF2-40B4-BE49-F238E27FC236}">
              <a16:creationId xmlns:a16="http://schemas.microsoft.com/office/drawing/2014/main" id="{F2200916-90B3-D14A-9922-EC5F944D53D1}"/>
            </a:ext>
          </a:extLst>
        </xdr:cNvPr>
        <xdr:cNvSpPr/>
      </xdr:nvSpPr>
      <xdr:spPr>
        <a:xfrm>
          <a:off x="5092700" y="129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6</xdr:row>
      <xdr:rowOff>12700</xdr:rowOff>
    </xdr:from>
    <xdr:to>
      <xdr:col>5</xdr:col>
      <xdr:colOff>64830</xdr:colOff>
      <xdr:row>6</xdr:row>
      <xdr:rowOff>127000</xdr:rowOff>
    </xdr:to>
    <xdr:sp macro="" textlink="">
      <xdr:nvSpPr>
        <xdr:cNvPr id="132" name="OpenSolver17">
          <a:extLst>
            <a:ext uri="{FF2B5EF4-FFF2-40B4-BE49-F238E27FC236}">
              <a16:creationId xmlns:a16="http://schemas.microsoft.com/office/drawing/2014/main" id="{B4FEC143-0528-DF46-8EBC-388D1BA14F08}"/>
            </a:ext>
          </a:extLst>
        </xdr:cNvPr>
        <xdr:cNvSpPr/>
      </xdr:nvSpPr>
      <xdr:spPr>
        <a:xfrm>
          <a:off x="6400800" y="129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7</xdr:row>
      <xdr:rowOff>12700</xdr:rowOff>
    </xdr:from>
    <xdr:to>
      <xdr:col>2</xdr:col>
      <xdr:colOff>64830</xdr:colOff>
      <xdr:row>7</xdr:row>
      <xdr:rowOff>127000</xdr:rowOff>
    </xdr:to>
    <xdr:sp macro="" textlink="">
      <xdr:nvSpPr>
        <xdr:cNvPr id="133" name="OpenSolver18">
          <a:extLst>
            <a:ext uri="{FF2B5EF4-FFF2-40B4-BE49-F238E27FC236}">
              <a16:creationId xmlns:a16="http://schemas.microsoft.com/office/drawing/2014/main" id="{E3CC9B2E-9223-8842-9559-D9A46F53EE87}"/>
            </a:ext>
          </a:extLst>
        </xdr:cNvPr>
        <xdr:cNvSpPr/>
      </xdr:nvSpPr>
      <xdr:spPr>
        <a:xfrm>
          <a:off x="30353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7</xdr:row>
      <xdr:rowOff>12700</xdr:rowOff>
    </xdr:from>
    <xdr:to>
      <xdr:col>3</xdr:col>
      <xdr:colOff>64830</xdr:colOff>
      <xdr:row>7</xdr:row>
      <xdr:rowOff>127000</xdr:rowOff>
    </xdr:to>
    <xdr:sp macro="" textlink="">
      <xdr:nvSpPr>
        <xdr:cNvPr id="134" name="OpenSolver19">
          <a:extLst>
            <a:ext uri="{FF2B5EF4-FFF2-40B4-BE49-F238E27FC236}">
              <a16:creationId xmlns:a16="http://schemas.microsoft.com/office/drawing/2014/main" id="{88EF1D6B-B821-CD4C-A4BB-EC698545C247}"/>
            </a:ext>
          </a:extLst>
        </xdr:cNvPr>
        <xdr:cNvSpPr/>
      </xdr:nvSpPr>
      <xdr:spPr>
        <a:xfrm>
          <a:off x="41148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64830</xdr:colOff>
      <xdr:row>7</xdr:row>
      <xdr:rowOff>127000</xdr:rowOff>
    </xdr:to>
    <xdr:sp macro="" textlink="">
      <xdr:nvSpPr>
        <xdr:cNvPr id="135" name="OpenSolver20">
          <a:extLst>
            <a:ext uri="{FF2B5EF4-FFF2-40B4-BE49-F238E27FC236}">
              <a16:creationId xmlns:a16="http://schemas.microsoft.com/office/drawing/2014/main" id="{BB0E8826-D6C0-4841-BB22-801FA648D29A}"/>
            </a:ext>
          </a:extLst>
        </xdr:cNvPr>
        <xdr:cNvSpPr/>
      </xdr:nvSpPr>
      <xdr:spPr>
        <a:xfrm>
          <a:off x="50927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7</xdr:row>
      <xdr:rowOff>12700</xdr:rowOff>
    </xdr:from>
    <xdr:to>
      <xdr:col>5</xdr:col>
      <xdr:colOff>64830</xdr:colOff>
      <xdr:row>7</xdr:row>
      <xdr:rowOff>127000</xdr:rowOff>
    </xdr:to>
    <xdr:sp macro="" textlink="">
      <xdr:nvSpPr>
        <xdr:cNvPr id="136" name="OpenSolver21">
          <a:extLst>
            <a:ext uri="{FF2B5EF4-FFF2-40B4-BE49-F238E27FC236}">
              <a16:creationId xmlns:a16="http://schemas.microsoft.com/office/drawing/2014/main" id="{BA8557DC-27D1-1A48-97B7-3902CB8A6367}"/>
            </a:ext>
          </a:extLst>
        </xdr:cNvPr>
        <xdr:cNvSpPr/>
      </xdr:nvSpPr>
      <xdr:spPr>
        <a:xfrm>
          <a:off x="64008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8</xdr:row>
      <xdr:rowOff>12700</xdr:rowOff>
    </xdr:from>
    <xdr:to>
      <xdr:col>2</xdr:col>
      <xdr:colOff>64830</xdr:colOff>
      <xdr:row>8</xdr:row>
      <xdr:rowOff>127000</xdr:rowOff>
    </xdr:to>
    <xdr:sp macro="" textlink="">
      <xdr:nvSpPr>
        <xdr:cNvPr id="137" name="OpenSolver22">
          <a:extLst>
            <a:ext uri="{FF2B5EF4-FFF2-40B4-BE49-F238E27FC236}">
              <a16:creationId xmlns:a16="http://schemas.microsoft.com/office/drawing/2014/main" id="{2ECE5CE4-742F-764B-A19D-DA2F26FC2AB9}"/>
            </a:ext>
          </a:extLst>
        </xdr:cNvPr>
        <xdr:cNvSpPr/>
      </xdr:nvSpPr>
      <xdr:spPr>
        <a:xfrm>
          <a:off x="3035300" y="1701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8</xdr:row>
      <xdr:rowOff>12700</xdr:rowOff>
    </xdr:from>
    <xdr:to>
      <xdr:col>3</xdr:col>
      <xdr:colOff>64830</xdr:colOff>
      <xdr:row>8</xdr:row>
      <xdr:rowOff>127000</xdr:rowOff>
    </xdr:to>
    <xdr:sp macro="" textlink="">
      <xdr:nvSpPr>
        <xdr:cNvPr id="138" name="OpenSolver23">
          <a:extLst>
            <a:ext uri="{FF2B5EF4-FFF2-40B4-BE49-F238E27FC236}">
              <a16:creationId xmlns:a16="http://schemas.microsoft.com/office/drawing/2014/main" id="{6305C68F-F108-DB43-A0A8-72834ED5B760}"/>
            </a:ext>
          </a:extLst>
        </xdr:cNvPr>
        <xdr:cNvSpPr/>
      </xdr:nvSpPr>
      <xdr:spPr>
        <a:xfrm>
          <a:off x="4114800" y="1701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64830</xdr:colOff>
      <xdr:row>8</xdr:row>
      <xdr:rowOff>127000</xdr:rowOff>
    </xdr:to>
    <xdr:sp macro="" textlink="">
      <xdr:nvSpPr>
        <xdr:cNvPr id="139" name="OpenSolver24">
          <a:extLst>
            <a:ext uri="{FF2B5EF4-FFF2-40B4-BE49-F238E27FC236}">
              <a16:creationId xmlns:a16="http://schemas.microsoft.com/office/drawing/2014/main" id="{EAE98C17-FC39-3B48-AE83-A96F64F3BCB4}"/>
            </a:ext>
          </a:extLst>
        </xdr:cNvPr>
        <xdr:cNvSpPr/>
      </xdr:nvSpPr>
      <xdr:spPr>
        <a:xfrm>
          <a:off x="5092700" y="1701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8</xdr:row>
      <xdr:rowOff>12700</xdr:rowOff>
    </xdr:from>
    <xdr:to>
      <xdr:col>5</xdr:col>
      <xdr:colOff>64830</xdr:colOff>
      <xdr:row>8</xdr:row>
      <xdr:rowOff>127000</xdr:rowOff>
    </xdr:to>
    <xdr:sp macro="" textlink="">
      <xdr:nvSpPr>
        <xdr:cNvPr id="140" name="OpenSolver25">
          <a:extLst>
            <a:ext uri="{FF2B5EF4-FFF2-40B4-BE49-F238E27FC236}">
              <a16:creationId xmlns:a16="http://schemas.microsoft.com/office/drawing/2014/main" id="{FB08BBA5-B140-5445-AB22-06BDE9001BF0}"/>
            </a:ext>
          </a:extLst>
        </xdr:cNvPr>
        <xdr:cNvSpPr/>
      </xdr:nvSpPr>
      <xdr:spPr>
        <a:xfrm>
          <a:off x="6400800" y="1701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9</xdr:row>
      <xdr:rowOff>12700</xdr:rowOff>
    </xdr:from>
    <xdr:to>
      <xdr:col>2</xdr:col>
      <xdr:colOff>64830</xdr:colOff>
      <xdr:row>9</xdr:row>
      <xdr:rowOff>127000</xdr:rowOff>
    </xdr:to>
    <xdr:sp macro="" textlink="">
      <xdr:nvSpPr>
        <xdr:cNvPr id="141" name="OpenSolver26">
          <a:extLst>
            <a:ext uri="{FF2B5EF4-FFF2-40B4-BE49-F238E27FC236}">
              <a16:creationId xmlns:a16="http://schemas.microsoft.com/office/drawing/2014/main" id="{FAC651F4-4252-8B45-8CE8-97E9B6941478}"/>
            </a:ext>
          </a:extLst>
        </xdr:cNvPr>
        <xdr:cNvSpPr/>
      </xdr:nvSpPr>
      <xdr:spPr>
        <a:xfrm>
          <a:off x="3035300" y="190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9</xdr:row>
      <xdr:rowOff>12700</xdr:rowOff>
    </xdr:from>
    <xdr:to>
      <xdr:col>3</xdr:col>
      <xdr:colOff>64830</xdr:colOff>
      <xdr:row>9</xdr:row>
      <xdr:rowOff>127000</xdr:rowOff>
    </xdr:to>
    <xdr:sp macro="" textlink="">
      <xdr:nvSpPr>
        <xdr:cNvPr id="142" name="OpenSolver27">
          <a:extLst>
            <a:ext uri="{FF2B5EF4-FFF2-40B4-BE49-F238E27FC236}">
              <a16:creationId xmlns:a16="http://schemas.microsoft.com/office/drawing/2014/main" id="{759B58CA-77B6-404D-8A35-ACF1CD61E465}"/>
            </a:ext>
          </a:extLst>
        </xdr:cNvPr>
        <xdr:cNvSpPr/>
      </xdr:nvSpPr>
      <xdr:spPr>
        <a:xfrm>
          <a:off x="4114800" y="190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64830</xdr:colOff>
      <xdr:row>9</xdr:row>
      <xdr:rowOff>127000</xdr:rowOff>
    </xdr:to>
    <xdr:sp macro="" textlink="">
      <xdr:nvSpPr>
        <xdr:cNvPr id="143" name="OpenSolver28">
          <a:extLst>
            <a:ext uri="{FF2B5EF4-FFF2-40B4-BE49-F238E27FC236}">
              <a16:creationId xmlns:a16="http://schemas.microsoft.com/office/drawing/2014/main" id="{9204D205-DFE9-C442-A2AC-8217A00805B5}"/>
            </a:ext>
          </a:extLst>
        </xdr:cNvPr>
        <xdr:cNvSpPr/>
      </xdr:nvSpPr>
      <xdr:spPr>
        <a:xfrm>
          <a:off x="5092700" y="190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9</xdr:row>
      <xdr:rowOff>12700</xdr:rowOff>
    </xdr:from>
    <xdr:to>
      <xdr:col>5</xdr:col>
      <xdr:colOff>64830</xdr:colOff>
      <xdr:row>9</xdr:row>
      <xdr:rowOff>127000</xdr:rowOff>
    </xdr:to>
    <xdr:sp macro="" textlink="">
      <xdr:nvSpPr>
        <xdr:cNvPr id="144" name="OpenSolver29">
          <a:extLst>
            <a:ext uri="{FF2B5EF4-FFF2-40B4-BE49-F238E27FC236}">
              <a16:creationId xmlns:a16="http://schemas.microsoft.com/office/drawing/2014/main" id="{7412A090-76D9-F047-9034-CC54CA168731}"/>
            </a:ext>
          </a:extLst>
        </xdr:cNvPr>
        <xdr:cNvSpPr/>
      </xdr:nvSpPr>
      <xdr:spPr>
        <a:xfrm>
          <a:off x="6400800" y="190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10</xdr:row>
      <xdr:rowOff>12700</xdr:rowOff>
    </xdr:from>
    <xdr:to>
      <xdr:col>2</xdr:col>
      <xdr:colOff>64830</xdr:colOff>
      <xdr:row>10</xdr:row>
      <xdr:rowOff>127000</xdr:rowOff>
    </xdr:to>
    <xdr:sp macro="" textlink="">
      <xdr:nvSpPr>
        <xdr:cNvPr id="145" name="OpenSolver30">
          <a:extLst>
            <a:ext uri="{FF2B5EF4-FFF2-40B4-BE49-F238E27FC236}">
              <a16:creationId xmlns:a16="http://schemas.microsoft.com/office/drawing/2014/main" id="{1DE9AA60-AFC6-2A44-A140-2B1AD22126FF}"/>
            </a:ext>
          </a:extLst>
        </xdr:cNvPr>
        <xdr:cNvSpPr/>
      </xdr:nvSpPr>
      <xdr:spPr>
        <a:xfrm>
          <a:off x="3035300" y="2108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10</xdr:row>
      <xdr:rowOff>12700</xdr:rowOff>
    </xdr:from>
    <xdr:to>
      <xdr:col>3</xdr:col>
      <xdr:colOff>64830</xdr:colOff>
      <xdr:row>10</xdr:row>
      <xdr:rowOff>127000</xdr:rowOff>
    </xdr:to>
    <xdr:sp macro="" textlink="">
      <xdr:nvSpPr>
        <xdr:cNvPr id="146" name="OpenSolver31">
          <a:extLst>
            <a:ext uri="{FF2B5EF4-FFF2-40B4-BE49-F238E27FC236}">
              <a16:creationId xmlns:a16="http://schemas.microsoft.com/office/drawing/2014/main" id="{60F9F082-3ADD-2B45-AE7B-C9303658B38B}"/>
            </a:ext>
          </a:extLst>
        </xdr:cNvPr>
        <xdr:cNvSpPr/>
      </xdr:nvSpPr>
      <xdr:spPr>
        <a:xfrm>
          <a:off x="4114800" y="2108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64830</xdr:colOff>
      <xdr:row>10</xdr:row>
      <xdr:rowOff>127000</xdr:rowOff>
    </xdr:to>
    <xdr:sp macro="" textlink="">
      <xdr:nvSpPr>
        <xdr:cNvPr id="147" name="OpenSolver32">
          <a:extLst>
            <a:ext uri="{FF2B5EF4-FFF2-40B4-BE49-F238E27FC236}">
              <a16:creationId xmlns:a16="http://schemas.microsoft.com/office/drawing/2014/main" id="{72DFA4DA-B2BE-6547-826E-868BBAD8388A}"/>
            </a:ext>
          </a:extLst>
        </xdr:cNvPr>
        <xdr:cNvSpPr/>
      </xdr:nvSpPr>
      <xdr:spPr>
        <a:xfrm>
          <a:off x="5092700" y="2108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10</xdr:row>
      <xdr:rowOff>12700</xdr:rowOff>
    </xdr:from>
    <xdr:to>
      <xdr:col>5</xdr:col>
      <xdr:colOff>64830</xdr:colOff>
      <xdr:row>10</xdr:row>
      <xdr:rowOff>127000</xdr:rowOff>
    </xdr:to>
    <xdr:sp macro="" textlink="">
      <xdr:nvSpPr>
        <xdr:cNvPr id="148" name="OpenSolver33">
          <a:extLst>
            <a:ext uri="{FF2B5EF4-FFF2-40B4-BE49-F238E27FC236}">
              <a16:creationId xmlns:a16="http://schemas.microsoft.com/office/drawing/2014/main" id="{150BDF7E-D005-D44C-8CB0-2005554710B2}"/>
            </a:ext>
          </a:extLst>
        </xdr:cNvPr>
        <xdr:cNvSpPr/>
      </xdr:nvSpPr>
      <xdr:spPr>
        <a:xfrm>
          <a:off x="6400800" y="2108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11</xdr:row>
      <xdr:rowOff>12700</xdr:rowOff>
    </xdr:from>
    <xdr:to>
      <xdr:col>2</xdr:col>
      <xdr:colOff>64830</xdr:colOff>
      <xdr:row>11</xdr:row>
      <xdr:rowOff>127000</xdr:rowOff>
    </xdr:to>
    <xdr:sp macro="" textlink="">
      <xdr:nvSpPr>
        <xdr:cNvPr id="149" name="OpenSolver34">
          <a:extLst>
            <a:ext uri="{FF2B5EF4-FFF2-40B4-BE49-F238E27FC236}">
              <a16:creationId xmlns:a16="http://schemas.microsoft.com/office/drawing/2014/main" id="{777230D5-1ACC-5846-A963-F6393D4AD3B9}"/>
            </a:ext>
          </a:extLst>
        </xdr:cNvPr>
        <xdr:cNvSpPr/>
      </xdr:nvSpPr>
      <xdr:spPr>
        <a:xfrm>
          <a:off x="3035300" y="231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11</xdr:row>
      <xdr:rowOff>12700</xdr:rowOff>
    </xdr:from>
    <xdr:to>
      <xdr:col>3</xdr:col>
      <xdr:colOff>64830</xdr:colOff>
      <xdr:row>11</xdr:row>
      <xdr:rowOff>127000</xdr:rowOff>
    </xdr:to>
    <xdr:sp macro="" textlink="">
      <xdr:nvSpPr>
        <xdr:cNvPr id="150" name="OpenSolver35">
          <a:extLst>
            <a:ext uri="{FF2B5EF4-FFF2-40B4-BE49-F238E27FC236}">
              <a16:creationId xmlns:a16="http://schemas.microsoft.com/office/drawing/2014/main" id="{C0AAFB43-6C74-114F-B962-3E47994C17A6}"/>
            </a:ext>
          </a:extLst>
        </xdr:cNvPr>
        <xdr:cNvSpPr/>
      </xdr:nvSpPr>
      <xdr:spPr>
        <a:xfrm>
          <a:off x="4114800" y="231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64830</xdr:colOff>
      <xdr:row>11</xdr:row>
      <xdr:rowOff>127000</xdr:rowOff>
    </xdr:to>
    <xdr:sp macro="" textlink="">
      <xdr:nvSpPr>
        <xdr:cNvPr id="151" name="OpenSolver36">
          <a:extLst>
            <a:ext uri="{FF2B5EF4-FFF2-40B4-BE49-F238E27FC236}">
              <a16:creationId xmlns:a16="http://schemas.microsoft.com/office/drawing/2014/main" id="{935C121E-C2DD-7A4B-B52B-A85372EA825D}"/>
            </a:ext>
          </a:extLst>
        </xdr:cNvPr>
        <xdr:cNvSpPr/>
      </xdr:nvSpPr>
      <xdr:spPr>
        <a:xfrm>
          <a:off x="5092700" y="231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11</xdr:row>
      <xdr:rowOff>12700</xdr:rowOff>
    </xdr:from>
    <xdr:to>
      <xdr:col>5</xdr:col>
      <xdr:colOff>64830</xdr:colOff>
      <xdr:row>11</xdr:row>
      <xdr:rowOff>127000</xdr:rowOff>
    </xdr:to>
    <xdr:sp macro="" textlink="">
      <xdr:nvSpPr>
        <xdr:cNvPr id="152" name="OpenSolver37">
          <a:extLst>
            <a:ext uri="{FF2B5EF4-FFF2-40B4-BE49-F238E27FC236}">
              <a16:creationId xmlns:a16="http://schemas.microsoft.com/office/drawing/2014/main" id="{37E6D7CD-961B-FA48-AD17-433A0148FD76}"/>
            </a:ext>
          </a:extLst>
        </xdr:cNvPr>
        <xdr:cNvSpPr/>
      </xdr:nvSpPr>
      <xdr:spPr>
        <a:xfrm>
          <a:off x="6400800" y="231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12</xdr:row>
      <xdr:rowOff>12700</xdr:rowOff>
    </xdr:from>
    <xdr:to>
      <xdr:col>2</xdr:col>
      <xdr:colOff>64830</xdr:colOff>
      <xdr:row>12</xdr:row>
      <xdr:rowOff>127000</xdr:rowOff>
    </xdr:to>
    <xdr:sp macro="" textlink="">
      <xdr:nvSpPr>
        <xdr:cNvPr id="153" name="OpenSolver38">
          <a:extLst>
            <a:ext uri="{FF2B5EF4-FFF2-40B4-BE49-F238E27FC236}">
              <a16:creationId xmlns:a16="http://schemas.microsoft.com/office/drawing/2014/main" id="{DDA0E804-4D40-344C-A1FF-B52CB9105A5A}"/>
            </a:ext>
          </a:extLst>
        </xdr:cNvPr>
        <xdr:cNvSpPr/>
      </xdr:nvSpPr>
      <xdr:spPr>
        <a:xfrm>
          <a:off x="3035300" y="251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12</xdr:row>
      <xdr:rowOff>12700</xdr:rowOff>
    </xdr:from>
    <xdr:to>
      <xdr:col>3</xdr:col>
      <xdr:colOff>64830</xdr:colOff>
      <xdr:row>12</xdr:row>
      <xdr:rowOff>127000</xdr:rowOff>
    </xdr:to>
    <xdr:sp macro="" textlink="">
      <xdr:nvSpPr>
        <xdr:cNvPr id="154" name="OpenSolver39">
          <a:extLst>
            <a:ext uri="{FF2B5EF4-FFF2-40B4-BE49-F238E27FC236}">
              <a16:creationId xmlns:a16="http://schemas.microsoft.com/office/drawing/2014/main" id="{2B3F520A-037F-8E4A-A5A9-8221159841B1}"/>
            </a:ext>
          </a:extLst>
        </xdr:cNvPr>
        <xdr:cNvSpPr/>
      </xdr:nvSpPr>
      <xdr:spPr>
        <a:xfrm>
          <a:off x="4114800" y="251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64830</xdr:colOff>
      <xdr:row>12</xdr:row>
      <xdr:rowOff>127000</xdr:rowOff>
    </xdr:to>
    <xdr:sp macro="" textlink="">
      <xdr:nvSpPr>
        <xdr:cNvPr id="155" name="OpenSolver40">
          <a:extLst>
            <a:ext uri="{FF2B5EF4-FFF2-40B4-BE49-F238E27FC236}">
              <a16:creationId xmlns:a16="http://schemas.microsoft.com/office/drawing/2014/main" id="{69C224BD-9650-A94A-86A2-198F0018AF46}"/>
            </a:ext>
          </a:extLst>
        </xdr:cNvPr>
        <xdr:cNvSpPr/>
      </xdr:nvSpPr>
      <xdr:spPr>
        <a:xfrm>
          <a:off x="5092700" y="251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12</xdr:row>
      <xdr:rowOff>12700</xdr:rowOff>
    </xdr:from>
    <xdr:to>
      <xdr:col>5</xdr:col>
      <xdr:colOff>64830</xdr:colOff>
      <xdr:row>12</xdr:row>
      <xdr:rowOff>127000</xdr:rowOff>
    </xdr:to>
    <xdr:sp macro="" textlink="">
      <xdr:nvSpPr>
        <xdr:cNvPr id="156" name="OpenSolver41">
          <a:extLst>
            <a:ext uri="{FF2B5EF4-FFF2-40B4-BE49-F238E27FC236}">
              <a16:creationId xmlns:a16="http://schemas.microsoft.com/office/drawing/2014/main" id="{0134485C-634D-DF47-A208-4CBA1593EF89}"/>
            </a:ext>
          </a:extLst>
        </xdr:cNvPr>
        <xdr:cNvSpPr/>
      </xdr:nvSpPr>
      <xdr:spPr>
        <a:xfrm>
          <a:off x="6400800" y="251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13</xdr:row>
      <xdr:rowOff>12700</xdr:rowOff>
    </xdr:from>
    <xdr:to>
      <xdr:col>2</xdr:col>
      <xdr:colOff>64830</xdr:colOff>
      <xdr:row>13</xdr:row>
      <xdr:rowOff>127000</xdr:rowOff>
    </xdr:to>
    <xdr:sp macro="" textlink="">
      <xdr:nvSpPr>
        <xdr:cNvPr id="157" name="OpenSolver42">
          <a:extLst>
            <a:ext uri="{FF2B5EF4-FFF2-40B4-BE49-F238E27FC236}">
              <a16:creationId xmlns:a16="http://schemas.microsoft.com/office/drawing/2014/main" id="{23D8D005-2454-E542-A79E-7D1FC243FBE6}"/>
            </a:ext>
          </a:extLst>
        </xdr:cNvPr>
        <xdr:cNvSpPr/>
      </xdr:nvSpPr>
      <xdr:spPr>
        <a:xfrm>
          <a:off x="3035300" y="2717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13</xdr:row>
      <xdr:rowOff>12700</xdr:rowOff>
    </xdr:from>
    <xdr:to>
      <xdr:col>3</xdr:col>
      <xdr:colOff>64830</xdr:colOff>
      <xdr:row>13</xdr:row>
      <xdr:rowOff>127000</xdr:rowOff>
    </xdr:to>
    <xdr:sp macro="" textlink="">
      <xdr:nvSpPr>
        <xdr:cNvPr id="158" name="OpenSolver43">
          <a:extLst>
            <a:ext uri="{FF2B5EF4-FFF2-40B4-BE49-F238E27FC236}">
              <a16:creationId xmlns:a16="http://schemas.microsoft.com/office/drawing/2014/main" id="{06633FC9-B103-254F-ACCA-E083AA515459}"/>
            </a:ext>
          </a:extLst>
        </xdr:cNvPr>
        <xdr:cNvSpPr/>
      </xdr:nvSpPr>
      <xdr:spPr>
        <a:xfrm>
          <a:off x="4114800" y="2717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64830</xdr:colOff>
      <xdr:row>13</xdr:row>
      <xdr:rowOff>127000</xdr:rowOff>
    </xdr:to>
    <xdr:sp macro="" textlink="">
      <xdr:nvSpPr>
        <xdr:cNvPr id="159" name="OpenSolver44">
          <a:extLst>
            <a:ext uri="{FF2B5EF4-FFF2-40B4-BE49-F238E27FC236}">
              <a16:creationId xmlns:a16="http://schemas.microsoft.com/office/drawing/2014/main" id="{BBEAF1EC-EA30-2B40-99FA-B421674F2566}"/>
            </a:ext>
          </a:extLst>
        </xdr:cNvPr>
        <xdr:cNvSpPr/>
      </xdr:nvSpPr>
      <xdr:spPr>
        <a:xfrm>
          <a:off x="5092700" y="2717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13</xdr:row>
      <xdr:rowOff>12700</xdr:rowOff>
    </xdr:from>
    <xdr:to>
      <xdr:col>5</xdr:col>
      <xdr:colOff>64830</xdr:colOff>
      <xdr:row>13</xdr:row>
      <xdr:rowOff>127000</xdr:rowOff>
    </xdr:to>
    <xdr:sp macro="" textlink="">
      <xdr:nvSpPr>
        <xdr:cNvPr id="160" name="OpenSolver45">
          <a:extLst>
            <a:ext uri="{FF2B5EF4-FFF2-40B4-BE49-F238E27FC236}">
              <a16:creationId xmlns:a16="http://schemas.microsoft.com/office/drawing/2014/main" id="{5EDD3CEC-DEF1-6149-BC56-60487D9DD04A}"/>
            </a:ext>
          </a:extLst>
        </xdr:cNvPr>
        <xdr:cNvSpPr/>
      </xdr:nvSpPr>
      <xdr:spPr>
        <a:xfrm>
          <a:off x="6400800" y="2717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14</xdr:row>
      <xdr:rowOff>12700</xdr:rowOff>
    </xdr:from>
    <xdr:to>
      <xdr:col>2</xdr:col>
      <xdr:colOff>64830</xdr:colOff>
      <xdr:row>14</xdr:row>
      <xdr:rowOff>127000</xdr:rowOff>
    </xdr:to>
    <xdr:sp macro="" textlink="">
      <xdr:nvSpPr>
        <xdr:cNvPr id="161" name="OpenSolver46">
          <a:extLst>
            <a:ext uri="{FF2B5EF4-FFF2-40B4-BE49-F238E27FC236}">
              <a16:creationId xmlns:a16="http://schemas.microsoft.com/office/drawing/2014/main" id="{CF73DA9E-E2CB-804C-8CCA-4314410A9CE5}"/>
            </a:ext>
          </a:extLst>
        </xdr:cNvPr>
        <xdr:cNvSpPr/>
      </xdr:nvSpPr>
      <xdr:spPr>
        <a:xfrm>
          <a:off x="3035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14</xdr:row>
      <xdr:rowOff>12700</xdr:rowOff>
    </xdr:from>
    <xdr:to>
      <xdr:col>3</xdr:col>
      <xdr:colOff>64830</xdr:colOff>
      <xdr:row>14</xdr:row>
      <xdr:rowOff>127000</xdr:rowOff>
    </xdr:to>
    <xdr:sp macro="" textlink="">
      <xdr:nvSpPr>
        <xdr:cNvPr id="162" name="OpenSolver47">
          <a:extLst>
            <a:ext uri="{FF2B5EF4-FFF2-40B4-BE49-F238E27FC236}">
              <a16:creationId xmlns:a16="http://schemas.microsoft.com/office/drawing/2014/main" id="{23281202-35E7-EB47-AEE4-DFBCE489F90F}"/>
            </a:ext>
          </a:extLst>
        </xdr:cNvPr>
        <xdr:cNvSpPr/>
      </xdr:nvSpPr>
      <xdr:spPr>
        <a:xfrm>
          <a:off x="4114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64830</xdr:colOff>
      <xdr:row>14</xdr:row>
      <xdr:rowOff>127000</xdr:rowOff>
    </xdr:to>
    <xdr:sp macro="" textlink="">
      <xdr:nvSpPr>
        <xdr:cNvPr id="163" name="OpenSolver48">
          <a:extLst>
            <a:ext uri="{FF2B5EF4-FFF2-40B4-BE49-F238E27FC236}">
              <a16:creationId xmlns:a16="http://schemas.microsoft.com/office/drawing/2014/main" id="{640D3398-40B1-E943-BFD4-6E2A3193EFD4}"/>
            </a:ext>
          </a:extLst>
        </xdr:cNvPr>
        <xdr:cNvSpPr/>
      </xdr:nvSpPr>
      <xdr:spPr>
        <a:xfrm>
          <a:off x="50927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14</xdr:row>
      <xdr:rowOff>12700</xdr:rowOff>
    </xdr:from>
    <xdr:to>
      <xdr:col>5</xdr:col>
      <xdr:colOff>64830</xdr:colOff>
      <xdr:row>14</xdr:row>
      <xdr:rowOff>127000</xdr:rowOff>
    </xdr:to>
    <xdr:sp macro="" textlink="">
      <xdr:nvSpPr>
        <xdr:cNvPr id="164" name="OpenSolver49">
          <a:extLst>
            <a:ext uri="{FF2B5EF4-FFF2-40B4-BE49-F238E27FC236}">
              <a16:creationId xmlns:a16="http://schemas.microsoft.com/office/drawing/2014/main" id="{B263079D-8EDD-654B-AB6B-6148DBBD1305}"/>
            </a:ext>
          </a:extLst>
        </xdr:cNvPr>
        <xdr:cNvSpPr/>
      </xdr:nvSpPr>
      <xdr:spPr>
        <a:xfrm>
          <a:off x="6400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15</xdr:row>
      <xdr:rowOff>12700</xdr:rowOff>
    </xdr:from>
    <xdr:to>
      <xdr:col>2</xdr:col>
      <xdr:colOff>64830</xdr:colOff>
      <xdr:row>15</xdr:row>
      <xdr:rowOff>127000</xdr:rowOff>
    </xdr:to>
    <xdr:sp macro="" textlink="">
      <xdr:nvSpPr>
        <xdr:cNvPr id="165" name="OpenSolver50">
          <a:extLst>
            <a:ext uri="{FF2B5EF4-FFF2-40B4-BE49-F238E27FC236}">
              <a16:creationId xmlns:a16="http://schemas.microsoft.com/office/drawing/2014/main" id="{56C9B5BE-9CB4-5A4A-A9CD-83CD06E2D656}"/>
            </a:ext>
          </a:extLst>
        </xdr:cNvPr>
        <xdr:cNvSpPr/>
      </xdr:nvSpPr>
      <xdr:spPr>
        <a:xfrm>
          <a:off x="3035300" y="312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15</xdr:row>
      <xdr:rowOff>12700</xdr:rowOff>
    </xdr:from>
    <xdr:to>
      <xdr:col>3</xdr:col>
      <xdr:colOff>64830</xdr:colOff>
      <xdr:row>15</xdr:row>
      <xdr:rowOff>127000</xdr:rowOff>
    </xdr:to>
    <xdr:sp macro="" textlink="">
      <xdr:nvSpPr>
        <xdr:cNvPr id="166" name="OpenSolver51">
          <a:extLst>
            <a:ext uri="{FF2B5EF4-FFF2-40B4-BE49-F238E27FC236}">
              <a16:creationId xmlns:a16="http://schemas.microsoft.com/office/drawing/2014/main" id="{95114BA7-13D8-0743-A213-818E8B1542EC}"/>
            </a:ext>
          </a:extLst>
        </xdr:cNvPr>
        <xdr:cNvSpPr/>
      </xdr:nvSpPr>
      <xdr:spPr>
        <a:xfrm>
          <a:off x="4114800" y="312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64830</xdr:colOff>
      <xdr:row>15</xdr:row>
      <xdr:rowOff>127000</xdr:rowOff>
    </xdr:to>
    <xdr:sp macro="" textlink="">
      <xdr:nvSpPr>
        <xdr:cNvPr id="167" name="OpenSolver52">
          <a:extLst>
            <a:ext uri="{FF2B5EF4-FFF2-40B4-BE49-F238E27FC236}">
              <a16:creationId xmlns:a16="http://schemas.microsoft.com/office/drawing/2014/main" id="{AE217A54-0261-034F-8003-7B8556909B47}"/>
            </a:ext>
          </a:extLst>
        </xdr:cNvPr>
        <xdr:cNvSpPr/>
      </xdr:nvSpPr>
      <xdr:spPr>
        <a:xfrm>
          <a:off x="5092700" y="312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15</xdr:row>
      <xdr:rowOff>12700</xdr:rowOff>
    </xdr:from>
    <xdr:to>
      <xdr:col>5</xdr:col>
      <xdr:colOff>64830</xdr:colOff>
      <xdr:row>15</xdr:row>
      <xdr:rowOff>127000</xdr:rowOff>
    </xdr:to>
    <xdr:sp macro="" textlink="">
      <xdr:nvSpPr>
        <xdr:cNvPr id="168" name="OpenSolver53">
          <a:extLst>
            <a:ext uri="{FF2B5EF4-FFF2-40B4-BE49-F238E27FC236}">
              <a16:creationId xmlns:a16="http://schemas.microsoft.com/office/drawing/2014/main" id="{BFADDDA2-7857-8344-9CF6-2A5A2D943401}"/>
            </a:ext>
          </a:extLst>
        </xdr:cNvPr>
        <xdr:cNvSpPr/>
      </xdr:nvSpPr>
      <xdr:spPr>
        <a:xfrm>
          <a:off x="6400800" y="312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16</xdr:row>
      <xdr:rowOff>12700</xdr:rowOff>
    </xdr:from>
    <xdr:to>
      <xdr:col>2</xdr:col>
      <xdr:colOff>64830</xdr:colOff>
      <xdr:row>16</xdr:row>
      <xdr:rowOff>127000</xdr:rowOff>
    </xdr:to>
    <xdr:sp macro="" textlink="">
      <xdr:nvSpPr>
        <xdr:cNvPr id="169" name="OpenSolver54">
          <a:extLst>
            <a:ext uri="{FF2B5EF4-FFF2-40B4-BE49-F238E27FC236}">
              <a16:creationId xmlns:a16="http://schemas.microsoft.com/office/drawing/2014/main" id="{3F7DEA42-1751-5E49-80DA-E020EB92F772}"/>
            </a:ext>
          </a:extLst>
        </xdr:cNvPr>
        <xdr:cNvSpPr/>
      </xdr:nvSpPr>
      <xdr:spPr>
        <a:xfrm>
          <a:off x="3035300" y="3327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16</xdr:row>
      <xdr:rowOff>12700</xdr:rowOff>
    </xdr:from>
    <xdr:to>
      <xdr:col>3</xdr:col>
      <xdr:colOff>64830</xdr:colOff>
      <xdr:row>16</xdr:row>
      <xdr:rowOff>127000</xdr:rowOff>
    </xdr:to>
    <xdr:sp macro="" textlink="">
      <xdr:nvSpPr>
        <xdr:cNvPr id="170" name="OpenSolver55">
          <a:extLst>
            <a:ext uri="{FF2B5EF4-FFF2-40B4-BE49-F238E27FC236}">
              <a16:creationId xmlns:a16="http://schemas.microsoft.com/office/drawing/2014/main" id="{D0425470-4BAF-3B4C-97FE-ECFFB3BED331}"/>
            </a:ext>
          </a:extLst>
        </xdr:cNvPr>
        <xdr:cNvSpPr/>
      </xdr:nvSpPr>
      <xdr:spPr>
        <a:xfrm>
          <a:off x="4114800" y="3327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64830</xdr:colOff>
      <xdr:row>16</xdr:row>
      <xdr:rowOff>127000</xdr:rowOff>
    </xdr:to>
    <xdr:sp macro="" textlink="">
      <xdr:nvSpPr>
        <xdr:cNvPr id="171" name="OpenSolver56">
          <a:extLst>
            <a:ext uri="{FF2B5EF4-FFF2-40B4-BE49-F238E27FC236}">
              <a16:creationId xmlns:a16="http://schemas.microsoft.com/office/drawing/2014/main" id="{2106D552-6264-7C4A-B041-BCA8C97AAB87}"/>
            </a:ext>
          </a:extLst>
        </xdr:cNvPr>
        <xdr:cNvSpPr/>
      </xdr:nvSpPr>
      <xdr:spPr>
        <a:xfrm>
          <a:off x="5092700" y="3327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16</xdr:row>
      <xdr:rowOff>12700</xdr:rowOff>
    </xdr:from>
    <xdr:to>
      <xdr:col>5</xdr:col>
      <xdr:colOff>64830</xdr:colOff>
      <xdr:row>16</xdr:row>
      <xdr:rowOff>127000</xdr:rowOff>
    </xdr:to>
    <xdr:sp macro="" textlink="">
      <xdr:nvSpPr>
        <xdr:cNvPr id="172" name="OpenSolver57">
          <a:extLst>
            <a:ext uri="{FF2B5EF4-FFF2-40B4-BE49-F238E27FC236}">
              <a16:creationId xmlns:a16="http://schemas.microsoft.com/office/drawing/2014/main" id="{FA08C9C4-A00C-EF49-8041-CBB2F8624E65}"/>
            </a:ext>
          </a:extLst>
        </xdr:cNvPr>
        <xdr:cNvSpPr/>
      </xdr:nvSpPr>
      <xdr:spPr>
        <a:xfrm>
          <a:off x="6400800" y="3327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7E481AD5-57CA-E841-8F79-4906879ADC89}"/>
            </a:ext>
          </a:extLst>
        </xdr:cNvPr>
        <xdr:cNvSpPr/>
      </xdr:nvSpPr>
      <xdr:spPr>
        <a:xfrm>
          <a:off x="3022600" y="1079500"/>
          <a:ext cx="4203700" cy="24511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F8155EAA-5C0C-6346-8CD0-5CDD9291C2F1}"/>
            </a:ext>
          </a:extLst>
        </xdr:cNvPr>
        <xdr:cNvSpPr/>
      </xdr:nvSpPr>
      <xdr:spPr>
        <a:xfrm>
          <a:off x="4102100" y="7264400"/>
          <a:ext cx="977900" cy="2159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1066800</xdr:colOff>
      <xdr:row>3</xdr:row>
      <xdr:rowOff>139700</xdr:rowOff>
    </xdr:from>
    <xdr:to>
      <xdr:col>11</xdr:col>
      <xdr:colOff>218389</xdr:colOff>
      <xdr:row>4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6E7432CC-DB19-EB48-A7F0-F7DA10BE77D1}"/>
            </a:ext>
          </a:extLst>
        </xdr:cNvPr>
        <xdr:cNvSpPr/>
      </xdr:nvSpPr>
      <xdr:spPr>
        <a:xfrm>
          <a:off x="4089400" y="71882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49</xdr:row>
      <xdr:rowOff>0</xdr:rowOff>
    </xdr:to>
    <xdr:sp macro="" textlink="">
      <xdr:nvSpPr>
        <xdr:cNvPr id="5" name="OpenSolverC47:C58">
          <a:extLst>
            <a:ext uri="{FF2B5EF4-FFF2-40B4-BE49-F238E27FC236}">
              <a16:creationId xmlns:a16="http://schemas.microsoft.com/office/drawing/2014/main" id="{D7625D81-ADF9-9B4C-BE53-008C8632F59E}"/>
            </a:ext>
          </a:extLst>
        </xdr:cNvPr>
        <xdr:cNvSpPr/>
      </xdr:nvSpPr>
      <xdr:spPr>
        <a:xfrm>
          <a:off x="3022600" y="9334500"/>
          <a:ext cx="1079500" cy="24511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6" name="OpenSolverE17">
          <a:extLst>
            <a:ext uri="{FF2B5EF4-FFF2-40B4-BE49-F238E27FC236}">
              <a16:creationId xmlns:a16="http://schemas.microsoft.com/office/drawing/2014/main" id="{E0981F03-73EA-7A49-85AD-C7A0D3C78233}"/>
            </a:ext>
          </a:extLst>
        </xdr:cNvPr>
        <xdr:cNvSpPr/>
      </xdr:nvSpPr>
      <xdr:spPr>
        <a:xfrm>
          <a:off x="5080000" y="3314700"/>
          <a:ext cx="1308100" cy="2159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3700≤</a:t>
          </a:r>
        </a:p>
      </xdr:txBody>
    </xdr:sp>
    <xdr:clientData/>
  </xdr:twoCellAnchor>
  <xdr:twoCellAnchor>
    <xdr:from>
      <xdr:col>5</xdr:col>
      <xdr:colOff>0</xdr:colOff>
      <xdr:row>37</xdr:row>
      <xdr:rowOff>0</xdr:rowOff>
    </xdr:from>
    <xdr:to>
      <xdr:col>6</xdr:col>
      <xdr:colOff>0</xdr:colOff>
      <xdr:row>49</xdr:row>
      <xdr:rowOff>0</xdr:rowOff>
    </xdr:to>
    <xdr:sp macro="" textlink="">
      <xdr:nvSpPr>
        <xdr:cNvPr id="7" name="OpenSolverF47:F58">
          <a:extLst>
            <a:ext uri="{FF2B5EF4-FFF2-40B4-BE49-F238E27FC236}">
              <a16:creationId xmlns:a16="http://schemas.microsoft.com/office/drawing/2014/main" id="{E71039B3-C7D7-644A-B290-0CA392C985F8}"/>
            </a:ext>
          </a:extLst>
        </xdr:cNvPr>
        <xdr:cNvSpPr/>
      </xdr:nvSpPr>
      <xdr:spPr>
        <a:xfrm>
          <a:off x="6388100" y="9334500"/>
          <a:ext cx="838200" cy="24511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0≥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8" name="OpenSolverF6:F17">
          <a:extLst>
            <a:ext uri="{FF2B5EF4-FFF2-40B4-BE49-F238E27FC236}">
              <a16:creationId xmlns:a16="http://schemas.microsoft.com/office/drawing/2014/main" id="{DC79C4E3-B1D3-324D-AB9F-536DC8C7E388}"/>
            </a:ext>
          </a:extLst>
        </xdr:cNvPr>
        <xdr:cNvSpPr/>
      </xdr:nvSpPr>
      <xdr:spPr>
        <a:xfrm>
          <a:off x="6388100" y="1079500"/>
          <a:ext cx="838200" cy="24511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10000≥</a:t>
          </a:r>
        </a:p>
      </xdr:txBody>
    </xdr:sp>
    <xdr:clientData/>
  </xdr:twoCellAnchor>
  <xdr:twoCellAnchor>
    <xdr:from>
      <xdr:col>2</xdr:col>
      <xdr:colOff>12700</xdr:colOff>
      <xdr:row>5</xdr:row>
      <xdr:rowOff>12700</xdr:rowOff>
    </xdr:from>
    <xdr:to>
      <xdr:col>2</xdr:col>
      <xdr:colOff>64830</xdr:colOff>
      <xdr:row>5</xdr:row>
      <xdr:rowOff>127000</xdr:rowOff>
    </xdr:to>
    <xdr:sp macro="" textlink="">
      <xdr:nvSpPr>
        <xdr:cNvPr id="9" name="OpenSolver10">
          <a:extLst>
            <a:ext uri="{FF2B5EF4-FFF2-40B4-BE49-F238E27FC236}">
              <a16:creationId xmlns:a16="http://schemas.microsoft.com/office/drawing/2014/main" id="{484A05CA-2AB8-CD41-8E86-23CA94BDFF15}"/>
            </a:ext>
          </a:extLst>
        </xdr:cNvPr>
        <xdr:cNvSpPr/>
      </xdr:nvSpPr>
      <xdr:spPr>
        <a:xfrm>
          <a:off x="3035300" y="1092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5</xdr:row>
      <xdr:rowOff>12700</xdr:rowOff>
    </xdr:from>
    <xdr:to>
      <xdr:col>3</xdr:col>
      <xdr:colOff>64830</xdr:colOff>
      <xdr:row>5</xdr:row>
      <xdr:rowOff>127000</xdr:rowOff>
    </xdr:to>
    <xdr:sp macro="" textlink="">
      <xdr:nvSpPr>
        <xdr:cNvPr id="10" name="OpenSolver11">
          <a:extLst>
            <a:ext uri="{FF2B5EF4-FFF2-40B4-BE49-F238E27FC236}">
              <a16:creationId xmlns:a16="http://schemas.microsoft.com/office/drawing/2014/main" id="{B3A5D8D9-5E56-6E49-8F19-9274C6E594B6}"/>
            </a:ext>
          </a:extLst>
        </xdr:cNvPr>
        <xdr:cNvSpPr/>
      </xdr:nvSpPr>
      <xdr:spPr>
        <a:xfrm>
          <a:off x="4114800" y="1092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64830</xdr:colOff>
      <xdr:row>5</xdr:row>
      <xdr:rowOff>127000</xdr:rowOff>
    </xdr:to>
    <xdr:sp macro="" textlink="">
      <xdr:nvSpPr>
        <xdr:cNvPr id="11" name="OpenSolver12">
          <a:extLst>
            <a:ext uri="{FF2B5EF4-FFF2-40B4-BE49-F238E27FC236}">
              <a16:creationId xmlns:a16="http://schemas.microsoft.com/office/drawing/2014/main" id="{A5A911C6-6CC7-E443-A6CA-B3FF47B9C042}"/>
            </a:ext>
          </a:extLst>
        </xdr:cNvPr>
        <xdr:cNvSpPr/>
      </xdr:nvSpPr>
      <xdr:spPr>
        <a:xfrm>
          <a:off x="5092700" y="1092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5</xdr:row>
      <xdr:rowOff>12700</xdr:rowOff>
    </xdr:from>
    <xdr:to>
      <xdr:col>5</xdr:col>
      <xdr:colOff>64830</xdr:colOff>
      <xdr:row>5</xdr:row>
      <xdr:rowOff>127000</xdr:rowOff>
    </xdr:to>
    <xdr:sp macro="" textlink="">
      <xdr:nvSpPr>
        <xdr:cNvPr id="12" name="OpenSolver13">
          <a:extLst>
            <a:ext uri="{FF2B5EF4-FFF2-40B4-BE49-F238E27FC236}">
              <a16:creationId xmlns:a16="http://schemas.microsoft.com/office/drawing/2014/main" id="{1B622058-CD6A-A045-9D12-CD6AFE109101}"/>
            </a:ext>
          </a:extLst>
        </xdr:cNvPr>
        <xdr:cNvSpPr/>
      </xdr:nvSpPr>
      <xdr:spPr>
        <a:xfrm>
          <a:off x="6400800" y="1092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6</xdr:row>
      <xdr:rowOff>12700</xdr:rowOff>
    </xdr:from>
    <xdr:to>
      <xdr:col>2</xdr:col>
      <xdr:colOff>64830</xdr:colOff>
      <xdr:row>6</xdr:row>
      <xdr:rowOff>127000</xdr:rowOff>
    </xdr:to>
    <xdr:sp macro="" textlink="">
      <xdr:nvSpPr>
        <xdr:cNvPr id="13" name="OpenSolver14">
          <a:extLst>
            <a:ext uri="{FF2B5EF4-FFF2-40B4-BE49-F238E27FC236}">
              <a16:creationId xmlns:a16="http://schemas.microsoft.com/office/drawing/2014/main" id="{60A00FD1-3493-8C4C-9E0E-8D36B625F599}"/>
            </a:ext>
          </a:extLst>
        </xdr:cNvPr>
        <xdr:cNvSpPr/>
      </xdr:nvSpPr>
      <xdr:spPr>
        <a:xfrm>
          <a:off x="3035300" y="129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6</xdr:row>
      <xdr:rowOff>12700</xdr:rowOff>
    </xdr:from>
    <xdr:to>
      <xdr:col>3</xdr:col>
      <xdr:colOff>64830</xdr:colOff>
      <xdr:row>6</xdr:row>
      <xdr:rowOff>127000</xdr:rowOff>
    </xdr:to>
    <xdr:sp macro="" textlink="">
      <xdr:nvSpPr>
        <xdr:cNvPr id="14" name="OpenSolver15">
          <a:extLst>
            <a:ext uri="{FF2B5EF4-FFF2-40B4-BE49-F238E27FC236}">
              <a16:creationId xmlns:a16="http://schemas.microsoft.com/office/drawing/2014/main" id="{8F87F7F8-8FC0-3A42-97A6-98851D5804A9}"/>
            </a:ext>
          </a:extLst>
        </xdr:cNvPr>
        <xdr:cNvSpPr/>
      </xdr:nvSpPr>
      <xdr:spPr>
        <a:xfrm>
          <a:off x="4114800" y="129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64830</xdr:colOff>
      <xdr:row>6</xdr:row>
      <xdr:rowOff>127000</xdr:rowOff>
    </xdr:to>
    <xdr:sp macro="" textlink="">
      <xdr:nvSpPr>
        <xdr:cNvPr id="15" name="OpenSolver16">
          <a:extLst>
            <a:ext uri="{FF2B5EF4-FFF2-40B4-BE49-F238E27FC236}">
              <a16:creationId xmlns:a16="http://schemas.microsoft.com/office/drawing/2014/main" id="{E0AB448B-0E44-4A42-9D2F-183884D4039F}"/>
            </a:ext>
          </a:extLst>
        </xdr:cNvPr>
        <xdr:cNvSpPr/>
      </xdr:nvSpPr>
      <xdr:spPr>
        <a:xfrm>
          <a:off x="5092700" y="129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6</xdr:row>
      <xdr:rowOff>12700</xdr:rowOff>
    </xdr:from>
    <xdr:to>
      <xdr:col>5</xdr:col>
      <xdr:colOff>64830</xdr:colOff>
      <xdr:row>6</xdr:row>
      <xdr:rowOff>127000</xdr:rowOff>
    </xdr:to>
    <xdr:sp macro="" textlink="">
      <xdr:nvSpPr>
        <xdr:cNvPr id="16" name="OpenSolver17">
          <a:extLst>
            <a:ext uri="{FF2B5EF4-FFF2-40B4-BE49-F238E27FC236}">
              <a16:creationId xmlns:a16="http://schemas.microsoft.com/office/drawing/2014/main" id="{C0DCE188-C0B0-7744-BB66-41F9819753C2}"/>
            </a:ext>
          </a:extLst>
        </xdr:cNvPr>
        <xdr:cNvSpPr/>
      </xdr:nvSpPr>
      <xdr:spPr>
        <a:xfrm>
          <a:off x="6400800" y="129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7</xdr:row>
      <xdr:rowOff>12700</xdr:rowOff>
    </xdr:from>
    <xdr:to>
      <xdr:col>2</xdr:col>
      <xdr:colOff>64830</xdr:colOff>
      <xdr:row>7</xdr:row>
      <xdr:rowOff>127000</xdr:rowOff>
    </xdr:to>
    <xdr:sp macro="" textlink="">
      <xdr:nvSpPr>
        <xdr:cNvPr id="17" name="OpenSolver18">
          <a:extLst>
            <a:ext uri="{FF2B5EF4-FFF2-40B4-BE49-F238E27FC236}">
              <a16:creationId xmlns:a16="http://schemas.microsoft.com/office/drawing/2014/main" id="{1DA0042C-184D-5541-90A2-E73B5DE1212C}"/>
            </a:ext>
          </a:extLst>
        </xdr:cNvPr>
        <xdr:cNvSpPr/>
      </xdr:nvSpPr>
      <xdr:spPr>
        <a:xfrm>
          <a:off x="30353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7</xdr:row>
      <xdr:rowOff>12700</xdr:rowOff>
    </xdr:from>
    <xdr:to>
      <xdr:col>3</xdr:col>
      <xdr:colOff>64830</xdr:colOff>
      <xdr:row>7</xdr:row>
      <xdr:rowOff>127000</xdr:rowOff>
    </xdr:to>
    <xdr:sp macro="" textlink="">
      <xdr:nvSpPr>
        <xdr:cNvPr id="18" name="OpenSolver19">
          <a:extLst>
            <a:ext uri="{FF2B5EF4-FFF2-40B4-BE49-F238E27FC236}">
              <a16:creationId xmlns:a16="http://schemas.microsoft.com/office/drawing/2014/main" id="{19AE3914-0B2D-D447-BFE3-236784ADD97A}"/>
            </a:ext>
          </a:extLst>
        </xdr:cNvPr>
        <xdr:cNvSpPr/>
      </xdr:nvSpPr>
      <xdr:spPr>
        <a:xfrm>
          <a:off x="41148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64830</xdr:colOff>
      <xdr:row>7</xdr:row>
      <xdr:rowOff>127000</xdr:rowOff>
    </xdr:to>
    <xdr:sp macro="" textlink="">
      <xdr:nvSpPr>
        <xdr:cNvPr id="19" name="OpenSolver20">
          <a:extLst>
            <a:ext uri="{FF2B5EF4-FFF2-40B4-BE49-F238E27FC236}">
              <a16:creationId xmlns:a16="http://schemas.microsoft.com/office/drawing/2014/main" id="{CA8B98B6-9438-974D-B0A9-41C14E7FD005}"/>
            </a:ext>
          </a:extLst>
        </xdr:cNvPr>
        <xdr:cNvSpPr/>
      </xdr:nvSpPr>
      <xdr:spPr>
        <a:xfrm>
          <a:off x="50927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7</xdr:row>
      <xdr:rowOff>12700</xdr:rowOff>
    </xdr:from>
    <xdr:to>
      <xdr:col>5</xdr:col>
      <xdr:colOff>64830</xdr:colOff>
      <xdr:row>7</xdr:row>
      <xdr:rowOff>127000</xdr:rowOff>
    </xdr:to>
    <xdr:sp macro="" textlink="">
      <xdr:nvSpPr>
        <xdr:cNvPr id="20" name="OpenSolver21">
          <a:extLst>
            <a:ext uri="{FF2B5EF4-FFF2-40B4-BE49-F238E27FC236}">
              <a16:creationId xmlns:a16="http://schemas.microsoft.com/office/drawing/2014/main" id="{9360B2EA-255E-764D-8DEB-E52A0A235A51}"/>
            </a:ext>
          </a:extLst>
        </xdr:cNvPr>
        <xdr:cNvSpPr/>
      </xdr:nvSpPr>
      <xdr:spPr>
        <a:xfrm>
          <a:off x="64008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8</xdr:row>
      <xdr:rowOff>12700</xdr:rowOff>
    </xdr:from>
    <xdr:to>
      <xdr:col>2</xdr:col>
      <xdr:colOff>64830</xdr:colOff>
      <xdr:row>8</xdr:row>
      <xdr:rowOff>127000</xdr:rowOff>
    </xdr:to>
    <xdr:sp macro="" textlink="">
      <xdr:nvSpPr>
        <xdr:cNvPr id="21" name="OpenSolver22">
          <a:extLst>
            <a:ext uri="{FF2B5EF4-FFF2-40B4-BE49-F238E27FC236}">
              <a16:creationId xmlns:a16="http://schemas.microsoft.com/office/drawing/2014/main" id="{5F3AD82E-D48D-214B-BB97-8787F0EB195D}"/>
            </a:ext>
          </a:extLst>
        </xdr:cNvPr>
        <xdr:cNvSpPr/>
      </xdr:nvSpPr>
      <xdr:spPr>
        <a:xfrm>
          <a:off x="3035300" y="1701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8</xdr:row>
      <xdr:rowOff>12700</xdr:rowOff>
    </xdr:from>
    <xdr:to>
      <xdr:col>3</xdr:col>
      <xdr:colOff>64830</xdr:colOff>
      <xdr:row>8</xdr:row>
      <xdr:rowOff>127000</xdr:rowOff>
    </xdr:to>
    <xdr:sp macro="" textlink="">
      <xdr:nvSpPr>
        <xdr:cNvPr id="22" name="OpenSolver23">
          <a:extLst>
            <a:ext uri="{FF2B5EF4-FFF2-40B4-BE49-F238E27FC236}">
              <a16:creationId xmlns:a16="http://schemas.microsoft.com/office/drawing/2014/main" id="{D4A0E9B1-433E-2742-B963-780342CDADF0}"/>
            </a:ext>
          </a:extLst>
        </xdr:cNvPr>
        <xdr:cNvSpPr/>
      </xdr:nvSpPr>
      <xdr:spPr>
        <a:xfrm>
          <a:off x="4114800" y="1701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64830</xdr:colOff>
      <xdr:row>8</xdr:row>
      <xdr:rowOff>127000</xdr:rowOff>
    </xdr:to>
    <xdr:sp macro="" textlink="">
      <xdr:nvSpPr>
        <xdr:cNvPr id="23" name="OpenSolver24">
          <a:extLst>
            <a:ext uri="{FF2B5EF4-FFF2-40B4-BE49-F238E27FC236}">
              <a16:creationId xmlns:a16="http://schemas.microsoft.com/office/drawing/2014/main" id="{142598DF-C4EB-8846-97A7-28AB23858BBF}"/>
            </a:ext>
          </a:extLst>
        </xdr:cNvPr>
        <xdr:cNvSpPr/>
      </xdr:nvSpPr>
      <xdr:spPr>
        <a:xfrm>
          <a:off x="5092700" y="1701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8</xdr:row>
      <xdr:rowOff>12700</xdr:rowOff>
    </xdr:from>
    <xdr:to>
      <xdr:col>5</xdr:col>
      <xdr:colOff>64830</xdr:colOff>
      <xdr:row>8</xdr:row>
      <xdr:rowOff>127000</xdr:rowOff>
    </xdr:to>
    <xdr:sp macro="" textlink="">
      <xdr:nvSpPr>
        <xdr:cNvPr id="24" name="OpenSolver25">
          <a:extLst>
            <a:ext uri="{FF2B5EF4-FFF2-40B4-BE49-F238E27FC236}">
              <a16:creationId xmlns:a16="http://schemas.microsoft.com/office/drawing/2014/main" id="{E47DDE8D-89E0-934F-9054-DDC7C8BFAC20}"/>
            </a:ext>
          </a:extLst>
        </xdr:cNvPr>
        <xdr:cNvSpPr/>
      </xdr:nvSpPr>
      <xdr:spPr>
        <a:xfrm>
          <a:off x="6400800" y="1701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9</xdr:row>
      <xdr:rowOff>12700</xdr:rowOff>
    </xdr:from>
    <xdr:to>
      <xdr:col>2</xdr:col>
      <xdr:colOff>64830</xdr:colOff>
      <xdr:row>9</xdr:row>
      <xdr:rowOff>127000</xdr:rowOff>
    </xdr:to>
    <xdr:sp macro="" textlink="">
      <xdr:nvSpPr>
        <xdr:cNvPr id="25" name="OpenSolver26">
          <a:extLst>
            <a:ext uri="{FF2B5EF4-FFF2-40B4-BE49-F238E27FC236}">
              <a16:creationId xmlns:a16="http://schemas.microsoft.com/office/drawing/2014/main" id="{EE1D3E66-6A8B-8C4B-A6B9-6F53A3D67FA4}"/>
            </a:ext>
          </a:extLst>
        </xdr:cNvPr>
        <xdr:cNvSpPr/>
      </xdr:nvSpPr>
      <xdr:spPr>
        <a:xfrm>
          <a:off x="3035300" y="190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9</xdr:row>
      <xdr:rowOff>12700</xdr:rowOff>
    </xdr:from>
    <xdr:to>
      <xdr:col>3</xdr:col>
      <xdr:colOff>64830</xdr:colOff>
      <xdr:row>9</xdr:row>
      <xdr:rowOff>127000</xdr:rowOff>
    </xdr:to>
    <xdr:sp macro="" textlink="">
      <xdr:nvSpPr>
        <xdr:cNvPr id="26" name="OpenSolver27">
          <a:extLst>
            <a:ext uri="{FF2B5EF4-FFF2-40B4-BE49-F238E27FC236}">
              <a16:creationId xmlns:a16="http://schemas.microsoft.com/office/drawing/2014/main" id="{72F7CA5F-104B-F548-915C-E26A6B743F43}"/>
            </a:ext>
          </a:extLst>
        </xdr:cNvPr>
        <xdr:cNvSpPr/>
      </xdr:nvSpPr>
      <xdr:spPr>
        <a:xfrm>
          <a:off x="4114800" y="190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64830</xdr:colOff>
      <xdr:row>9</xdr:row>
      <xdr:rowOff>127000</xdr:rowOff>
    </xdr:to>
    <xdr:sp macro="" textlink="">
      <xdr:nvSpPr>
        <xdr:cNvPr id="27" name="OpenSolver28">
          <a:extLst>
            <a:ext uri="{FF2B5EF4-FFF2-40B4-BE49-F238E27FC236}">
              <a16:creationId xmlns:a16="http://schemas.microsoft.com/office/drawing/2014/main" id="{38540D27-E6CD-A94E-B467-0CCCA9F3D2C1}"/>
            </a:ext>
          </a:extLst>
        </xdr:cNvPr>
        <xdr:cNvSpPr/>
      </xdr:nvSpPr>
      <xdr:spPr>
        <a:xfrm>
          <a:off x="5092700" y="190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9</xdr:row>
      <xdr:rowOff>12700</xdr:rowOff>
    </xdr:from>
    <xdr:to>
      <xdr:col>5</xdr:col>
      <xdr:colOff>64830</xdr:colOff>
      <xdr:row>9</xdr:row>
      <xdr:rowOff>127000</xdr:rowOff>
    </xdr:to>
    <xdr:sp macro="" textlink="">
      <xdr:nvSpPr>
        <xdr:cNvPr id="28" name="OpenSolver29">
          <a:extLst>
            <a:ext uri="{FF2B5EF4-FFF2-40B4-BE49-F238E27FC236}">
              <a16:creationId xmlns:a16="http://schemas.microsoft.com/office/drawing/2014/main" id="{17D49F09-2FDF-1548-8378-34E4A358DA4C}"/>
            </a:ext>
          </a:extLst>
        </xdr:cNvPr>
        <xdr:cNvSpPr/>
      </xdr:nvSpPr>
      <xdr:spPr>
        <a:xfrm>
          <a:off x="6400800" y="190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10</xdr:row>
      <xdr:rowOff>12700</xdr:rowOff>
    </xdr:from>
    <xdr:to>
      <xdr:col>2</xdr:col>
      <xdr:colOff>64830</xdr:colOff>
      <xdr:row>10</xdr:row>
      <xdr:rowOff>127000</xdr:rowOff>
    </xdr:to>
    <xdr:sp macro="" textlink="">
      <xdr:nvSpPr>
        <xdr:cNvPr id="29" name="OpenSolver30">
          <a:extLst>
            <a:ext uri="{FF2B5EF4-FFF2-40B4-BE49-F238E27FC236}">
              <a16:creationId xmlns:a16="http://schemas.microsoft.com/office/drawing/2014/main" id="{4BDAFF48-941F-E44F-ADA9-E3133A2ADFE7}"/>
            </a:ext>
          </a:extLst>
        </xdr:cNvPr>
        <xdr:cNvSpPr/>
      </xdr:nvSpPr>
      <xdr:spPr>
        <a:xfrm>
          <a:off x="3035300" y="2108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10</xdr:row>
      <xdr:rowOff>12700</xdr:rowOff>
    </xdr:from>
    <xdr:to>
      <xdr:col>3</xdr:col>
      <xdr:colOff>64830</xdr:colOff>
      <xdr:row>10</xdr:row>
      <xdr:rowOff>127000</xdr:rowOff>
    </xdr:to>
    <xdr:sp macro="" textlink="">
      <xdr:nvSpPr>
        <xdr:cNvPr id="30" name="OpenSolver31">
          <a:extLst>
            <a:ext uri="{FF2B5EF4-FFF2-40B4-BE49-F238E27FC236}">
              <a16:creationId xmlns:a16="http://schemas.microsoft.com/office/drawing/2014/main" id="{6E445503-7380-8E4D-9095-7A0E2F9F42A4}"/>
            </a:ext>
          </a:extLst>
        </xdr:cNvPr>
        <xdr:cNvSpPr/>
      </xdr:nvSpPr>
      <xdr:spPr>
        <a:xfrm>
          <a:off x="4114800" y="2108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64830</xdr:colOff>
      <xdr:row>10</xdr:row>
      <xdr:rowOff>127000</xdr:rowOff>
    </xdr:to>
    <xdr:sp macro="" textlink="">
      <xdr:nvSpPr>
        <xdr:cNvPr id="31" name="OpenSolver32">
          <a:extLst>
            <a:ext uri="{FF2B5EF4-FFF2-40B4-BE49-F238E27FC236}">
              <a16:creationId xmlns:a16="http://schemas.microsoft.com/office/drawing/2014/main" id="{93B8ED0C-CD7E-6F46-B47A-64797C8FB8A9}"/>
            </a:ext>
          </a:extLst>
        </xdr:cNvPr>
        <xdr:cNvSpPr/>
      </xdr:nvSpPr>
      <xdr:spPr>
        <a:xfrm>
          <a:off x="5092700" y="2108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10</xdr:row>
      <xdr:rowOff>12700</xdr:rowOff>
    </xdr:from>
    <xdr:to>
      <xdr:col>5</xdr:col>
      <xdr:colOff>64830</xdr:colOff>
      <xdr:row>10</xdr:row>
      <xdr:rowOff>127000</xdr:rowOff>
    </xdr:to>
    <xdr:sp macro="" textlink="">
      <xdr:nvSpPr>
        <xdr:cNvPr id="32" name="OpenSolver33">
          <a:extLst>
            <a:ext uri="{FF2B5EF4-FFF2-40B4-BE49-F238E27FC236}">
              <a16:creationId xmlns:a16="http://schemas.microsoft.com/office/drawing/2014/main" id="{8CDF4EC4-224A-D446-A8D9-750EAF76C6B0}"/>
            </a:ext>
          </a:extLst>
        </xdr:cNvPr>
        <xdr:cNvSpPr/>
      </xdr:nvSpPr>
      <xdr:spPr>
        <a:xfrm>
          <a:off x="6400800" y="2108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11</xdr:row>
      <xdr:rowOff>12700</xdr:rowOff>
    </xdr:from>
    <xdr:to>
      <xdr:col>2</xdr:col>
      <xdr:colOff>64830</xdr:colOff>
      <xdr:row>11</xdr:row>
      <xdr:rowOff>127000</xdr:rowOff>
    </xdr:to>
    <xdr:sp macro="" textlink="">
      <xdr:nvSpPr>
        <xdr:cNvPr id="33" name="OpenSolver34">
          <a:extLst>
            <a:ext uri="{FF2B5EF4-FFF2-40B4-BE49-F238E27FC236}">
              <a16:creationId xmlns:a16="http://schemas.microsoft.com/office/drawing/2014/main" id="{B91EDC6D-9BAD-A446-91EF-1BF1BD7F61BE}"/>
            </a:ext>
          </a:extLst>
        </xdr:cNvPr>
        <xdr:cNvSpPr/>
      </xdr:nvSpPr>
      <xdr:spPr>
        <a:xfrm>
          <a:off x="3035300" y="231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11</xdr:row>
      <xdr:rowOff>12700</xdr:rowOff>
    </xdr:from>
    <xdr:to>
      <xdr:col>3</xdr:col>
      <xdr:colOff>64830</xdr:colOff>
      <xdr:row>11</xdr:row>
      <xdr:rowOff>127000</xdr:rowOff>
    </xdr:to>
    <xdr:sp macro="" textlink="">
      <xdr:nvSpPr>
        <xdr:cNvPr id="34" name="OpenSolver35">
          <a:extLst>
            <a:ext uri="{FF2B5EF4-FFF2-40B4-BE49-F238E27FC236}">
              <a16:creationId xmlns:a16="http://schemas.microsoft.com/office/drawing/2014/main" id="{0760172C-2777-8548-8AC7-C7423F6EC946}"/>
            </a:ext>
          </a:extLst>
        </xdr:cNvPr>
        <xdr:cNvSpPr/>
      </xdr:nvSpPr>
      <xdr:spPr>
        <a:xfrm>
          <a:off x="4114800" y="231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64830</xdr:colOff>
      <xdr:row>11</xdr:row>
      <xdr:rowOff>127000</xdr:rowOff>
    </xdr:to>
    <xdr:sp macro="" textlink="">
      <xdr:nvSpPr>
        <xdr:cNvPr id="35" name="OpenSolver36">
          <a:extLst>
            <a:ext uri="{FF2B5EF4-FFF2-40B4-BE49-F238E27FC236}">
              <a16:creationId xmlns:a16="http://schemas.microsoft.com/office/drawing/2014/main" id="{18DDFD37-D5E8-EE47-8A1E-5D11E6692593}"/>
            </a:ext>
          </a:extLst>
        </xdr:cNvPr>
        <xdr:cNvSpPr/>
      </xdr:nvSpPr>
      <xdr:spPr>
        <a:xfrm>
          <a:off x="5092700" y="231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11</xdr:row>
      <xdr:rowOff>12700</xdr:rowOff>
    </xdr:from>
    <xdr:to>
      <xdr:col>5</xdr:col>
      <xdr:colOff>64830</xdr:colOff>
      <xdr:row>11</xdr:row>
      <xdr:rowOff>127000</xdr:rowOff>
    </xdr:to>
    <xdr:sp macro="" textlink="">
      <xdr:nvSpPr>
        <xdr:cNvPr id="36" name="OpenSolver37">
          <a:extLst>
            <a:ext uri="{FF2B5EF4-FFF2-40B4-BE49-F238E27FC236}">
              <a16:creationId xmlns:a16="http://schemas.microsoft.com/office/drawing/2014/main" id="{E87959FA-F7B7-9549-914B-1C5AC081215F}"/>
            </a:ext>
          </a:extLst>
        </xdr:cNvPr>
        <xdr:cNvSpPr/>
      </xdr:nvSpPr>
      <xdr:spPr>
        <a:xfrm>
          <a:off x="6400800" y="231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12</xdr:row>
      <xdr:rowOff>12700</xdr:rowOff>
    </xdr:from>
    <xdr:to>
      <xdr:col>2</xdr:col>
      <xdr:colOff>64830</xdr:colOff>
      <xdr:row>12</xdr:row>
      <xdr:rowOff>127000</xdr:rowOff>
    </xdr:to>
    <xdr:sp macro="" textlink="">
      <xdr:nvSpPr>
        <xdr:cNvPr id="37" name="OpenSolver38">
          <a:extLst>
            <a:ext uri="{FF2B5EF4-FFF2-40B4-BE49-F238E27FC236}">
              <a16:creationId xmlns:a16="http://schemas.microsoft.com/office/drawing/2014/main" id="{A1816E3D-7815-2B47-ACFC-B5ED48A3B734}"/>
            </a:ext>
          </a:extLst>
        </xdr:cNvPr>
        <xdr:cNvSpPr/>
      </xdr:nvSpPr>
      <xdr:spPr>
        <a:xfrm>
          <a:off x="3035300" y="251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12</xdr:row>
      <xdr:rowOff>12700</xdr:rowOff>
    </xdr:from>
    <xdr:to>
      <xdr:col>3</xdr:col>
      <xdr:colOff>64830</xdr:colOff>
      <xdr:row>12</xdr:row>
      <xdr:rowOff>127000</xdr:rowOff>
    </xdr:to>
    <xdr:sp macro="" textlink="">
      <xdr:nvSpPr>
        <xdr:cNvPr id="38" name="OpenSolver39">
          <a:extLst>
            <a:ext uri="{FF2B5EF4-FFF2-40B4-BE49-F238E27FC236}">
              <a16:creationId xmlns:a16="http://schemas.microsoft.com/office/drawing/2014/main" id="{FBC81B62-18DB-544E-B559-B443EB907AE5}"/>
            </a:ext>
          </a:extLst>
        </xdr:cNvPr>
        <xdr:cNvSpPr/>
      </xdr:nvSpPr>
      <xdr:spPr>
        <a:xfrm>
          <a:off x="4114800" y="251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64830</xdr:colOff>
      <xdr:row>12</xdr:row>
      <xdr:rowOff>127000</xdr:rowOff>
    </xdr:to>
    <xdr:sp macro="" textlink="">
      <xdr:nvSpPr>
        <xdr:cNvPr id="39" name="OpenSolver40">
          <a:extLst>
            <a:ext uri="{FF2B5EF4-FFF2-40B4-BE49-F238E27FC236}">
              <a16:creationId xmlns:a16="http://schemas.microsoft.com/office/drawing/2014/main" id="{CBCCBA17-3630-DC45-90EB-D483185764F1}"/>
            </a:ext>
          </a:extLst>
        </xdr:cNvPr>
        <xdr:cNvSpPr/>
      </xdr:nvSpPr>
      <xdr:spPr>
        <a:xfrm>
          <a:off x="5092700" y="251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12</xdr:row>
      <xdr:rowOff>12700</xdr:rowOff>
    </xdr:from>
    <xdr:to>
      <xdr:col>5</xdr:col>
      <xdr:colOff>64830</xdr:colOff>
      <xdr:row>12</xdr:row>
      <xdr:rowOff>127000</xdr:rowOff>
    </xdr:to>
    <xdr:sp macro="" textlink="">
      <xdr:nvSpPr>
        <xdr:cNvPr id="40" name="OpenSolver41">
          <a:extLst>
            <a:ext uri="{FF2B5EF4-FFF2-40B4-BE49-F238E27FC236}">
              <a16:creationId xmlns:a16="http://schemas.microsoft.com/office/drawing/2014/main" id="{459CB30D-9787-9747-BBBA-4EF531C54074}"/>
            </a:ext>
          </a:extLst>
        </xdr:cNvPr>
        <xdr:cNvSpPr/>
      </xdr:nvSpPr>
      <xdr:spPr>
        <a:xfrm>
          <a:off x="6400800" y="251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13</xdr:row>
      <xdr:rowOff>12700</xdr:rowOff>
    </xdr:from>
    <xdr:to>
      <xdr:col>2</xdr:col>
      <xdr:colOff>64830</xdr:colOff>
      <xdr:row>13</xdr:row>
      <xdr:rowOff>127000</xdr:rowOff>
    </xdr:to>
    <xdr:sp macro="" textlink="">
      <xdr:nvSpPr>
        <xdr:cNvPr id="41" name="OpenSolver42">
          <a:extLst>
            <a:ext uri="{FF2B5EF4-FFF2-40B4-BE49-F238E27FC236}">
              <a16:creationId xmlns:a16="http://schemas.microsoft.com/office/drawing/2014/main" id="{00DC3747-65E2-B948-9330-0040672D620A}"/>
            </a:ext>
          </a:extLst>
        </xdr:cNvPr>
        <xdr:cNvSpPr/>
      </xdr:nvSpPr>
      <xdr:spPr>
        <a:xfrm>
          <a:off x="3035300" y="2717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13</xdr:row>
      <xdr:rowOff>12700</xdr:rowOff>
    </xdr:from>
    <xdr:to>
      <xdr:col>3</xdr:col>
      <xdr:colOff>64830</xdr:colOff>
      <xdr:row>13</xdr:row>
      <xdr:rowOff>127000</xdr:rowOff>
    </xdr:to>
    <xdr:sp macro="" textlink="">
      <xdr:nvSpPr>
        <xdr:cNvPr id="42" name="OpenSolver43">
          <a:extLst>
            <a:ext uri="{FF2B5EF4-FFF2-40B4-BE49-F238E27FC236}">
              <a16:creationId xmlns:a16="http://schemas.microsoft.com/office/drawing/2014/main" id="{301957C7-42AD-BC44-BD08-A61FE0066253}"/>
            </a:ext>
          </a:extLst>
        </xdr:cNvPr>
        <xdr:cNvSpPr/>
      </xdr:nvSpPr>
      <xdr:spPr>
        <a:xfrm>
          <a:off x="4114800" y="2717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64830</xdr:colOff>
      <xdr:row>13</xdr:row>
      <xdr:rowOff>127000</xdr:rowOff>
    </xdr:to>
    <xdr:sp macro="" textlink="">
      <xdr:nvSpPr>
        <xdr:cNvPr id="43" name="OpenSolver44">
          <a:extLst>
            <a:ext uri="{FF2B5EF4-FFF2-40B4-BE49-F238E27FC236}">
              <a16:creationId xmlns:a16="http://schemas.microsoft.com/office/drawing/2014/main" id="{EF07894D-0AF7-E046-8972-A5C42330CE2E}"/>
            </a:ext>
          </a:extLst>
        </xdr:cNvPr>
        <xdr:cNvSpPr/>
      </xdr:nvSpPr>
      <xdr:spPr>
        <a:xfrm>
          <a:off x="5092700" y="2717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13</xdr:row>
      <xdr:rowOff>12700</xdr:rowOff>
    </xdr:from>
    <xdr:to>
      <xdr:col>5</xdr:col>
      <xdr:colOff>64830</xdr:colOff>
      <xdr:row>13</xdr:row>
      <xdr:rowOff>127000</xdr:rowOff>
    </xdr:to>
    <xdr:sp macro="" textlink="">
      <xdr:nvSpPr>
        <xdr:cNvPr id="44" name="OpenSolver45">
          <a:extLst>
            <a:ext uri="{FF2B5EF4-FFF2-40B4-BE49-F238E27FC236}">
              <a16:creationId xmlns:a16="http://schemas.microsoft.com/office/drawing/2014/main" id="{E31BF947-73E1-9C41-BB81-C74AE592821E}"/>
            </a:ext>
          </a:extLst>
        </xdr:cNvPr>
        <xdr:cNvSpPr/>
      </xdr:nvSpPr>
      <xdr:spPr>
        <a:xfrm>
          <a:off x="6400800" y="2717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14</xdr:row>
      <xdr:rowOff>12700</xdr:rowOff>
    </xdr:from>
    <xdr:to>
      <xdr:col>2</xdr:col>
      <xdr:colOff>64830</xdr:colOff>
      <xdr:row>14</xdr:row>
      <xdr:rowOff>127000</xdr:rowOff>
    </xdr:to>
    <xdr:sp macro="" textlink="">
      <xdr:nvSpPr>
        <xdr:cNvPr id="45" name="OpenSolver46">
          <a:extLst>
            <a:ext uri="{FF2B5EF4-FFF2-40B4-BE49-F238E27FC236}">
              <a16:creationId xmlns:a16="http://schemas.microsoft.com/office/drawing/2014/main" id="{F9D1B564-79D3-2049-813F-127850423398}"/>
            </a:ext>
          </a:extLst>
        </xdr:cNvPr>
        <xdr:cNvSpPr/>
      </xdr:nvSpPr>
      <xdr:spPr>
        <a:xfrm>
          <a:off x="30353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14</xdr:row>
      <xdr:rowOff>12700</xdr:rowOff>
    </xdr:from>
    <xdr:to>
      <xdr:col>3</xdr:col>
      <xdr:colOff>64830</xdr:colOff>
      <xdr:row>14</xdr:row>
      <xdr:rowOff>127000</xdr:rowOff>
    </xdr:to>
    <xdr:sp macro="" textlink="">
      <xdr:nvSpPr>
        <xdr:cNvPr id="46" name="OpenSolver47">
          <a:extLst>
            <a:ext uri="{FF2B5EF4-FFF2-40B4-BE49-F238E27FC236}">
              <a16:creationId xmlns:a16="http://schemas.microsoft.com/office/drawing/2014/main" id="{BD416684-1E80-C143-826F-5B2D9AD69676}"/>
            </a:ext>
          </a:extLst>
        </xdr:cNvPr>
        <xdr:cNvSpPr/>
      </xdr:nvSpPr>
      <xdr:spPr>
        <a:xfrm>
          <a:off x="4114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64830</xdr:colOff>
      <xdr:row>14</xdr:row>
      <xdr:rowOff>127000</xdr:rowOff>
    </xdr:to>
    <xdr:sp macro="" textlink="">
      <xdr:nvSpPr>
        <xdr:cNvPr id="47" name="OpenSolver48">
          <a:extLst>
            <a:ext uri="{FF2B5EF4-FFF2-40B4-BE49-F238E27FC236}">
              <a16:creationId xmlns:a16="http://schemas.microsoft.com/office/drawing/2014/main" id="{E350B929-A57D-8B4C-87F5-9BAE3DD8E744}"/>
            </a:ext>
          </a:extLst>
        </xdr:cNvPr>
        <xdr:cNvSpPr/>
      </xdr:nvSpPr>
      <xdr:spPr>
        <a:xfrm>
          <a:off x="50927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14</xdr:row>
      <xdr:rowOff>12700</xdr:rowOff>
    </xdr:from>
    <xdr:to>
      <xdr:col>5</xdr:col>
      <xdr:colOff>64830</xdr:colOff>
      <xdr:row>14</xdr:row>
      <xdr:rowOff>127000</xdr:rowOff>
    </xdr:to>
    <xdr:sp macro="" textlink="">
      <xdr:nvSpPr>
        <xdr:cNvPr id="48" name="OpenSolver49">
          <a:extLst>
            <a:ext uri="{FF2B5EF4-FFF2-40B4-BE49-F238E27FC236}">
              <a16:creationId xmlns:a16="http://schemas.microsoft.com/office/drawing/2014/main" id="{FEE551E9-55ED-1E45-B9D1-D91FC436FBD3}"/>
            </a:ext>
          </a:extLst>
        </xdr:cNvPr>
        <xdr:cNvSpPr/>
      </xdr:nvSpPr>
      <xdr:spPr>
        <a:xfrm>
          <a:off x="6400800" y="292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15</xdr:row>
      <xdr:rowOff>12700</xdr:rowOff>
    </xdr:from>
    <xdr:to>
      <xdr:col>2</xdr:col>
      <xdr:colOff>64830</xdr:colOff>
      <xdr:row>15</xdr:row>
      <xdr:rowOff>127000</xdr:rowOff>
    </xdr:to>
    <xdr:sp macro="" textlink="">
      <xdr:nvSpPr>
        <xdr:cNvPr id="49" name="OpenSolver50">
          <a:extLst>
            <a:ext uri="{FF2B5EF4-FFF2-40B4-BE49-F238E27FC236}">
              <a16:creationId xmlns:a16="http://schemas.microsoft.com/office/drawing/2014/main" id="{67CBB311-7DAE-0843-9565-E4103E05EA34}"/>
            </a:ext>
          </a:extLst>
        </xdr:cNvPr>
        <xdr:cNvSpPr/>
      </xdr:nvSpPr>
      <xdr:spPr>
        <a:xfrm>
          <a:off x="3035300" y="312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15</xdr:row>
      <xdr:rowOff>12700</xdr:rowOff>
    </xdr:from>
    <xdr:to>
      <xdr:col>3</xdr:col>
      <xdr:colOff>64830</xdr:colOff>
      <xdr:row>15</xdr:row>
      <xdr:rowOff>127000</xdr:rowOff>
    </xdr:to>
    <xdr:sp macro="" textlink="">
      <xdr:nvSpPr>
        <xdr:cNvPr id="50" name="OpenSolver51">
          <a:extLst>
            <a:ext uri="{FF2B5EF4-FFF2-40B4-BE49-F238E27FC236}">
              <a16:creationId xmlns:a16="http://schemas.microsoft.com/office/drawing/2014/main" id="{A768AE5E-3FE6-B849-9C34-887B1A6A8B68}"/>
            </a:ext>
          </a:extLst>
        </xdr:cNvPr>
        <xdr:cNvSpPr/>
      </xdr:nvSpPr>
      <xdr:spPr>
        <a:xfrm>
          <a:off x="4114800" y="312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64830</xdr:colOff>
      <xdr:row>15</xdr:row>
      <xdr:rowOff>127000</xdr:rowOff>
    </xdr:to>
    <xdr:sp macro="" textlink="">
      <xdr:nvSpPr>
        <xdr:cNvPr id="51" name="OpenSolver52">
          <a:extLst>
            <a:ext uri="{FF2B5EF4-FFF2-40B4-BE49-F238E27FC236}">
              <a16:creationId xmlns:a16="http://schemas.microsoft.com/office/drawing/2014/main" id="{7643ACAF-48EC-F541-9F5D-53D5E11020D9}"/>
            </a:ext>
          </a:extLst>
        </xdr:cNvPr>
        <xdr:cNvSpPr/>
      </xdr:nvSpPr>
      <xdr:spPr>
        <a:xfrm>
          <a:off x="5092700" y="312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15</xdr:row>
      <xdr:rowOff>12700</xdr:rowOff>
    </xdr:from>
    <xdr:to>
      <xdr:col>5</xdr:col>
      <xdr:colOff>64830</xdr:colOff>
      <xdr:row>15</xdr:row>
      <xdr:rowOff>127000</xdr:rowOff>
    </xdr:to>
    <xdr:sp macro="" textlink="">
      <xdr:nvSpPr>
        <xdr:cNvPr id="52" name="OpenSolver53">
          <a:extLst>
            <a:ext uri="{FF2B5EF4-FFF2-40B4-BE49-F238E27FC236}">
              <a16:creationId xmlns:a16="http://schemas.microsoft.com/office/drawing/2014/main" id="{B85C08E6-4A8D-1645-B2E1-09B5ACC94DA7}"/>
            </a:ext>
          </a:extLst>
        </xdr:cNvPr>
        <xdr:cNvSpPr/>
      </xdr:nvSpPr>
      <xdr:spPr>
        <a:xfrm>
          <a:off x="6400800" y="312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16</xdr:row>
      <xdr:rowOff>12700</xdr:rowOff>
    </xdr:from>
    <xdr:to>
      <xdr:col>2</xdr:col>
      <xdr:colOff>64830</xdr:colOff>
      <xdr:row>16</xdr:row>
      <xdr:rowOff>127000</xdr:rowOff>
    </xdr:to>
    <xdr:sp macro="" textlink="">
      <xdr:nvSpPr>
        <xdr:cNvPr id="53" name="OpenSolver54">
          <a:extLst>
            <a:ext uri="{FF2B5EF4-FFF2-40B4-BE49-F238E27FC236}">
              <a16:creationId xmlns:a16="http://schemas.microsoft.com/office/drawing/2014/main" id="{B363BDAA-52F7-BE4B-B185-C7F2612D2AA1}"/>
            </a:ext>
          </a:extLst>
        </xdr:cNvPr>
        <xdr:cNvSpPr/>
      </xdr:nvSpPr>
      <xdr:spPr>
        <a:xfrm>
          <a:off x="3035300" y="3327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16</xdr:row>
      <xdr:rowOff>12700</xdr:rowOff>
    </xdr:from>
    <xdr:to>
      <xdr:col>3</xdr:col>
      <xdr:colOff>64830</xdr:colOff>
      <xdr:row>16</xdr:row>
      <xdr:rowOff>127000</xdr:rowOff>
    </xdr:to>
    <xdr:sp macro="" textlink="">
      <xdr:nvSpPr>
        <xdr:cNvPr id="54" name="OpenSolver55">
          <a:extLst>
            <a:ext uri="{FF2B5EF4-FFF2-40B4-BE49-F238E27FC236}">
              <a16:creationId xmlns:a16="http://schemas.microsoft.com/office/drawing/2014/main" id="{D9C664BE-5359-364C-A7AB-360AC4F438FC}"/>
            </a:ext>
          </a:extLst>
        </xdr:cNvPr>
        <xdr:cNvSpPr/>
      </xdr:nvSpPr>
      <xdr:spPr>
        <a:xfrm>
          <a:off x="4114800" y="3327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64830</xdr:colOff>
      <xdr:row>16</xdr:row>
      <xdr:rowOff>127000</xdr:rowOff>
    </xdr:to>
    <xdr:sp macro="" textlink="">
      <xdr:nvSpPr>
        <xdr:cNvPr id="55" name="OpenSolver56">
          <a:extLst>
            <a:ext uri="{FF2B5EF4-FFF2-40B4-BE49-F238E27FC236}">
              <a16:creationId xmlns:a16="http://schemas.microsoft.com/office/drawing/2014/main" id="{9493B742-9DB1-DC4E-B1C8-39CB18FCAC53}"/>
            </a:ext>
          </a:extLst>
        </xdr:cNvPr>
        <xdr:cNvSpPr/>
      </xdr:nvSpPr>
      <xdr:spPr>
        <a:xfrm>
          <a:off x="5092700" y="3327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16</xdr:row>
      <xdr:rowOff>12700</xdr:rowOff>
    </xdr:from>
    <xdr:to>
      <xdr:col>5</xdr:col>
      <xdr:colOff>64830</xdr:colOff>
      <xdr:row>16</xdr:row>
      <xdr:rowOff>127000</xdr:rowOff>
    </xdr:to>
    <xdr:sp macro="" textlink="">
      <xdr:nvSpPr>
        <xdr:cNvPr id="56" name="OpenSolver57">
          <a:extLst>
            <a:ext uri="{FF2B5EF4-FFF2-40B4-BE49-F238E27FC236}">
              <a16:creationId xmlns:a16="http://schemas.microsoft.com/office/drawing/2014/main" id="{5D2578B1-E9D3-AB4C-B7DC-C3CCEA27A20E}"/>
            </a:ext>
          </a:extLst>
        </xdr:cNvPr>
        <xdr:cNvSpPr/>
      </xdr:nvSpPr>
      <xdr:spPr>
        <a:xfrm>
          <a:off x="6400800" y="3327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D5FA-2936-564A-AA60-FFB10DBFB77C}">
  <sheetPr>
    <tabColor theme="8" tint="-0.249977111117893"/>
  </sheetPr>
  <dimension ref="B1:G30"/>
  <sheetViews>
    <sheetView tabSelected="1" zoomScaleNormal="100" workbookViewId="0"/>
  </sheetViews>
  <sheetFormatPr defaultColWidth="11.19921875" defaultRowHeight="15.6" x14ac:dyDescent="0.3"/>
  <cols>
    <col min="1" max="1" width="11.19921875" style="12"/>
    <col min="2" max="2" width="20.296875" style="12" customWidth="1"/>
    <col min="3" max="3" width="21" style="12" customWidth="1"/>
    <col min="4" max="6" width="11.19921875" style="12"/>
    <col min="7" max="7" width="39" style="12" customWidth="1"/>
    <col min="8" max="16384" width="11.19921875" style="12"/>
  </cols>
  <sheetData>
    <row r="1" spans="2:7" ht="16.2" thickBot="1" x14ac:dyDescent="0.35"/>
    <row r="2" spans="2:7" ht="16.2" thickBot="1" x14ac:dyDescent="0.35">
      <c r="B2" s="26" t="s">
        <v>9</v>
      </c>
      <c r="C2" s="27" t="s">
        <v>8</v>
      </c>
      <c r="G2" s="13"/>
    </row>
    <row r="3" spans="2:7" x14ac:dyDescent="0.3">
      <c r="B3" s="23" t="s">
        <v>2</v>
      </c>
      <c r="C3" s="92">
        <v>1216</v>
      </c>
    </row>
    <row r="4" spans="2:7" x14ac:dyDescent="0.3">
      <c r="B4" s="24" t="s">
        <v>3</v>
      </c>
      <c r="C4" s="93">
        <v>2483</v>
      </c>
      <c r="G4" s="14"/>
    </row>
    <row r="5" spans="2:7" x14ac:dyDescent="0.3">
      <c r="B5" s="24" t="s">
        <v>4</v>
      </c>
      <c r="C5" s="93">
        <v>4678</v>
      </c>
    </row>
    <row r="6" spans="2:7" x14ac:dyDescent="0.3">
      <c r="B6" s="24" t="s">
        <v>23</v>
      </c>
      <c r="C6" s="93">
        <v>5971</v>
      </c>
    </row>
    <row r="7" spans="2:7" x14ac:dyDescent="0.3">
      <c r="B7" s="24" t="s">
        <v>47</v>
      </c>
      <c r="C7" s="93">
        <v>6950</v>
      </c>
    </row>
    <row r="8" spans="2:7" x14ac:dyDescent="0.3">
      <c r="B8" s="24" t="s">
        <v>46</v>
      </c>
      <c r="C8" s="93">
        <v>10878</v>
      </c>
    </row>
    <row r="9" spans="2:7" x14ac:dyDescent="0.3">
      <c r="B9" s="24" t="s">
        <v>45</v>
      </c>
      <c r="C9" s="93">
        <v>23186</v>
      </c>
    </row>
    <row r="10" spans="2:7" x14ac:dyDescent="0.3">
      <c r="B10" s="24" t="s">
        <v>44</v>
      </c>
      <c r="C10" s="93">
        <v>24643</v>
      </c>
      <c r="E10" s="91"/>
    </row>
    <row r="11" spans="2:7" x14ac:dyDescent="0.3">
      <c r="B11" s="24" t="s">
        <v>1</v>
      </c>
      <c r="C11" s="93">
        <v>15744</v>
      </c>
    </row>
    <row r="12" spans="2:7" x14ac:dyDescent="0.3">
      <c r="B12" s="24" t="s">
        <v>43</v>
      </c>
      <c r="C12" s="93">
        <v>6598</v>
      </c>
    </row>
    <row r="13" spans="2:7" x14ac:dyDescent="0.3">
      <c r="B13" s="24" t="s">
        <v>42</v>
      </c>
      <c r="C13" s="93">
        <v>4300</v>
      </c>
    </row>
    <row r="14" spans="2:7" ht="16.2" thickBot="1" x14ac:dyDescent="0.35">
      <c r="B14" s="25" t="s">
        <v>41</v>
      </c>
      <c r="C14" s="94">
        <v>3354</v>
      </c>
    </row>
    <row r="15" spans="2:7" ht="16.2" thickBot="1" x14ac:dyDescent="0.35"/>
    <row r="16" spans="2:7" ht="16.2" thickBot="1" x14ac:dyDescent="0.35">
      <c r="B16" s="15" t="s">
        <v>10</v>
      </c>
      <c r="C16" s="16" t="s">
        <v>11</v>
      </c>
    </row>
    <row r="17" spans="2:3" x14ac:dyDescent="0.3">
      <c r="B17" s="2" t="s">
        <v>12</v>
      </c>
      <c r="C17" s="20">
        <v>95</v>
      </c>
    </row>
    <row r="18" spans="2:3" x14ac:dyDescent="0.3">
      <c r="B18" s="17" t="s">
        <v>13</v>
      </c>
      <c r="C18" s="21">
        <v>4</v>
      </c>
    </row>
    <row r="19" spans="2:3" x14ac:dyDescent="0.3">
      <c r="B19" s="17"/>
      <c r="C19" s="21"/>
    </row>
    <row r="20" spans="2:3" x14ac:dyDescent="0.3">
      <c r="B20" s="17" t="s">
        <v>14</v>
      </c>
      <c r="C20" s="21">
        <v>2</v>
      </c>
    </row>
    <row r="21" spans="2:3" x14ac:dyDescent="0.3">
      <c r="B21" s="17" t="s">
        <v>15</v>
      </c>
      <c r="C21" s="21">
        <v>14.2</v>
      </c>
    </row>
    <row r="22" spans="2:3" ht="16.2" thickBot="1" x14ac:dyDescent="0.35">
      <c r="B22" s="18" t="s">
        <v>16</v>
      </c>
      <c r="C22" s="22">
        <v>21</v>
      </c>
    </row>
    <row r="23" spans="2:3" ht="16.2" thickBot="1" x14ac:dyDescent="0.35"/>
    <row r="24" spans="2:3" ht="16.2" thickBot="1" x14ac:dyDescent="0.35">
      <c r="B24" s="59" t="s">
        <v>17</v>
      </c>
    </row>
    <row r="25" spans="2:3" ht="16.2" thickBot="1" x14ac:dyDescent="0.35">
      <c r="B25" s="15" t="s">
        <v>10</v>
      </c>
      <c r="C25" s="16" t="s">
        <v>18</v>
      </c>
    </row>
    <row r="26" spans="2:3" x14ac:dyDescent="0.3">
      <c r="B26" s="2" t="s">
        <v>19</v>
      </c>
      <c r="C26" s="3">
        <v>8</v>
      </c>
    </row>
    <row r="27" spans="2:3" x14ac:dyDescent="0.3">
      <c r="B27" s="17" t="s">
        <v>20</v>
      </c>
      <c r="C27" s="6">
        <v>20</v>
      </c>
    </row>
    <row r="28" spans="2:3" x14ac:dyDescent="0.3">
      <c r="B28" s="17" t="s">
        <v>21</v>
      </c>
      <c r="C28" s="6">
        <v>20</v>
      </c>
    </row>
    <row r="29" spans="2:3" x14ac:dyDescent="0.3">
      <c r="B29" s="17" t="s">
        <v>22</v>
      </c>
      <c r="C29" s="6">
        <v>1000</v>
      </c>
    </row>
    <row r="30" spans="2:3" ht="16.2" thickBot="1" x14ac:dyDescent="0.35">
      <c r="B30" s="18" t="s">
        <v>24</v>
      </c>
      <c r="C30" s="1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9346-2A22-4D77-86D2-E3FCE52CF9AE}">
  <sheetPr>
    <tabColor theme="2" tint="-0.749992370372631"/>
  </sheetPr>
  <dimension ref="A1"/>
  <sheetViews>
    <sheetView workbookViewId="0"/>
  </sheetViews>
  <sheetFormatPr defaultRowHeight="15.6" x14ac:dyDescent="0.3"/>
  <cols>
    <col min="1" max="16384" width="8.796875" style="1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8DEB-A9E3-3B47-B044-F51C3E192ACD}">
  <sheetPr>
    <tabColor theme="9" tint="-0.249977111117893"/>
  </sheetPr>
  <dimension ref="B1:L48"/>
  <sheetViews>
    <sheetView zoomScaleNormal="100" workbookViewId="0"/>
  </sheetViews>
  <sheetFormatPr defaultColWidth="11.19921875" defaultRowHeight="15.6" x14ac:dyDescent="0.3"/>
  <cols>
    <col min="1" max="1" width="11.19921875" style="12"/>
    <col min="2" max="2" width="18.3984375" style="12" customWidth="1"/>
    <col min="3" max="3" width="14.19921875" style="12" bestFit="1" customWidth="1"/>
    <col min="4" max="4" width="12.796875" style="12" bestFit="1" customWidth="1"/>
    <col min="5" max="5" width="17.19921875" style="12" customWidth="1"/>
    <col min="6" max="6" width="11" style="12" bestFit="1" customWidth="1"/>
    <col min="7" max="7" width="15.8984375" style="12" bestFit="1" customWidth="1"/>
    <col min="8" max="8" width="8.19921875" style="12" customWidth="1"/>
    <col min="9" max="9" width="11.69921875" style="12" bestFit="1" customWidth="1"/>
    <col min="10" max="10" width="11.19921875" style="12"/>
    <col min="11" max="11" width="14.19921875" style="12" bestFit="1" customWidth="1"/>
    <col min="12" max="12" width="11.69921875" style="12" bestFit="1" customWidth="1"/>
    <col min="13" max="16384" width="11.19921875" style="12"/>
  </cols>
  <sheetData>
    <row r="1" spans="2:12" ht="16.2" thickBot="1" x14ac:dyDescent="0.35"/>
    <row r="2" spans="2:12" ht="16.2" thickBot="1" x14ac:dyDescent="0.35">
      <c r="B2" s="29" t="s">
        <v>25</v>
      </c>
      <c r="C2" s="28"/>
      <c r="D2" s="28"/>
      <c r="E2" s="28"/>
      <c r="F2" s="28"/>
      <c r="G2" s="28"/>
      <c r="H2" s="28"/>
      <c r="I2" s="30"/>
    </row>
    <row r="3" spans="2:12" ht="18" thickBot="1" x14ac:dyDescent="0.35">
      <c r="B3" s="37"/>
      <c r="C3" s="39" t="s">
        <v>50</v>
      </c>
      <c r="D3" s="34" t="s">
        <v>51</v>
      </c>
      <c r="E3" s="34" t="s">
        <v>52</v>
      </c>
      <c r="F3" s="36" t="s">
        <v>53</v>
      </c>
      <c r="G3" s="35"/>
      <c r="H3" s="34"/>
      <c r="I3" s="36"/>
    </row>
    <row r="4" spans="2:12" ht="16.2" thickBot="1" x14ac:dyDescent="0.35">
      <c r="B4" s="38" t="s">
        <v>26</v>
      </c>
      <c r="C4" s="31" t="s">
        <v>27</v>
      </c>
      <c r="D4" s="32" t="s">
        <v>40</v>
      </c>
      <c r="E4" s="32" t="s">
        <v>5</v>
      </c>
      <c r="F4" s="33" t="s">
        <v>7</v>
      </c>
      <c r="G4" s="32" t="s">
        <v>0</v>
      </c>
      <c r="H4" s="32" t="s">
        <v>29</v>
      </c>
      <c r="I4" s="33" t="s">
        <v>39</v>
      </c>
      <c r="K4" s="70"/>
      <c r="L4" s="70"/>
    </row>
    <row r="5" spans="2:12" ht="16.2" thickBot="1" x14ac:dyDescent="0.35">
      <c r="B5" s="23">
        <v>0</v>
      </c>
      <c r="C5" s="49">
        <v>85</v>
      </c>
      <c r="D5" s="40"/>
      <c r="E5" s="40">
        <v>16460</v>
      </c>
      <c r="F5" s="50"/>
      <c r="G5" s="41"/>
      <c r="H5" s="41"/>
      <c r="I5" s="42"/>
      <c r="K5" s="11" t="s">
        <v>32</v>
      </c>
      <c r="L5" s="1">
        <f>+SUM(C21:G32)</f>
        <v>12472371</v>
      </c>
    </row>
    <row r="6" spans="2:12" x14ac:dyDescent="0.3">
      <c r="B6" s="24">
        <v>1</v>
      </c>
      <c r="C6" s="51">
        <v>85</v>
      </c>
      <c r="D6" s="43">
        <v>0</v>
      </c>
      <c r="E6" s="43">
        <v>20933</v>
      </c>
      <c r="F6" s="52">
        <v>5689</v>
      </c>
      <c r="G6" s="44">
        <v>1216</v>
      </c>
      <c r="H6" s="44">
        <v>171</v>
      </c>
      <c r="I6" s="45">
        <f>G6*H6</f>
        <v>207936</v>
      </c>
      <c r="K6" s="7" t="s">
        <v>33</v>
      </c>
      <c r="L6" s="8">
        <f>SUM(I6:I17)</f>
        <v>18810171</v>
      </c>
    </row>
    <row r="7" spans="2:12" ht="16.2" thickBot="1" x14ac:dyDescent="0.35">
      <c r="B7" s="24">
        <v>2</v>
      </c>
      <c r="C7" s="51">
        <v>85</v>
      </c>
      <c r="D7" s="43">
        <v>0</v>
      </c>
      <c r="E7" s="43">
        <v>27650</v>
      </c>
      <c r="F7" s="52">
        <v>9200</v>
      </c>
      <c r="G7" s="44">
        <v>2483</v>
      </c>
      <c r="H7" s="44">
        <v>171</v>
      </c>
      <c r="I7" s="45">
        <f t="shared" ref="I7:I17" si="0">G7*H7</f>
        <v>424593</v>
      </c>
      <c r="K7" s="9" t="s">
        <v>34</v>
      </c>
      <c r="L7" s="10">
        <f>L6-L5</f>
        <v>6337800</v>
      </c>
    </row>
    <row r="8" spans="2:12" x14ac:dyDescent="0.3">
      <c r="B8" s="24">
        <v>3</v>
      </c>
      <c r="C8" s="51">
        <v>85</v>
      </c>
      <c r="D8" s="43">
        <v>0</v>
      </c>
      <c r="E8" s="43">
        <v>32172</v>
      </c>
      <c r="F8" s="52">
        <v>9200</v>
      </c>
      <c r="G8" s="44">
        <v>4678</v>
      </c>
      <c r="H8" s="44">
        <v>171</v>
      </c>
      <c r="I8" s="45">
        <f t="shared" si="0"/>
        <v>799938</v>
      </c>
    </row>
    <row r="9" spans="2:12" x14ac:dyDescent="0.3">
      <c r="B9" s="24">
        <v>4</v>
      </c>
      <c r="C9" s="51">
        <v>85</v>
      </c>
      <c r="D9" s="43">
        <v>0</v>
      </c>
      <c r="E9" s="43">
        <v>35401</v>
      </c>
      <c r="F9" s="52">
        <v>9200</v>
      </c>
      <c r="G9" s="44">
        <v>5971</v>
      </c>
      <c r="H9" s="44">
        <v>171</v>
      </c>
      <c r="I9" s="45">
        <f t="shared" si="0"/>
        <v>1021041</v>
      </c>
    </row>
    <row r="10" spans="2:12" x14ac:dyDescent="0.3">
      <c r="B10" s="24">
        <v>5</v>
      </c>
      <c r="C10" s="51">
        <v>85</v>
      </c>
      <c r="D10" s="43">
        <v>0</v>
      </c>
      <c r="E10" s="43">
        <v>37651</v>
      </c>
      <c r="F10" s="52">
        <v>9200</v>
      </c>
      <c r="G10" s="44">
        <v>6950</v>
      </c>
      <c r="H10" s="44">
        <v>171</v>
      </c>
      <c r="I10" s="45">
        <f t="shared" si="0"/>
        <v>1188450</v>
      </c>
    </row>
    <row r="11" spans="2:12" x14ac:dyDescent="0.3">
      <c r="B11" s="24">
        <v>6</v>
      </c>
      <c r="C11" s="51">
        <v>85</v>
      </c>
      <c r="D11" s="43">
        <v>0</v>
      </c>
      <c r="E11" s="43">
        <v>35973</v>
      </c>
      <c r="F11" s="52">
        <v>9200</v>
      </c>
      <c r="G11" s="44">
        <v>10878</v>
      </c>
      <c r="H11" s="44">
        <v>171</v>
      </c>
      <c r="I11" s="45">
        <f t="shared" si="0"/>
        <v>1860138</v>
      </c>
    </row>
    <row r="12" spans="2:12" x14ac:dyDescent="0.3">
      <c r="B12" s="24">
        <v>7</v>
      </c>
      <c r="C12" s="51">
        <v>85</v>
      </c>
      <c r="D12" s="43">
        <v>0</v>
      </c>
      <c r="E12" s="43">
        <v>21987</v>
      </c>
      <c r="F12" s="52">
        <v>9200</v>
      </c>
      <c r="G12" s="44">
        <v>23186</v>
      </c>
      <c r="H12" s="44">
        <v>171</v>
      </c>
      <c r="I12" s="45">
        <f t="shared" si="0"/>
        <v>3964806</v>
      </c>
    </row>
    <row r="13" spans="2:12" x14ac:dyDescent="0.3">
      <c r="B13" s="24">
        <v>8</v>
      </c>
      <c r="C13" s="51">
        <v>85</v>
      </c>
      <c r="D13" s="43">
        <v>0</v>
      </c>
      <c r="E13" s="43">
        <v>6544</v>
      </c>
      <c r="F13" s="52">
        <v>9200</v>
      </c>
      <c r="G13" s="44">
        <v>24643</v>
      </c>
      <c r="H13" s="44">
        <v>171</v>
      </c>
      <c r="I13" s="45">
        <f t="shared" si="0"/>
        <v>4213953</v>
      </c>
    </row>
    <row r="14" spans="2:12" x14ac:dyDescent="0.3">
      <c r="B14" s="24">
        <v>9</v>
      </c>
      <c r="C14" s="51">
        <v>85</v>
      </c>
      <c r="D14" s="43">
        <v>0</v>
      </c>
      <c r="E14" s="43">
        <v>0</v>
      </c>
      <c r="F14" s="52">
        <v>9200</v>
      </c>
      <c r="G14" s="44">
        <v>15744</v>
      </c>
      <c r="H14" s="44">
        <v>171</v>
      </c>
      <c r="I14" s="45">
        <f t="shared" si="0"/>
        <v>2692224</v>
      </c>
    </row>
    <row r="15" spans="2:12" x14ac:dyDescent="0.3">
      <c r="B15" s="24">
        <v>10</v>
      </c>
      <c r="C15" s="51">
        <v>85</v>
      </c>
      <c r="D15" s="43">
        <v>0</v>
      </c>
      <c r="E15" s="43">
        <v>0</v>
      </c>
      <c r="F15" s="52">
        <v>6598</v>
      </c>
      <c r="G15" s="44">
        <v>6598</v>
      </c>
      <c r="H15" s="44">
        <v>171</v>
      </c>
      <c r="I15" s="45">
        <f t="shared" si="0"/>
        <v>1128258</v>
      </c>
    </row>
    <row r="16" spans="2:12" x14ac:dyDescent="0.3">
      <c r="B16" s="24">
        <v>11</v>
      </c>
      <c r="C16" s="51">
        <v>85</v>
      </c>
      <c r="D16" s="43">
        <v>0</v>
      </c>
      <c r="E16" s="43">
        <v>0</v>
      </c>
      <c r="F16" s="52">
        <v>4300</v>
      </c>
      <c r="G16" s="44">
        <v>4300</v>
      </c>
      <c r="H16" s="44">
        <v>171</v>
      </c>
      <c r="I16" s="45">
        <f t="shared" si="0"/>
        <v>735300</v>
      </c>
    </row>
    <row r="17" spans="2:12" ht="16.2" thickBot="1" x14ac:dyDescent="0.35">
      <c r="B17" s="25">
        <v>12</v>
      </c>
      <c r="C17" s="53">
        <v>85</v>
      </c>
      <c r="D17" s="46">
        <v>0</v>
      </c>
      <c r="E17" s="46">
        <v>3700</v>
      </c>
      <c r="F17" s="54">
        <v>7054</v>
      </c>
      <c r="G17" s="47">
        <v>3354</v>
      </c>
      <c r="H17" s="47">
        <v>171</v>
      </c>
      <c r="I17" s="48">
        <f t="shared" si="0"/>
        <v>573534</v>
      </c>
    </row>
    <row r="18" spans="2:12" ht="16.2" thickBot="1" x14ac:dyDescent="0.35">
      <c r="B18" s="57"/>
      <c r="C18" s="55"/>
      <c r="D18" s="55"/>
      <c r="E18" s="55"/>
      <c r="F18" s="55"/>
      <c r="G18" s="55"/>
      <c r="H18" s="55"/>
      <c r="I18" s="55"/>
      <c r="J18" s="55"/>
      <c r="K18" s="56"/>
      <c r="L18" s="56"/>
    </row>
    <row r="19" spans="2:12" ht="16.2" thickBot="1" x14ac:dyDescent="0.35">
      <c r="B19" s="59" t="s">
        <v>30</v>
      </c>
      <c r="G19" s="58"/>
    </row>
    <row r="20" spans="2:12" ht="16.2" thickBot="1" x14ac:dyDescent="0.35">
      <c r="B20" s="60" t="s">
        <v>26</v>
      </c>
      <c r="C20" s="61" t="s">
        <v>31</v>
      </c>
      <c r="D20" s="61" t="s">
        <v>28</v>
      </c>
      <c r="E20" s="61" t="s">
        <v>5</v>
      </c>
      <c r="F20" s="61" t="s">
        <v>7</v>
      </c>
      <c r="G20" s="62" t="s">
        <v>48</v>
      </c>
      <c r="H20" s="68"/>
      <c r="I20" s="68"/>
    </row>
    <row r="21" spans="2:12" x14ac:dyDescent="0.3">
      <c r="B21" s="63">
        <v>1</v>
      </c>
      <c r="C21" s="64">
        <f>(C6*'Raw Data'!$C$21*'Raw Data'!$C$26*'Raw Data'!$C$27)</f>
        <v>193120</v>
      </c>
      <c r="D21" s="64">
        <f>D6*'Raw Data'!$C$22</f>
        <v>0</v>
      </c>
      <c r="E21" s="64">
        <f>E6*'Raw Data'!$C$18</f>
        <v>83732</v>
      </c>
      <c r="F21" s="64">
        <f>F6*'Raw Data'!$C$17</f>
        <v>540455</v>
      </c>
      <c r="G21" s="3">
        <f>IF(F6&gt;0,2416,0)</f>
        <v>2416</v>
      </c>
      <c r="H21" s="69"/>
      <c r="I21" s="69"/>
    </row>
    <row r="22" spans="2:12" x14ac:dyDescent="0.3">
      <c r="B22" s="5">
        <v>2</v>
      </c>
      <c r="C22" s="65">
        <f>C7*'Raw Data'!$C$21*'Raw Data'!$C$26*'Raw Data'!$C$27</f>
        <v>193120</v>
      </c>
      <c r="D22" s="65">
        <f>D7*'Raw Data'!$C$22</f>
        <v>0</v>
      </c>
      <c r="E22" s="65">
        <f>E7*'Raw Data'!$C$18</f>
        <v>110600</v>
      </c>
      <c r="F22" s="65">
        <f>F7*'Raw Data'!$C$17</f>
        <v>874000</v>
      </c>
      <c r="G22" s="6">
        <f t="shared" ref="G22:G32" si="1">IF(F7&gt;0,2416,0)</f>
        <v>2416</v>
      </c>
      <c r="H22" s="69"/>
      <c r="I22" s="69"/>
    </row>
    <row r="23" spans="2:12" x14ac:dyDescent="0.3">
      <c r="B23" s="5">
        <v>3</v>
      </c>
      <c r="C23" s="65">
        <f>C8*'Raw Data'!$C$21*'Raw Data'!$C$26*'Raw Data'!$C$27</f>
        <v>193120</v>
      </c>
      <c r="D23" s="65">
        <f>D8*'Raw Data'!$C$22</f>
        <v>0</v>
      </c>
      <c r="E23" s="65">
        <f>E8*'Raw Data'!$C$18</f>
        <v>128688</v>
      </c>
      <c r="F23" s="65">
        <f>F8*'Raw Data'!$C$17</f>
        <v>874000</v>
      </c>
      <c r="G23" s="6">
        <f t="shared" si="1"/>
        <v>2416</v>
      </c>
      <c r="H23" s="69"/>
      <c r="I23" s="69"/>
    </row>
    <row r="24" spans="2:12" x14ac:dyDescent="0.3">
      <c r="B24" s="5">
        <v>4</v>
      </c>
      <c r="C24" s="65">
        <f>C9*'Raw Data'!$C$21*'Raw Data'!$C$26*'Raw Data'!$C$27</f>
        <v>193120</v>
      </c>
      <c r="D24" s="65">
        <f>D9*'Raw Data'!$C$22</f>
        <v>0</v>
      </c>
      <c r="E24" s="65">
        <f>E9*'Raw Data'!$C$18</f>
        <v>141604</v>
      </c>
      <c r="F24" s="65">
        <f>F9*'Raw Data'!$C$17</f>
        <v>874000</v>
      </c>
      <c r="G24" s="6">
        <f t="shared" si="1"/>
        <v>2416</v>
      </c>
      <c r="H24" s="69"/>
      <c r="I24" s="69"/>
    </row>
    <row r="25" spans="2:12" x14ac:dyDescent="0.3">
      <c r="B25" s="5">
        <v>5</v>
      </c>
      <c r="C25" s="65">
        <f>C10*'Raw Data'!$C$21*'Raw Data'!$C$26*'Raw Data'!$C$27</f>
        <v>193120</v>
      </c>
      <c r="D25" s="65">
        <f>D10*'Raw Data'!$C$22</f>
        <v>0</v>
      </c>
      <c r="E25" s="65">
        <f>E10*'Raw Data'!$C$18</f>
        <v>150604</v>
      </c>
      <c r="F25" s="65">
        <f>F10*'Raw Data'!$C$17</f>
        <v>874000</v>
      </c>
      <c r="G25" s="6">
        <f t="shared" si="1"/>
        <v>2416</v>
      </c>
      <c r="H25" s="69"/>
      <c r="I25" s="69"/>
    </row>
    <row r="26" spans="2:12" x14ac:dyDescent="0.3">
      <c r="B26" s="5">
        <v>6</v>
      </c>
      <c r="C26" s="65">
        <f>C11*'Raw Data'!$C$21*'Raw Data'!$C$26*'Raw Data'!$C$27</f>
        <v>193120</v>
      </c>
      <c r="D26" s="65">
        <f>D11*'Raw Data'!$C$22</f>
        <v>0</v>
      </c>
      <c r="E26" s="65">
        <f>E11*'Raw Data'!$C$18</f>
        <v>143892</v>
      </c>
      <c r="F26" s="65">
        <f>F11*'Raw Data'!$C$17</f>
        <v>874000</v>
      </c>
      <c r="G26" s="6">
        <f t="shared" si="1"/>
        <v>2416</v>
      </c>
      <c r="H26" s="69"/>
      <c r="I26" s="69"/>
    </row>
    <row r="27" spans="2:12" x14ac:dyDescent="0.3">
      <c r="B27" s="5">
        <v>7</v>
      </c>
      <c r="C27" s="65">
        <f>C12*'Raw Data'!$C$21*'Raw Data'!$C$26*'Raw Data'!$C$27</f>
        <v>193120</v>
      </c>
      <c r="D27" s="65">
        <f>D12*'Raw Data'!$C$22</f>
        <v>0</v>
      </c>
      <c r="E27" s="65">
        <f>E12*'Raw Data'!$C$18</f>
        <v>87948</v>
      </c>
      <c r="F27" s="65">
        <f>F12*'Raw Data'!$C$17</f>
        <v>874000</v>
      </c>
      <c r="G27" s="6">
        <f t="shared" si="1"/>
        <v>2416</v>
      </c>
      <c r="H27" s="69"/>
      <c r="I27" s="69"/>
    </row>
    <row r="28" spans="2:12" x14ac:dyDescent="0.3">
      <c r="B28" s="5">
        <v>8</v>
      </c>
      <c r="C28" s="65">
        <f>C13*'Raw Data'!$C$21*'Raw Data'!$C$26*'Raw Data'!$C$27</f>
        <v>193120</v>
      </c>
      <c r="D28" s="65">
        <f>D13*'Raw Data'!$C$22</f>
        <v>0</v>
      </c>
      <c r="E28" s="65">
        <f>E13*'Raw Data'!$C$18</f>
        <v>26176</v>
      </c>
      <c r="F28" s="65">
        <f>F13*'Raw Data'!$C$17</f>
        <v>874000</v>
      </c>
      <c r="G28" s="6">
        <f t="shared" si="1"/>
        <v>2416</v>
      </c>
      <c r="H28" s="69"/>
      <c r="I28" s="69"/>
    </row>
    <row r="29" spans="2:12" x14ac:dyDescent="0.3">
      <c r="B29" s="5">
        <v>9</v>
      </c>
      <c r="C29" s="65">
        <f>C14*'Raw Data'!$C$21*'Raw Data'!$C$26*'Raw Data'!$C$27</f>
        <v>193120</v>
      </c>
      <c r="D29" s="65">
        <f>D14*'Raw Data'!$C$22</f>
        <v>0</v>
      </c>
      <c r="E29" s="65">
        <f>E14*'Raw Data'!$C$18</f>
        <v>0</v>
      </c>
      <c r="F29" s="65">
        <f>F14*'Raw Data'!$C$17</f>
        <v>874000</v>
      </c>
      <c r="G29" s="6">
        <f t="shared" si="1"/>
        <v>2416</v>
      </c>
      <c r="H29" s="69"/>
      <c r="I29" s="69"/>
    </row>
    <row r="30" spans="2:12" x14ac:dyDescent="0.3">
      <c r="B30" s="5">
        <v>10</v>
      </c>
      <c r="C30" s="65">
        <f>C15*'Raw Data'!$C$21*'Raw Data'!$C$26*'Raw Data'!$C$27</f>
        <v>193120</v>
      </c>
      <c r="D30" s="65">
        <f>D15*'Raw Data'!$C$22</f>
        <v>0</v>
      </c>
      <c r="E30" s="65">
        <f>E15*'Raw Data'!$C$18</f>
        <v>0</v>
      </c>
      <c r="F30" s="65">
        <f>F15*'Raw Data'!$C$17</f>
        <v>626810</v>
      </c>
      <c r="G30" s="6">
        <f t="shared" si="1"/>
        <v>2416</v>
      </c>
      <c r="H30" s="69"/>
      <c r="I30" s="69"/>
    </row>
    <row r="31" spans="2:12" x14ac:dyDescent="0.3">
      <c r="B31" s="5">
        <v>11</v>
      </c>
      <c r="C31" s="65">
        <f>C16*'Raw Data'!$C$21*'Raw Data'!$C$26*'Raw Data'!$C$27</f>
        <v>193120</v>
      </c>
      <c r="D31" s="65">
        <f>D16*'Raw Data'!$C$22</f>
        <v>0</v>
      </c>
      <c r="E31" s="65">
        <f>E16*'Raw Data'!$C$18</f>
        <v>0</v>
      </c>
      <c r="F31" s="65">
        <f>F16*'Raw Data'!$C$17</f>
        <v>408500</v>
      </c>
      <c r="G31" s="6">
        <f t="shared" si="1"/>
        <v>2416</v>
      </c>
      <c r="H31" s="69"/>
      <c r="I31" s="69"/>
    </row>
    <row r="32" spans="2:12" ht="16.2" thickBot="1" x14ac:dyDescent="0.35">
      <c r="B32" s="66">
        <v>12</v>
      </c>
      <c r="C32" s="67">
        <f>C17*'Raw Data'!$C$21*'Raw Data'!$C$26*'Raw Data'!$C$27</f>
        <v>193120</v>
      </c>
      <c r="D32" s="67">
        <f>D17*'Raw Data'!$C$22</f>
        <v>0</v>
      </c>
      <c r="E32" s="67">
        <f>E17*'Raw Data'!$C$18</f>
        <v>14800</v>
      </c>
      <c r="F32" s="67">
        <f>F17*'Raw Data'!$C$17</f>
        <v>670130</v>
      </c>
      <c r="G32" s="19">
        <f t="shared" si="1"/>
        <v>2416</v>
      </c>
      <c r="H32" s="69"/>
      <c r="I32" s="69"/>
    </row>
    <row r="33" spans="2:6" x14ac:dyDescent="0.3">
      <c r="B33" s="68"/>
      <c r="E33" s="71"/>
      <c r="F33" s="57"/>
    </row>
    <row r="34" spans="2:6" ht="16.2" thickBot="1" x14ac:dyDescent="0.35"/>
    <row r="35" spans="2:6" ht="16.2" thickBot="1" x14ac:dyDescent="0.35">
      <c r="B35" s="29" t="s">
        <v>35</v>
      </c>
      <c r="C35" s="28"/>
      <c r="D35" s="28"/>
      <c r="E35" s="28"/>
      <c r="F35" s="30"/>
    </row>
    <row r="36" spans="2:6" ht="16.2" thickBot="1" x14ac:dyDescent="0.35">
      <c r="B36" s="72" t="s">
        <v>26</v>
      </c>
      <c r="C36" s="73" t="s">
        <v>6</v>
      </c>
      <c r="D36" s="73" t="s">
        <v>36</v>
      </c>
      <c r="E36" s="73" t="s">
        <v>37</v>
      </c>
      <c r="F36" s="74" t="s">
        <v>38</v>
      </c>
    </row>
    <row r="37" spans="2:6" x14ac:dyDescent="0.3">
      <c r="B37" s="63">
        <v>1</v>
      </c>
      <c r="C37" s="75">
        <f>C6-C5</f>
        <v>0</v>
      </c>
      <c r="D37" s="75">
        <f>(('Raw Data'!$C$26*'Raw Data'!$C$27*85)/'Raw Data'!$C$20)+((Level!D6)/'Raw Data'!$C$20)-F6</f>
        <v>1111</v>
      </c>
      <c r="E37" s="76">
        <f>E5-E6+F6-G6</f>
        <v>0</v>
      </c>
      <c r="F37" s="77">
        <f>D6-('Raw Data'!$C$30*'Raw Data'!$C$28)</f>
        <v>-1700</v>
      </c>
    </row>
    <row r="38" spans="2:6" x14ac:dyDescent="0.3">
      <c r="B38" s="5">
        <v>2</v>
      </c>
      <c r="C38" s="78">
        <f t="shared" ref="C38:C48" si="2">C6-C7</f>
        <v>0</v>
      </c>
      <c r="D38" s="78">
        <f>(('Raw Data'!$C$26*'Raw Data'!$C$27*115)/'Raw Data'!$C$20)+((Level!D7)/'Raw Data'!$C$20)-F7</f>
        <v>0</v>
      </c>
      <c r="E38" s="79">
        <f t="shared" ref="E38:E48" si="3">E6-E7+F7-G7</f>
        <v>0</v>
      </c>
      <c r="F38" s="80">
        <f>D7-('Raw Data'!$C$30*'Raw Data'!$C$28)</f>
        <v>-1700</v>
      </c>
    </row>
    <row r="39" spans="2:6" x14ac:dyDescent="0.3">
      <c r="B39" s="5">
        <v>3</v>
      </c>
      <c r="C39" s="78">
        <f t="shared" si="2"/>
        <v>0</v>
      </c>
      <c r="D39" s="78">
        <f>(('Raw Data'!$C$26*'Raw Data'!$C$27*115)/'Raw Data'!$C$20)+((Level!D8)/'Raw Data'!$C$20)-F8</f>
        <v>0</v>
      </c>
      <c r="E39" s="79">
        <f t="shared" si="3"/>
        <v>0</v>
      </c>
      <c r="F39" s="80">
        <f>D8-('Raw Data'!$C$30*'Raw Data'!$C$28)</f>
        <v>-1700</v>
      </c>
    </row>
    <row r="40" spans="2:6" x14ac:dyDescent="0.3">
      <c r="B40" s="5">
        <v>4</v>
      </c>
      <c r="C40" s="78">
        <f t="shared" si="2"/>
        <v>0</v>
      </c>
      <c r="D40" s="78">
        <f>(('Raw Data'!$C$26*'Raw Data'!$C$27*115)/'Raw Data'!$C$20)+((Level!D9)/'Raw Data'!$C$20)-F9</f>
        <v>0</v>
      </c>
      <c r="E40" s="79">
        <f t="shared" si="3"/>
        <v>0</v>
      </c>
      <c r="F40" s="80">
        <f>D9-('Raw Data'!$C$30*'Raw Data'!$C$28)</f>
        <v>-1700</v>
      </c>
    </row>
    <row r="41" spans="2:6" x14ac:dyDescent="0.3">
      <c r="B41" s="5">
        <v>5</v>
      </c>
      <c r="C41" s="78">
        <f t="shared" si="2"/>
        <v>0</v>
      </c>
      <c r="D41" s="78">
        <f>(('Raw Data'!$C$26*'Raw Data'!$C$27*115)/'Raw Data'!$C$20)+((Level!D10)/'Raw Data'!$C$20)-F10</f>
        <v>0</v>
      </c>
      <c r="E41" s="79">
        <f t="shared" si="3"/>
        <v>0</v>
      </c>
      <c r="F41" s="80">
        <f>D10-('Raw Data'!$C$30*'Raw Data'!$C$28)</f>
        <v>-1700</v>
      </c>
    </row>
    <row r="42" spans="2:6" x14ac:dyDescent="0.3">
      <c r="B42" s="5">
        <v>6</v>
      </c>
      <c r="C42" s="78">
        <f t="shared" si="2"/>
        <v>0</v>
      </c>
      <c r="D42" s="78">
        <f>(('Raw Data'!$C$26*'Raw Data'!$C$27*115)/'Raw Data'!$C$20)+((Level!D11)/'Raw Data'!$C$20)-F11</f>
        <v>0</v>
      </c>
      <c r="E42" s="79">
        <f t="shared" si="3"/>
        <v>0</v>
      </c>
      <c r="F42" s="80">
        <f>D11-('Raw Data'!$C$30*'Raw Data'!$C$28)</f>
        <v>-1700</v>
      </c>
    </row>
    <row r="43" spans="2:6" x14ac:dyDescent="0.3">
      <c r="B43" s="5">
        <v>7</v>
      </c>
      <c r="C43" s="78">
        <f t="shared" si="2"/>
        <v>0</v>
      </c>
      <c r="D43" s="78">
        <f>(('Raw Data'!$C$26*'Raw Data'!$C$27*115)/'Raw Data'!$C$20)+((Level!D12)/'Raw Data'!$C$20)-F12</f>
        <v>0</v>
      </c>
      <c r="E43" s="79">
        <f t="shared" si="3"/>
        <v>0</v>
      </c>
      <c r="F43" s="80">
        <f>D12-('Raw Data'!$C$30*'Raw Data'!$C$28)</f>
        <v>-1700</v>
      </c>
    </row>
    <row r="44" spans="2:6" x14ac:dyDescent="0.3">
      <c r="B44" s="5">
        <v>8</v>
      </c>
      <c r="C44" s="78">
        <f t="shared" si="2"/>
        <v>0</v>
      </c>
      <c r="D44" s="78">
        <f>(('Raw Data'!$C$26*'Raw Data'!$C$27*115)/'Raw Data'!$C$20)+((Level!D13)/'Raw Data'!$C$20)-F13</f>
        <v>0</v>
      </c>
      <c r="E44" s="79">
        <f t="shared" si="3"/>
        <v>0</v>
      </c>
      <c r="F44" s="80">
        <f>D13-('Raw Data'!$C$30*'Raw Data'!$C$28)</f>
        <v>-1700</v>
      </c>
    </row>
    <row r="45" spans="2:6" x14ac:dyDescent="0.3">
      <c r="B45" s="5">
        <v>9</v>
      </c>
      <c r="C45" s="78">
        <f t="shared" si="2"/>
        <v>0</v>
      </c>
      <c r="D45" s="78">
        <f>(('Raw Data'!$C$26*'Raw Data'!$C$27*115)/'Raw Data'!$C$20)+((Level!D14)/'Raw Data'!$C$20)-F14</f>
        <v>0</v>
      </c>
      <c r="E45" s="79">
        <f t="shared" si="3"/>
        <v>0</v>
      </c>
      <c r="F45" s="80">
        <f>D14-('Raw Data'!$C$30*'Raw Data'!$C$28)</f>
        <v>-1700</v>
      </c>
    </row>
    <row r="46" spans="2:6" x14ac:dyDescent="0.3">
      <c r="B46" s="5">
        <v>10</v>
      </c>
      <c r="C46" s="78">
        <f t="shared" si="2"/>
        <v>0</v>
      </c>
      <c r="D46" s="78">
        <f>(('Raw Data'!$C$26*'Raw Data'!$C$27*115)/'Raw Data'!$C$20)+((Level!D15)/'Raw Data'!$C$20)-F15</f>
        <v>2602</v>
      </c>
      <c r="E46" s="79">
        <f t="shared" si="3"/>
        <v>0</v>
      </c>
      <c r="F46" s="80">
        <f>D15-('Raw Data'!$C$30*'Raw Data'!$C$28)</f>
        <v>-1700</v>
      </c>
    </row>
    <row r="47" spans="2:6" x14ac:dyDescent="0.3">
      <c r="B47" s="5">
        <v>11</v>
      </c>
      <c r="C47" s="78">
        <f t="shared" si="2"/>
        <v>0</v>
      </c>
      <c r="D47" s="78">
        <f>(('Raw Data'!$C$26*'Raw Data'!$C$27*115)/'Raw Data'!$C$20)+((Level!D16)/'Raw Data'!$C$20)-F16</f>
        <v>4900</v>
      </c>
      <c r="E47" s="79">
        <f t="shared" si="3"/>
        <v>0</v>
      </c>
      <c r="F47" s="80">
        <f>D16-('Raw Data'!$C$30*'Raw Data'!$C$28)</f>
        <v>-1700</v>
      </c>
    </row>
    <row r="48" spans="2:6" ht="16.2" thickBot="1" x14ac:dyDescent="0.35">
      <c r="B48" s="66">
        <v>12</v>
      </c>
      <c r="C48" s="81">
        <f t="shared" si="2"/>
        <v>0</v>
      </c>
      <c r="D48" s="81">
        <f>(('Raw Data'!$C$26*'Raw Data'!$C$27*115)/'Raw Data'!$C$20)+((Level!D17)/'Raw Data'!$C$20)-F17</f>
        <v>2146</v>
      </c>
      <c r="E48" s="82">
        <f t="shared" si="3"/>
        <v>0</v>
      </c>
      <c r="F48" s="83">
        <f>D17-('Raw Data'!$C$30*'Raw Data'!$C$28)</f>
        <v>-1700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6C65-C786-DE4E-8302-1CD41F0EF320}">
  <sheetPr>
    <tabColor theme="9" tint="-0.249977111117893"/>
  </sheetPr>
  <dimension ref="B1:L49"/>
  <sheetViews>
    <sheetView zoomScaleNormal="100" workbookViewId="0"/>
  </sheetViews>
  <sheetFormatPr defaultColWidth="11.19921875" defaultRowHeight="15.6" x14ac:dyDescent="0.3"/>
  <cols>
    <col min="1" max="1" width="11.19921875" style="12"/>
    <col min="2" max="2" width="20.19921875" style="12" customWidth="1"/>
    <col min="3" max="3" width="14.19921875" style="12" bestFit="1" customWidth="1"/>
    <col min="4" max="4" width="12.796875" style="12" bestFit="1" customWidth="1"/>
    <col min="5" max="5" width="17.19921875" style="12" customWidth="1"/>
    <col min="6" max="6" width="11" style="12" bestFit="1" customWidth="1"/>
    <col min="7" max="7" width="15.5" style="12" bestFit="1" customWidth="1"/>
    <col min="8" max="8" width="8.19921875" style="12" customWidth="1"/>
    <col min="9" max="9" width="11.69921875" style="12" bestFit="1" customWidth="1"/>
    <col min="10" max="10" width="11.19921875" style="12"/>
    <col min="11" max="11" width="14.19921875" style="12" bestFit="1" customWidth="1"/>
    <col min="12" max="12" width="11.69921875" style="12" bestFit="1" customWidth="1"/>
    <col min="13" max="16384" width="11.19921875" style="12"/>
  </cols>
  <sheetData>
    <row r="1" spans="2:12" ht="16.2" thickBot="1" x14ac:dyDescent="0.35"/>
    <row r="2" spans="2:12" ht="16.2" thickBot="1" x14ac:dyDescent="0.35">
      <c r="B2" s="29" t="s">
        <v>25</v>
      </c>
      <c r="C2" s="28"/>
      <c r="D2" s="28"/>
      <c r="E2" s="28"/>
      <c r="F2" s="28"/>
      <c r="G2" s="28"/>
      <c r="H2" s="28"/>
      <c r="I2" s="30"/>
    </row>
    <row r="3" spans="2:12" ht="18" thickBot="1" x14ac:dyDescent="0.35">
      <c r="B3" s="37"/>
      <c r="C3" s="39" t="s">
        <v>50</v>
      </c>
      <c r="D3" s="34" t="s">
        <v>51</v>
      </c>
      <c r="E3" s="34" t="s">
        <v>52</v>
      </c>
      <c r="F3" s="36" t="s">
        <v>53</v>
      </c>
      <c r="G3" s="35"/>
      <c r="H3" s="34"/>
      <c r="I3" s="36"/>
    </row>
    <row r="4" spans="2:12" ht="16.2" thickBot="1" x14ac:dyDescent="0.35">
      <c r="B4" s="38" t="s">
        <v>26</v>
      </c>
      <c r="C4" s="31" t="s">
        <v>27</v>
      </c>
      <c r="D4" s="32" t="s">
        <v>40</v>
      </c>
      <c r="E4" s="32" t="s">
        <v>5</v>
      </c>
      <c r="F4" s="33" t="s">
        <v>7</v>
      </c>
      <c r="G4" s="32" t="s">
        <v>0</v>
      </c>
      <c r="H4" s="32" t="s">
        <v>29</v>
      </c>
      <c r="I4" s="33" t="s">
        <v>39</v>
      </c>
      <c r="K4" s="86"/>
      <c r="L4" s="86"/>
    </row>
    <row r="5" spans="2:12" ht="16.2" thickBot="1" x14ac:dyDescent="0.35">
      <c r="B5" s="23">
        <v>0</v>
      </c>
      <c r="C5" s="49">
        <v>115</v>
      </c>
      <c r="D5" s="40"/>
      <c r="E5" s="40">
        <v>16460</v>
      </c>
      <c r="F5" s="50"/>
      <c r="G5" s="41"/>
      <c r="H5" s="41"/>
      <c r="I5" s="42"/>
      <c r="K5" s="11" t="s">
        <v>32</v>
      </c>
      <c r="L5" s="1">
        <f>+SUM(C21:G32,C33)</f>
        <v>13339491</v>
      </c>
    </row>
    <row r="6" spans="2:12" x14ac:dyDescent="0.3">
      <c r="B6" s="24">
        <v>1</v>
      </c>
      <c r="C6" s="51">
        <v>115</v>
      </c>
      <c r="D6" s="43">
        <v>0</v>
      </c>
      <c r="E6" s="43">
        <v>20933</v>
      </c>
      <c r="F6" s="52">
        <v>5689</v>
      </c>
      <c r="G6" s="44">
        <v>1216</v>
      </c>
      <c r="H6" s="44">
        <v>171</v>
      </c>
      <c r="I6" s="45">
        <f>G6*H6</f>
        <v>207936</v>
      </c>
      <c r="K6" s="7" t="s">
        <v>33</v>
      </c>
      <c r="L6" s="8">
        <f>SUM(I6:I17)</f>
        <v>18810171</v>
      </c>
    </row>
    <row r="7" spans="2:12" ht="16.2" thickBot="1" x14ac:dyDescent="0.35">
      <c r="B7" s="24">
        <v>2</v>
      </c>
      <c r="C7" s="51">
        <v>115</v>
      </c>
      <c r="D7" s="43">
        <v>0</v>
      </c>
      <c r="E7" s="43">
        <v>27650</v>
      </c>
      <c r="F7" s="52">
        <v>9200</v>
      </c>
      <c r="G7" s="44">
        <v>2483</v>
      </c>
      <c r="H7" s="44">
        <v>171</v>
      </c>
      <c r="I7" s="45">
        <f t="shared" ref="I7:I17" si="0">G7*H7</f>
        <v>424593</v>
      </c>
      <c r="K7" s="9" t="s">
        <v>34</v>
      </c>
      <c r="L7" s="10">
        <f>L6-L5</f>
        <v>5470680</v>
      </c>
    </row>
    <row r="8" spans="2:12" x14ac:dyDescent="0.3">
      <c r="B8" s="24">
        <v>3</v>
      </c>
      <c r="C8" s="51">
        <v>115</v>
      </c>
      <c r="D8" s="43">
        <v>0</v>
      </c>
      <c r="E8" s="43">
        <v>32172</v>
      </c>
      <c r="F8" s="52">
        <v>9200</v>
      </c>
      <c r="G8" s="44">
        <v>4678</v>
      </c>
      <c r="H8" s="44">
        <v>171</v>
      </c>
      <c r="I8" s="45">
        <f t="shared" si="0"/>
        <v>799938</v>
      </c>
    </row>
    <row r="9" spans="2:12" x14ac:dyDescent="0.3">
      <c r="B9" s="24">
        <v>4</v>
      </c>
      <c r="C9" s="51">
        <v>115</v>
      </c>
      <c r="D9" s="43">
        <v>0</v>
      </c>
      <c r="E9" s="43">
        <v>35401</v>
      </c>
      <c r="F9" s="52">
        <v>9200</v>
      </c>
      <c r="G9" s="44">
        <v>5971</v>
      </c>
      <c r="H9" s="44">
        <v>171</v>
      </c>
      <c r="I9" s="45">
        <f t="shared" si="0"/>
        <v>1021041</v>
      </c>
    </row>
    <row r="10" spans="2:12" x14ac:dyDescent="0.3">
      <c r="B10" s="24">
        <v>5</v>
      </c>
      <c r="C10" s="51">
        <v>115</v>
      </c>
      <c r="D10" s="43">
        <v>0</v>
      </c>
      <c r="E10" s="43">
        <v>37651</v>
      </c>
      <c r="F10" s="52">
        <v>9200</v>
      </c>
      <c r="G10" s="44">
        <v>6950</v>
      </c>
      <c r="H10" s="44">
        <v>171</v>
      </c>
      <c r="I10" s="45">
        <f t="shared" si="0"/>
        <v>1188450</v>
      </c>
    </row>
    <row r="11" spans="2:12" x14ac:dyDescent="0.3">
      <c r="B11" s="24">
        <v>6</v>
      </c>
      <c r="C11" s="51">
        <v>115</v>
      </c>
      <c r="D11" s="43">
        <v>0</v>
      </c>
      <c r="E11" s="43">
        <v>35973</v>
      </c>
      <c r="F11" s="52">
        <v>9200</v>
      </c>
      <c r="G11" s="44">
        <v>10878</v>
      </c>
      <c r="H11" s="44">
        <v>171</v>
      </c>
      <c r="I11" s="45">
        <f t="shared" si="0"/>
        <v>1860138</v>
      </c>
    </row>
    <row r="12" spans="2:12" x14ac:dyDescent="0.3">
      <c r="B12" s="24">
        <v>7</v>
      </c>
      <c r="C12" s="51">
        <v>115</v>
      </c>
      <c r="D12" s="43">
        <v>0</v>
      </c>
      <c r="E12" s="43">
        <v>21987</v>
      </c>
      <c r="F12" s="52">
        <v>9200</v>
      </c>
      <c r="G12" s="44">
        <v>23186</v>
      </c>
      <c r="H12" s="44">
        <v>171</v>
      </c>
      <c r="I12" s="45">
        <f t="shared" si="0"/>
        <v>3964806</v>
      </c>
    </row>
    <row r="13" spans="2:12" x14ac:dyDescent="0.3">
      <c r="B13" s="24">
        <v>8</v>
      </c>
      <c r="C13" s="51">
        <v>115</v>
      </c>
      <c r="D13" s="43">
        <v>0</v>
      </c>
      <c r="E13" s="43">
        <v>6544</v>
      </c>
      <c r="F13" s="52">
        <v>9200</v>
      </c>
      <c r="G13" s="44">
        <v>24643</v>
      </c>
      <c r="H13" s="44">
        <v>171</v>
      </c>
      <c r="I13" s="45">
        <f t="shared" si="0"/>
        <v>4213953</v>
      </c>
    </row>
    <row r="14" spans="2:12" x14ac:dyDescent="0.3">
      <c r="B14" s="24">
        <v>9</v>
      </c>
      <c r="C14" s="51">
        <v>115</v>
      </c>
      <c r="D14" s="43">
        <v>0</v>
      </c>
      <c r="E14" s="43">
        <v>0</v>
      </c>
      <c r="F14" s="52">
        <v>9200</v>
      </c>
      <c r="G14" s="44">
        <v>15744</v>
      </c>
      <c r="H14" s="44">
        <v>171</v>
      </c>
      <c r="I14" s="45">
        <f t="shared" si="0"/>
        <v>2692224</v>
      </c>
    </row>
    <row r="15" spans="2:12" x14ac:dyDescent="0.3">
      <c r="B15" s="24">
        <v>10</v>
      </c>
      <c r="C15" s="51">
        <v>115</v>
      </c>
      <c r="D15" s="43">
        <v>0</v>
      </c>
      <c r="E15" s="43">
        <v>0</v>
      </c>
      <c r="F15" s="52">
        <v>6598</v>
      </c>
      <c r="G15" s="44">
        <v>6598</v>
      </c>
      <c r="H15" s="44">
        <v>171</v>
      </c>
      <c r="I15" s="45">
        <f t="shared" si="0"/>
        <v>1128258</v>
      </c>
    </row>
    <row r="16" spans="2:12" x14ac:dyDescent="0.3">
      <c r="B16" s="24">
        <v>11</v>
      </c>
      <c r="C16" s="51">
        <v>115</v>
      </c>
      <c r="D16" s="43">
        <v>0</v>
      </c>
      <c r="E16" s="43">
        <v>0</v>
      </c>
      <c r="F16" s="52">
        <v>4300</v>
      </c>
      <c r="G16" s="44">
        <v>4300</v>
      </c>
      <c r="H16" s="44">
        <v>171</v>
      </c>
      <c r="I16" s="45">
        <f t="shared" si="0"/>
        <v>735300</v>
      </c>
    </row>
    <row r="17" spans="2:12" ht="16.2" thickBot="1" x14ac:dyDescent="0.35">
      <c r="B17" s="25">
        <v>12</v>
      </c>
      <c r="C17" s="53">
        <v>115</v>
      </c>
      <c r="D17" s="46">
        <v>0</v>
      </c>
      <c r="E17" s="46">
        <v>3700</v>
      </c>
      <c r="F17" s="54">
        <v>7054</v>
      </c>
      <c r="G17" s="47">
        <v>3354</v>
      </c>
      <c r="H17" s="47">
        <v>171</v>
      </c>
      <c r="I17" s="48">
        <f t="shared" si="0"/>
        <v>573534</v>
      </c>
      <c r="K17" s="56"/>
      <c r="L17" s="56"/>
    </row>
    <row r="18" spans="2:12" ht="16.2" thickBot="1" x14ac:dyDescent="0.35">
      <c r="B18" s="57"/>
      <c r="C18" s="55"/>
      <c r="D18" s="55"/>
      <c r="E18" s="55"/>
      <c r="F18" s="55"/>
      <c r="G18" s="55"/>
      <c r="H18" s="55"/>
      <c r="I18" s="55"/>
      <c r="J18" s="55"/>
    </row>
    <row r="19" spans="2:12" ht="16.2" thickBot="1" x14ac:dyDescent="0.35">
      <c r="B19" s="59" t="s">
        <v>30</v>
      </c>
      <c r="G19" s="58"/>
    </row>
    <row r="20" spans="2:12" ht="16.2" thickBot="1" x14ac:dyDescent="0.35">
      <c r="B20" s="60" t="s">
        <v>26</v>
      </c>
      <c r="C20" s="61" t="s">
        <v>31</v>
      </c>
      <c r="D20" s="61" t="s">
        <v>28</v>
      </c>
      <c r="E20" s="61" t="s">
        <v>5</v>
      </c>
      <c r="F20" s="61" t="s">
        <v>7</v>
      </c>
      <c r="G20" s="62" t="s">
        <v>48</v>
      </c>
      <c r="H20" s="87"/>
      <c r="I20" s="68"/>
    </row>
    <row r="21" spans="2:12" x14ac:dyDescent="0.3">
      <c r="B21" s="63">
        <v>1</v>
      </c>
      <c r="C21" s="64">
        <f>(C6*'Raw Data'!$C$21*'Raw Data'!$C$26*'Raw Data'!$C$27)</f>
        <v>261280</v>
      </c>
      <c r="D21" s="64">
        <f>D6*'Raw Data'!$C$22</f>
        <v>0</v>
      </c>
      <c r="E21" s="64">
        <f>E6*'Raw Data'!$C$18</f>
        <v>83732</v>
      </c>
      <c r="F21" s="64">
        <f>F6*'Raw Data'!$C$17</f>
        <v>540455</v>
      </c>
      <c r="G21" s="3">
        <f>IF(F6&gt;0,2416,0)</f>
        <v>2416</v>
      </c>
      <c r="H21" s="88"/>
      <c r="I21" s="69"/>
    </row>
    <row r="22" spans="2:12" x14ac:dyDescent="0.3">
      <c r="B22" s="5">
        <v>2</v>
      </c>
      <c r="C22" s="65">
        <f>C7*'Raw Data'!$C$21*'Raw Data'!$C$26*'Raw Data'!$C$27</f>
        <v>261280</v>
      </c>
      <c r="D22" s="65">
        <f>D7*'Raw Data'!$C$22</f>
        <v>0</v>
      </c>
      <c r="E22" s="65">
        <f>E7*'Raw Data'!$C$18</f>
        <v>110600</v>
      </c>
      <c r="F22" s="65">
        <f>F7*'Raw Data'!$C$17</f>
        <v>874000</v>
      </c>
      <c r="G22" s="6">
        <f t="shared" ref="G22:G32" si="1">IF(F7&gt;0,2416,0)</f>
        <v>2416</v>
      </c>
      <c r="H22" s="88"/>
      <c r="I22" s="69"/>
    </row>
    <row r="23" spans="2:12" x14ac:dyDescent="0.3">
      <c r="B23" s="5">
        <v>3</v>
      </c>
      <c r="C23" s="65">
        <f>C8*'Raw Data'!$C$21*'Raw Data'!$C$26*'Raw Data'!$C$27</f>
        <v>261280</v>
      </c>
      <c r="D23" s="65">
        <f>D8*'Raw Data'!$C$22</f>
        <v>0</v>
      </c>
      <c r="E23" s="65">
        <f>E8*'Raw Data'!$C$18</f>
        <v>128688</v>
      </c>
      <c r="F23" s="65">
        <f>F8*'Raw Data'!$C$17</f>
        <v>874000</v>
      </c>
      <c r="G23" s="6">
        <f t="shared" si="1"/>
        <v>2416</v>
      </c>
      <c r="H23" s="88"/>
      <c r="I23" s="69"/>
    </row>
    <row r="24" spans="2:12" x14ac:dyDescent="0.3">
      <c r="B24" s="5">
        <v>4</v>
      </c>
      <c r="C24" s="65">
        <f>C9*'Raw Data'!$C$21*'Raw Data'!$C$26*'Raw Data'!$C$27</f>
        <v>261280</v>
      </c>
      <c r="D24" s="65">
        <f>D9*'Raw Data'!$C$22</f>
        <v>0</v>
      </c>
      <c r="E24" s="65">
        <f>E9*'Raw Data'!$C$18</f>
        <v>141604</v>
      </c>
      <c r="F24" s="65">
        <f>F9*'Raw Data'!$C$17</f>
        <v>874000</v>
      </c>
      <c r="G24" s="6">
        <f t="shared" si="1"/>
        <v>2416</v>
      </c>
      <c r="H24" s="88"/>
      <c r="I24" s="69"/>
    </row>
    <row r="25" spans="2:12" x14ac:dyDescent="0.3">
      <c r="B25" s="5">
        <v>5</v>
      </c>
      <c r="C25" s="65">
        <f>C10*'Raw Data'!$C$21*'Raw Data'!$C$26*'Raw Data'!$C$27</f>
        <v>261280</v>
      </c>
      <c r="D25" s="65">
        <f>D10*'Raw Data'!$C$22</f>
        <v>0</v>
      </c>
      <c r="E25" s="65">
        <f>E10*'Raw Data'!$C$18</f>
        <v>150604</v>
      </c>
      <c r="F25" s="65">
        <f>F10*'Raw Data'!$C$17</f>
        <v>874000</v>
      </c>
      <c r="G25" s="6">
        <f t="shared" si="1"/>
        <v>2416</v>
      </c>
      <c r="H25" s="88"/>
      <c r="I25" s="69"/>
    </row>
    <row r="26" spans="2:12" x14ac:dyDescent="0.3">
      <c r="B26" s="5">
        <v>6</v>
      </c>
      <c r="C26" s="65">
        <f>C11*'Raw Data'!$C$21*'Raw Data'!$C$26*'Raw Data'!$C$27</f>
        <v>261280</v>
      </c>
      <c r="D26" s="65">
        <f>D11*'Raw Data'!$C$22</f>
        <v>0</v>
      </c>
      <c r="E26" s="65">
        <f>E11*'Raw Data'!$C$18</f>
        <v>143892</v>
      </c>
      <c r="F26" s="65">
        <f>F11*'Raw Data'!$C$17</f>
        <v>874000</v>
      </c>
      <c r="G26" s="6">
        <f t="shared" si="1"/>
        <v>2416</v>
      </c>
      <c r="H26" s="88"/>
      <c r="I26" s="69"/>
    </row>
    <row r="27" spans="2:12" x14ac:dyDescent="0.3">
      <c r="B27" s="5">
        <v>7</v>
      </c>
      <c r="C27" s="65">
        <f>C12*'Raw Data'!$C$21*'Raw Data'!$C$26*'Raw Data'!$C$27</f>
        <v>261280</v>
      </c>
      <c r="D27" s="65">
        <f>D12*'Raw Data'!$C$22</f>
        <v>0</v>
      </c>
      <c r="E27" s="65">
        <f>E12*'Raw Data'!$C$18</f>
        <v>87948</v>
      </c>
      <c r="F27" s="65">
        <f>F12*'Raw Data'!$C$17</f>
        <v>874000</v>
      </c>
      <c r="G27" s="6">
        <f t="shared" si="1"/>
        <v>2416</v>
      </c>
      <c r="H27" s="88"/>
      <c r="I27" s="69"/>
    </row>
    <row r="28" spans="2:12" x14ac:dyDescent="0.3">
      <c r="B28" s="5">
        <v>8</v>
      </c>
      <c r="C28" s="65">
        <f>C13*'Raw Data'!$C$21*'Raw Data'!$C$26*'Raw Data'!$C$27</f>
        <v>261280</v>
      </c>
      <c r="D28" s="65">
        <f>D13*'Raw Data'!$C$22</f>
        <v>0</v>
      </c>
      <c r="E28" s="65">
        <f>E13*'Raw Data'!$C$18</f>
        <v>26176</v>
      </c>
      <c r="F28" s="65">
        <f>F13*'Raw Data'!$C$17</f>
        <v>874000</v>
      </c>
      <c r="G28" s="6">
        <f t="shared" si="1"/>
        <v>2416</v>
      </c>
      <c r="H28" s="88"/>
      <c r="I28" s="69"/>
    </row>
    <row r="29" spans="2:12" x14ac:dyDescent="0.3">
      <c r="B29" s="5">
        <v>9</v>
      </c>
      <c r="C29" s="65">
        <f>C14*'Raw Data'!$C$21*'Raw Data'!$C$26*'Raw Data'!$C$27</f>
        <v>261280</v>
      </c>
      <c r="D29" s="65">
        <f>D14*'Raw Data'!$C$22</f>
        <v>0</v>
      </c>
      <c r="E29" s="65">
        <f>E14*'Raw Data'!$C$18</f>
        <v>0</v>
      </c>
      <c r="F29" s="65">
        <f>F14*'Raw Data'!$C$17</f>
        <v>874000</v>
      </c>
      <c r="G29" s="6">
        <f t="shared" si="1"/>
        <v>2416</v>
      </c>
      <c r="H29" s="88"/>
      <c r="I29" s="69"/>
    </row>
    <row r="30" spans="2:12" x14ac:dyDescent="0.3">
      <c r="B30" s="5">
        <v>10</v>
      </c>
      <c r="C30" s="65">
        <f>C15*'Raw Data'!$C$21*'Raw Data'!$C$26*'Raw Data'!$C$27</f>
        <v>261280</v>
      </c>
      <c r="D30" s="65">
        <f>D15*'Raw Data'!$C$22</f>
        <v>0</v>
      </c>
      <c r="E30" s="65">
        <f>E15*'Raw Data'!$C$18</f>
        <v>0</v>
      </c>
      <c r="F30" s="65">
        <f>F15*'Raw Data'!$C$17</f>
        <v>626810</v>
      </c>
      <c r="G30" s="6">
        <f t="shared" si="1"/>
        <v>2416</v>
      </c>
      <c r="H30" s="88"/>
      <c r="I30" s="69"/>
    </row>
    <row r="31" spans="2:12" x14ac:dyDescent="0.3">
      <c r="B31" s="5">
        <v>11</v>
      </c>
      <c r="C31" s="65">
        <f>C16*'Raw Data'!$C$21*'Raw Data'!$C$26*'Raw Data'!$C$27</f>
        <v>261280</v>
      </c>
      <c r="D31" s="65">
        <f>D16*'Raw Data'!$C$22</f>
        <v>0</v>
      </c>
      <c r="E31" s="65">
        <f>E16*'Raw Data'!$C$18</f>
        <v>0</v>
      </c>
      <c r="F31" s="65">
        <f>F16*'Raw Data'!$C$17</f>
        <v>408500</v>
      </c>
      <c r="G31" s="6">
        <f t="shared" si="1"/>
        <v>2416</v>
      </c>
      <c r="H31" s="88"/>
      <c r="I31" s="69"/>
    </row>
    <row r="32" spans="2:12" ht="16.2" thickBot="1" x14ac:dyDescent="0.35">
      <c r="B32" s="66">
        <v>12</v>
      </c>
      <c r="C32" s="67">
        <f>C17*'Raw Data'!$C$21*'Raw Data'!$C$26*'Raw Data'!$C$27</f>
        <v>261280</v>
      </c>
      <c r="D32" s="67">
        <f>D17*'Raw Data'!$C$22</f>
        <v>0</v>
      </c>
      <c r="E32" s="67">
        <f>E17*'Raw Data'!$C$18</f>
        <v>14800</v>
      </c>
      <c r="F32" s="67">
        <f>F17*'Raw Data'!$C$17</f>
        <v>670130</v>
      </c>
      <c r="G32" s="19">
        <f t="shared" si="1"/>
        <v>2416</v>
      </c>
      <c r="H32" s="88"/>
      <c r="I32" s="69"/>
    </row>
    <row r="33" spans="2:9" ht="31.8" thickBot="1" x14ac:dyDescent="0.35">
      <c r="B33" s="84" t="s">
        <v>49</v>
      </c>
      <c r="C33" s="85">
        <f>30*1640</f>
        <v>49200</v>
      </c>
      <c r="D33" s="85"/>
      <c r="E33" s="85"/>
      <c r="F33" s="85"/>
      <c r="G33" s="4"/>
      <c r="H33" s="69"/>
      <c r="I33" s="69"/>
    </row>
    <row r="34" spans="2:9" x14ac:dyDescent="0.3">
      <c r="B34" s="89"/>
      <c r="E34" s="90"/>
      <c r="F34" s="90"/>
    </row>
    <row r="35" spans="2:9" ht="16.2" thickBot="1" x14ac:dyDescent="0.35"/>
    <row r="36" spans="2:9" ht="16.2" thickBot="1" x14ac:dyDescent="0.35">
      <c r="B36" s="29" t="s">
        <v>35</v>
      </c>
      <c r="C36" s="28"/>
      <c r="D36" s="28"/>
      <c r="E36" s="28"/>
      <c r="F36" s="30"/>
    </row>
    <row r="37" spans="2:9" ht="16.2" thickBot="1" x14ac:dyDescent="0.35">
      <c r="B37" s="72" t="s">
        <v>26</v>
      </c>
      <c r="C37" s="73" t="s">
        <v>6</v>
      </c>
      <c r="D37" s="73" t="s">
        <v>36</v>
      </c>
      <c r="E37" s="73" t="s">
        <v>37</v>
      </c>
      <c r="F37" s="74" t="s">
        <v>38</v>
      </c>
    </row>
    <row r="38" spans="2:9" x14ac:dyDescent="0.3">
      <c r="B38" s="63">
        <v>1</v>
      </c>
      <c r="C38" s="75">
        <f>C6-C5</f>
        <v>0</v>
      </c>
      <c r="D38" s="75">
        <f>(('Raw Data'!$C$26*'Raw Data'!$C$27*85)/'Raw Data'!$C$20)+(('Level 2 Shifts'!D6)/'Raw Data'!$C$20)-F6</f>
        <v>1111</v>
      </c>
      <c r="E38" s="76">
        <f>E5-E6+F6-G6</f>
        <v>0</v>
      </c>
      <c r="F38" s="77">
        <f>D6-('Raw Data'!$C$30*'Raw Data'!$C$28)</f>
        <v>-1700</v>
      </c>
    </row>
    <row r="39" spans="2:9" x14ac:dyDescent="0.3">
      <c r="B39" s="5">
        <v>2</v>
      </c>
      <c r="C39" s="78">
        <f t="shared" ref="C39:C49" si="2">C6-C7</f>
        <v>0</v>
      </c>
      <c r="D39" s="78">
        <f>(('Raw Data'!$C$26*'Raw Data'!$C$27*115)/'Raw Data'!$C$20)+(('Level 2 Shifts'!D7)/'Raw Data'!$C$20)-F7</f>
        <v>0</v>
      </c>
      <c r="E39" s="79">
        <f t="shared" ref="E39:E49" si="3">E6-E7+F7-G7</f>
        <v>0</v>
      </c>
      <c r="F39" s="80">
        <f>D7-('Raw Data'!$C$30*'Raw Data'!$C$28)</f>
        <v>-1700</v>
      </c>
    </row>
    <row r="40" spans="2:9" x14ac:dyDescent="0.3">
      <c r="B40" s="5">
        <v>3</v>
      </c>
      <c r="C40" s="78">
        <f t="shared" si="2"/>
        <v>0</v>
      </c>
      <c r="D40" s="78">
        <f>(('Raw Data'!$C$26*'Raw Data'!$C$27*115)/'Raw Data'!$C$20)+(('Level 2 Shifts'!D8)/'Raw Data'!$C$20)-F8</f>
        <v>0</v>
      </c>
      <c r="E40" s="79">
        <f t="shared" si="3"/>
        <v>0</v>
      </c>
      <c r="F40" s="80">
        <f>D8-('Raw Data'!$C$30*'Raw Data'!$C$28)</f>
        <v>-1700</v>
      </c>
    </row>
    <row r="41" spans="2:9" x14ac:dyDescent="0.3">
      <c r="B41" s="5">
        <v>4</v>
      </c>
      <c r="C41" s="78">
        <f t="shared" si="2"/>
        <v>0</v>
      </c>
      <c r="D41" s="78">
        <f>(('Raw Data'!$C$26*'Raw Data'!$C$27*115)/'Raw Data'!$C$20)+(('Level 2 Shifts'!D9)/'Raw Data'!$C$20)-F9</f>
        <v>0</v>
      </c>
      <c r="E41" s="79">
        <f t="shared" si="3"/>
        <v>0</v>
      </c>
      <c r="F41" s="80">
        <f>D9-('Raw Data'!$C$30*'Raw Data'!$C$28)</f>
        <v>-1700</v>
      </c>
    </row>
    <row r="42" spans="2:9" x14ac:dyDescent="0.3">
      <c r="B42" s="5">
        <v>5</v>
      </c>
      <c r="C42" s="78">
        <f t="shared" si="2"/>
        <v>0</v>
      </c>
      <c r="D42" s="78">
        <f>(('Raw Data'!$C$26*'Raw Data'!$C$27*115)/'Raw Data'!$C$20)+(('Level 2 Shifts'!D10)/'Raw Data'!$C$20)-F10</f>
        <v>0</v>
      </c>
      <c r="E42" s="79">
        <f t="shared" si="3"/>
        <v>0</v>
      </c>
      <c r="F42" s="80">
        <f>D10-('Raw Data'!$C$30*'Raw Data'!$C$28)</f>
        <v>-1700</v>
      </c>
    </row>
    <row r="43" spans="2:9" x14ac:dyDescent="0.3">
      <c r="B43" s="5">
        <v>6</v>
      </c>
      <c r="C43" s="78">
        <f t="shared" si="2"/>
        <v>0</v>
      </c>
      <c r="D43" s="78">
        <f>(('Raw Data'!$C$26*'Raw Data'!$C$27*115)/'Raw Data'!$C$20)+(('Level 2 Shifts'!D11)/'Raw Data'!$C$20)-F11</f>
        <v>0</v>
      </c>
      <c r="E43" s="79">
        <f t="shared" si="3"/>
        <v>0</v>
      </c>
      <c r="F43" s="80">
        <f>D11-('Raw Data'!$C$30*'Raw Data'!$C$28)</f>
        <v>-1700</v>
      </c>
    </row>
    <row r="44" spans="2:9" x14ac:dyDescent="0.3">
      <c r="B44" s="5">
        <v>7</v>
      </c>
      <c r="C44" s="78">
        <f t="shared" si="2"/>
        <v>0</v>
      </c>
      <c r="D44" s="78">
        <f>(('Raw Data'!$C$26*'Raw Data'!$C$27*115)/'Raw Data'!$C$20)+(('Level 2 Shifts'!D12)/'Raw Data'!$C$20)-F12</f>
        <v>0</v>
      </c>
      <c r="E44" s="79">
        <f t="shared" si="3"/>
        <v>0</v>
      </c>
      <c r="F44" s="80">
        <f>D12-('Raw Data'!$C$30*'Raw Data'!$C$28)</f>
        <v>-1700</v>
      </c>
    </row>
    <row r="45" spans="2:9" x14ac:dyDescent="0.3">
      <c r="B45" s="5">
        <v>8</v>
      </c>
      <c r="C45" s="78">
        <f t="shared" si="2"/>
        <v>0</v>
      </c>
      <c r="D45" s="78">
        <f>(('Raw Data'!$C$26*'Raw Data'!$C$27*115)/'Raw Data'!$C$20)+(('Level 2 Shifts'!D13)/'Raw Data'!$C$20)-F13</f>
        <v>0</v>
      </c>
      <c r="E45" s="79">
        <f t="shared" si="3"/>
        <v>0</v>
      </c>
      <c r="F45" s="80">
        <f>D13-('Raw Data'!$C$30*'Raw Data'!$C$28)</f>
        <v>-1700</v>
      </c>
    </row>
    <row r="46" spans="2:9" x14ac:dyDescent="0.3">
      <c r="B46" s="5">
        <v>9</v>
      </c>
      <c r="C46" s="78">
        <f t="shared" si="2"/>
        <v>0</v>
      </c>
      <c r="D46" s="78">
        <f>(('Raw Data'!$C$26*'Raw Data'!$C$27*115)/'Raw Data'!$C$20)+(('Level 2 Shifts'!D14)/'Raw Data'!$C$20)-F14</f>
        <v>0</v>
      </c>
      <c r="E46" s="79">
        <f t="shared" si="3"/>
        <v>0</v>
      </c>
      <c r="F46" s="80">
        <f>D14-('Raw Data'!$C$30*'Raw Data'!$C$28)</f>
        <v>-1700</v>
      </c>
    </row>
    <row r="47" spans="2:9" x14ac:dyDescent="0.3">
      <c r="B47" s="5">
        <v>10</v>
      </c>
      <c r="C47" s="78">
        <f t="shared" si="2"/>
        <v>0</v>
      </c>
      <c r="D47" s="78">
        <f>(('Raw Data'!$C$26*'Raw Data'!$C$27*115)/'Raw Data'!$C$20)+(('Level 2 Shifts'!D15)/'Raw Data'!$C$20)-F15</f>
        <v>2602</v>
      </c>
      <c r="E47" s="79">
        <f t="shared" si="3"/>
        <v>0</v>
      </c>
      <c r="F47" s="80">
        <f>D15-('Raw Data'!$C$30*'Raw Data'!$C$28)</f>
        <v>-1700</v>
      </c>
    </row>
    <row r="48" spans="2:9" x14ac:dyDescent="0.3">
      <c r="B48" s="5">
        <v>11</v>
      </c>
      <c r="C48" s="78">
        <f t="shared" si="2"/>
        <v>0</v>
      </c>
      <c r="D48" s="78">
        <f>(('Raw Data'!$C$26*'Raw Data'!$C$27*115)/'Raw Data'!$C$20)+(('Level 2 Shifts'!D16)/'Raw Data'!$C$20)-F16</f>
        <v>4900</v>
      </c>
      <c r="E48" s="79">
        <f t="shared" si="3"/>
        <v>0</v>
      </c>
      <c r="F48" s="80">
        <f>D16-('Raw Data'!$C$30*'Raw Data'!$C$28)</f>
        <v>-1700</v>
      </c>
    </row>
    <row r="49" spans="2:6" ht="16.2" thickBot="1" x14ac:dyDescent="0.35">
      <c r="B49" s="66">
        <v>12</v>
      </c>
      <c r="C49" s="81">
        <f t="shared" si="2"/>
        <v>0</v>
      </c>
      <c r="D49" s="81">
        <f>(('Raw Data'!$C$26*'Raw Data'!$C$27*115)/'Raw Data'!$C$20)+(('Level 2 Shifts'!D17)/'Raw Data'!$C$20)-F17</f>
        <v>2146</v>
      </c>
      <c r="E49" s="82">
        <f t="shared" si="3"/>
        <v>0</v>
      </c>
      <c r="F49" s="83">
        <f>D17-('Raw Data'!$C$30*'Raw Data'!$C$28)</f>
        <v>-1700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Strategies&gt;&gt;</vt:lpstr>
      <vt:lpstr>Level</vt:lpstr>
      <vt:lpstr>Level 2 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satya devi</cp:lastModifiedBy>
  <dcterms:created xsi:type="dcterms:W3CDTF">2019-02-21T19:55:03Z</dcterms:created>
  <dcterms:modified xsi:type="dcterms:W3CDTF">2019-08-25T23:04:02Z</dcterms:modified>
</cp:coreProperties>
</file>