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ustomer Files\Estates Pharmacy &amp; Surgical Supplies\"/>
    </mc:Choice>
  </mc:AlternateContent>
  <xr:revisionPtr revIDLastSave="0" documentId="13_ncr:40009_{72C5F682-5EC4-47AC-AF60-C305D245CAE8}" xr6:coauthVersionLast="45" xr6:coauthVersionMax="45" xr10:uidLastSave="{00000000-0000-0000-0000-000000000000}"/>
  <bookViews>
    <workbookView xWindow="2190" yWindow="60" windowWidth="23700" windowHeight="15600"/>
  </bookViews>
  <sheets>
    <sheet name="Sales_Tracing_031220_014338pm" sheetId="1" r:id="rId1"/>
  </sheets>
  <calcPr calcId="0"/>
</workbook>
</file>

<file path=xl/calcChain.xml><?xml version="1.0" encoding="utf-8"?>
<calcChain xmlns="http://schemas.openxmlformats.org/spreadsheetml/2006/main">
  <c r="G10" i="1" l="1"/>
  <c r="G5" i="1"/>
  <c r="H11" i="1"/>
  <c r="H10" i="1"/>
  <c r="H9" i="1"/>
  <c r="H8" i="1"/>
  <c r="H7" i="1"/>
  <c r="H6" i="1"/>
  <c r="H5" i="1"/>
  <c r="H12" i="1" s="1"/>
  <c r="B9" i="1"/>
  <c r="C9" i="1"/>
  <c r="D9" i="1"/>
  <c r="E9" i="1"/>
  <c r="G9" i="1"/>
  <c r="A9" i="1"/>
  <c r="B11" i="1"/>
  <c r="C11" i="1"/>
  <c r="D11" i="1"/>
  <c r="E11" i="1"/>
  <c r="G11" i="1"/>
  <c r="A11" i="1"/>
  <c r="B10" i="1"/>
  <c r="C10" i="1"/>
  <c r="D10" i="1"/>
  <c r="E10" i="1"/>
  <c r="A10" i="1"/>
  <c r="B8" i="1"/>
  <c r="C8" i="1"/>
  <c r="D8" i="1"/>
  <c r="E8" i="1"/>
  <c r="G8" i="1"/>
  <c r="A8" i="1"/>
  <c r="B5" i="1"/>
  <c r="C5" i="1"/>
  <c r="D5" i="1"/>
  <c r="E5" i="1"/>
  <c r="A5" i="1"/>
  <c r="B6" i="1"/>
  <c r="C6" i="1"/>
  <c r="D6" i="1"/>
  <c r="E6" i="1"/>
  <c r="G6" i="1"/>
  <c r="A6" i="1"/>
  <c r="B7" i="1"/>
  <c r="C7" i="1"/>
  <c r="D7" i="1"/>
  <c r="E7" i="1"/>
  <c r="G7" i="1"/>
  <c r="A7" i="1"/>
</calcChain>
</file>

<file path=xl/sharedStrings.xml><?xml version="1.0" encoding="utf-8"?>
<sst xmlns="http://schemas.openxmlformats.org/spreadsheetml/2006/main" count="15" uniqueCount="14">
  <si>
    <t>INVOICE#</t>
  </si>
  <si>
    <t>DATE</t>
  </si>
  <si>
    <t>PO#</t>
  </si>
  <si>
    <t>Description</t>
  </si>
  <si>
    <t>NDC</t>
  </si>
  <si>
    <t>QTY</t>
  </si>
  <si>
    <t>TRANS TYPE</t>
  </si>
  <si>
    <t>TOTAL QTY SHIPPED:</t>
  </si>
  <si>
    <t>BluPax Pharmaceuticals, LLC</t>
  </si>
  <si>
    <t>Purchase History for Estates Pharmacy</t>
  </si>
  <si>
    <t>February 1, 2019 through March 1, 2020</t>
  </si>
  <si>
    <t>Package Size</t>
  </si>
  <si>
    <t>45gm</t>
  </si>
  <si>
    <t>28.35gm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</si>
</sst>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80"/>
      <name val="Arial"/>
      <family val="2"/>
    </font>
    <font>
      <b/>
      <sz val="14"/>
      <color rgb="FF000080"/>
      <name val="Arial"/>
      <family val="2"/>
    </font>
    <font>
      <b/>
      <sz val="10"/>
      <color rgb="FF00008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16" fillId="33" borderId="0" xfId="0" applyFont="1" applyFill="1"/>
    <xf numFmtId="0" fontId="16" fillId="33" borderId="0" xfId="0" applyFont="1" applyFill="1" applyAlignment="1">
      <alignment horizontal="center"/>
    </xf>
    <xf numFmtId="49" fontId="18" fillId="0" borderId="0" xfId="0" applyNumberFormat="1" applyFont="1"/>
    <xf numFmtId="49" fontId="19" fillId="0" borderId="0" xfId="0" applyNumberFormat="1" applyFont="1"/>
    <xf numFmtId="49" fontId="20" fillId="0" borderId="0" xfId="0" applyNumberFormat="1" applyFont="1"/>
    <xf numFmtId="0" fontId="0" fillId="0" borderId="10" xfId="0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/>
  </sheetViews>
  <sheetFormatPr defaultRowHeight="15" x14ac:dyDescent="0.25"/>
  <cols>
    <col min="1" max="1" width="11.5703125" bestFit="1" customWidth="1"/>
    <col min="2" max="2" width="9.42578125" bestFit="1" customWidth="1"/>
    <col min="3" max="3" width="8.7109375" bestFit="1" customWidth="1"/>
    <col min="4" max="4" width="11.140625" bestFit="1" customWidth="1"/>
    <col min="5" max="5" width="33.85546875" bestFit="1" customWidth="1"/>
    <col min="6" max="6" width="12.140625" bestFit="1" customWidth="1"/>
    <col min="7" max="7" width="13.5703125" bestFit="1" customWidth="1"/>
  </cols>
  <sheetData>
    <row r="1" spans="1:8" ht="18" customHeight="1" x14ac:dyDescent="0.25">
      <c r="A1" s="7" t="s">
        <v>8</v>
      </c>
    </row>
    <row r="2" spans="1:8" ht="18" customHeight="1" x14ac:dyDescent="0.25">
      <c r="A2" s="8" t="s">
        <v>9</v>
      </c>
    </row>
    <row r="3" spans="1:8" ht="18" customHeight="1" x14ac:dyDescent="0.25">
      <c r="A3" s="9" t="s">
        <v>10</v>
      </c>
    </row>
    <row r="4" spans="1:8" s="1" customFormat="1" x14ac:dyDescent="0.25">
      <c r="A4" s="2" t="s">
        <v>6</v>
      </c>
      <c r="B4" s="2" t="s">
        <v>0</v>
      </c>
      <c r="C4" s="2" t="s">
        <v>1</v>
      </c>
      <c r="D4" s="2" t="s">
        <v>2</v>
      </c>
      <c r="E4" s="2" t="s">
        <v>3</v>
      </c>
      <c r="F4" s="2" t="s">
        <v>11</v>
      </c>
      <c r="G4" s="2" t="s">
        <v>4</v>
      </c>
      <c r="H4" s="2" t="s">
        <v>5</v>
      </c>
    </row>
    <row r="5" spans="1:8" x14ac:dyDescent="0.25">
      <c r="A5" s="3" t="str">
        <f>"INV"</f>
        <v>INV</v>
      </c>
      <c r="B5" s="3" t="str">
        <f>"587080"</f>
        <v>587080</v>
      </c>
      <c r="C5" s="3" t="str">
        <f>"10/28/19"</f>
        <v>10/28/19</v>
      </c>
      <c r="D5" s="3" t="str">
        <f>"R528422402"</f>
        <v>R528422402</v>
      </c>
      <c r="E5" s="3" t="str">
        <f>"Calcium Acetate 667mg Capsule"</f>
        <v>Calcium Acetate 667mg Capsule</v>
      </c>
      <c r="F5" s="10">
        <v>200</v>
      </c>
      <c r="G5" s="3" t="str">
        <f>"62135-0191-22"</f>
        <v>62135-0191-22</v>
      </c>
      <c r="H5" s="4">
        <f>0+("4")</f>
        <v>4</v>
      </c>
    </row>
    <row r="6" spans="1:8" x14ac:dyDescent="0.25">
      <c r="A6" s="3" t="str">
        <f>"INV"</f>
        <v>INV</v>
      </c>
      <c r="B6" s="3" t="str">
        <f>"591134"</f>
        <v>591134</v>
      </c>
      <c r="C6" s="3" t="str">
        <f>"11/20/19"</f>
        <v>11/20/19</v>
      </c>
      <c r="D6" s="3" t="str">
        <f>"R503777796"</f>
        <v>R503777796</v>
      </c>
      <c r="E6" s="3" t="str">
        <f>"PharmacistChoice Twist Lancet 30G"</f>
        <v>PharmacistChoice Twist Lancet 30G</v>
      </c>
      <c r="F6" s="10">
        <v>100</v>
      </c>
      <c r="G6" s="3" t="str">
        <f>"98302-0001-04"</f>
        <v>98302-0001-04</v>
      </c>
      <c r="H6" s="4">
        <f>0+("50")</f>
        <v>50</v>
      </c>
    </row>
    <row r="7" spans="1:8" x14ac:dyDescent="0.25">
      <c r="A7" s="3" t="str">
        <f>"INV"</f>
        <v>INV</v>
      </c>
      <c r="B7" s="3" t="str">
        <f>"591134"</f>
        <v>591134</v>
      </c>
      <c r="C7" s="3" t="str">
        <f>"11/20/19"</f>
        <v>11/20/19</v>
      </c>
      <c r="D7" s="3" t="str">
        <f>"R503777796"</f>
        <v>R503777796</v>
      </c>
      <c r="E7" s="3" t="str">
        <f>"Clotrimazole/Betam 1/0.05% Cream"</f>
        <v>Clotrimazole/Betam 1/0.05% Cream</v>
      </c>
      <c r="F7" s="10" t="s">
        <v>12</v>
      </c>
      <c r="G7" s="3" t="str">
        <f>"68462-0298-55"</f>
        <v>68462-0298-55</v>
      </c>
      <c r="H7" s="4">
        <f>0+("24")</f>
        <v>24</v>
      </c>
    </row>
    <row r="8" spans="1:8" x14ac:dyDescent="0.25">
      <c r="A8" s="3" t="str">
        <f>"INV"</f>
        <v>INV</v>
      </c>
      <c r="B8" s="3" t="str">
        <f>"594227"</f>
        <v>594227</v>
      </c>
      <c r="C8" s="3" t="str">
        <f>"12/09/19"</f>
        <v>12/09/19</v>
      </c>
      <c r="D8" s="3" t="str">
        <f>"R151086113"</f>
        <v>R151086113</v>
      </c>
      <c r="E8" s="3" t="str">
        <f>"Clotrimazole/Betam 1/0.05% Cream"</f>
        <v>Clotrimazole/Betam 1/0.05% Cream</v>
      </c>
      <c r="F8" s="10" t="s">
        <v>12</v>
      </c>
      <c r="G8" s="3" t="str">
        <f>"68462-0298-55"</f>
        <v>68462-0298-55</v>
      </c>
      <c r="H8" s="4">
        <f>0+("90")</f>
        <v>90</v>
      </c>
    </row>
    <row r="9" spans="1:8" x14ac:dyDescent="0.25">
      <c r="A9" s="3" t="str">
        <f>"INV"</f>
        <v>INV</v>
      </c>
      <c r="B9" s="3" t="str">
        <f>"606230"</f>
        <v>606230</v>
      </c>
      <c r="C9" s="3" t="str">
        <f>"02/13/20"</f>
        <v>02/13/20</v>
      </c>
      <c r="D9" s="3" t="str">
        <f>"R874323333"</f>
        <v>R874323333</v>
      </c>
      <c r="E9" s="3" t="str">
        <f>"Esomeprazole Mag DR 20mg Capsule"</f>
        <v>Esomeprazole Mag DR 20mg Capsule</v>
      </c>
      <c r="F9" s="10">
        <v>1000</v>
      </c>
      <c r="G9" s="3" t="str">
        <f>"63304-0734-10"</f>
        <v>63304-0734-10</v>
      </c>
      <c r="H9" s="4">
        <f>0+("5")</f>
        <v>5</v>
      </c>
    </row>
    <row r="10" spans="1:8" x14ac:dyDescent="0.25">
      <c r="A10" s="3" t="str">
        <f>"INV"</f>
        <v>INV</v>
      </c>
      <c r="B10" s="3" t="str">
        <f>"608031"</f>
        <v>608031</v>
      </c>
      <c r="C10" s="3" t="str">
        <f>"02/24/20"</f>
        <v>02/24/20</v>
      </c>
      <c r="D10" s="3" t="str">
        <f>"R929696584"</f>
        <v>R929696584</v>
      </c>
      <c r="E10" s="3" t="str">
        <f>"Hydroquinone 4% Cream"</f>
        <v>Hydroquinone 4% Cream</v>
      </c>
      <c r="F10" s="10" t="s">
        <v>13</v>
      </c>
      <c r="G10" s="3" t="str">
        <f>"42192-0151-01"</f>
        <v>42192-0151-01</v>
      </c>
      <c r="H10" s="4">
        <f>0+("12")</f>
        <v>12</v>
      </c>
    </row>
    <row r="11" spans="1:8" x14ac:dyDescent="0.25">
      <c r="A11" s="3" t="str">
        <f>"INV"</f>
        <v>INV</v>
      </c>
      <c r="B11" s="3" t="str">
        <f>"609223"</f>
        <v>609223</v>
      </c>
      <c r="C11" s="3" t="str">
        <f>"02/28/20"</f>
        <v>02/28/20</v>
      </c>
      <c r="D11" s="3" t="str">
        <f>"R669165254"</f>
        <v>R669165254</v>
      </c>
      <c r="E11" s="3" t="str">
        <f>"Mesalamine 1000mg Supp"</f>
        <v>Mesalamine 1000mg Supp</v>
      </c>
      <c r="F11" s="10">
        <v>30</v>
      </c>
      <c r="G11" s="3" t="str">
        <f>"59762-0118-03"</f>
        <v>59762-0118-03</v>
      </c>
      <c r="H11" s="4">
        <f>0+("3")</f>
        <v>3</v>
      </c>
    </row>
    <row r="12" spans="1:8" x14ac:dyDescent="0.25">
      <c r="A12" s="5" t="s">
        <v>7</v>
      </c>
      <c r="B12" s="5"/>
      <c r="H12" s="6">
        <f>SUM(H5:H11)</f>
        <v>188</v>
      </c>
    </row>
  </sheetData>
  <sortState xmlns:xlrd2="http://schemas.microsoft.com/office/spreadsheetml/2017/richdata2" ref="A5:G11">
    <sortCondition ref="C5:C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Sales_Tracing_031220_014338pm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Shayna P</dc:creator>
  <cp:lastModifiedBy>Shayna P</cp:lastModifiedBy>
  <dcterms:created xsi:type="dcterms:W3CDTF">2020-03-12T17:44:10Z</dcterms:created>
  <dcterms:modified xsi:type="dcterms:W3CDTF">2020-03-12T18:17:07Z</dcterms:modified>
</cp:coreProperties>
</file>