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Gantt Chart\"/>
    </mc:Choice>
  </mc:AlternateContent>
  <bookViews>
    <workbookView xWindow="0" yWindow="0" windowWidth="18825" windowHeight="12690"/>
  </bookViews>
  <sheets>
    <sheet name="CPM" sheetId="3" r:id="rId1"/>
    <sheet name="Holidays" sheetId="4" r:id="rId2"/>
    <sheet name="©" sheetId="9" r:id="rId3"/>
  </sheets>
  <definedNames>
    <definedName name="holidays">OFFSET(Holidays!$A$10,1,0,COUNTA(Holidays!$A$11:$A$4996),1)</definedName>
    <definedName name="_xlnm.Print_Area" localSheetId="0">CPM!$A$1:$Q$44</definedName>
    <definedName name="valuevx">42.314159</definedName>
    <definedName name="vertex42_copyright" hidden="1">"© 2010-2017 Vertex42 LLC"</definedName>
    <definedName name="vertex42_id" hidden="1">"critical-path-method.xlsx"</definedName>
    <definedName name="vertex42_title" hidden="1">"Critical Path Method Spreadsheet"</definedName>
  </definedNames>
  <calcPr calcId="162913"/>
</workbook>
</file>

<file path=xl/calcChain.xml><?xml version="1.0" encoding="utf-8"?>
<calcChain xmlns="http://schemas.openxmlformats.org/spreadsheetml/2006/main">
  <c r="Q2" i="3" l="1"/>
  <c r="B6" i="9"/>
  <c r="CI11" i="3" l="1"/>
  <c r="CI12" i="3" s="1"/>
  <c r="CI13" i="3" s="1"/>
  <c r="CI14" i="3" s="1"/>
  <c r="CI15" i="3" s="1"/>
  <c r="CI16" i="3" s="1"/>
  <c r="CI17" i="3" s="1"/>
  <c r="CI18" i="3" s="1"/>
  <c r="L10" i="3"/>
  <c r="N10" i="3" s="1"/>
  <c r="T11" i="3"/>
  <c r="U11" i="3"/>
  <c r="V11" i="3"/>
  <c r="W11" i="3"/>
  <c r="X11" i="3"/>
  <c r="L11" i="3"/>
  <c r="T14" i="3"/>
  <c r="U14" i="3"/>
  <c r="V14" i="3"/>
  <c r="W14" i="3"/>
  <c r="X14" i="3"/>
  <c r="L14" i="3"/>
  <c r="T16" i="3"/>
  <c r="U16" i="3"/>
  <c r="V16" i="3"/>
  <c r="W16" i="3"/>
  <c r="X16" i="3"/>
  <c r="L16" i="3"/>
  <c r="T12" i="3"/>
  <c r="U12" i="3"/>
  <c r="V12" i="3"/>
  <c r="W12" i="3"/>
  <c r="X12" i="3"/>
  <c r="L12" i="3"/>
  <c r="T13" i="3"/>
  <c r="U13" i="3"/>
  <c r="V13" i="3"/>
  <c r="W13" i="3"/>
  <c r="X13" i="3"/>
  <c r="L13" i="3"/>
  <c r="U15" i="3"/>
  <c r="V15" i="3"/>
  <c r="W15" i="3"/>
  <c r="X15" i="3"/>
  <c r="L15" i="3"/>
  <c r="T17" i="3"/>
  <c r="U17" i="3"/>
  <c r="V17" i="3"/>
  <c r="W17" i="3"/>
  <c r="X17" i="3"/>
  <c r="L17" i="3"/>
  <c r="U18" i="3"/>
  <c r="V18" i="3"/>
  <c r="W18" i="3"/>
  <c r="X18" i="3"/>
  <c r="L18" i="3"/>
  <c r="A19" i="3"/>
  <c r="Z16" i="3"/>
  <c r="AY16" i="3" s="1"/>
  <c r="AA16" i="3"/>
  <c r="AZ16" i="3" s="1"/>
  <c r="AB16" i="3"/>
  <c r="BA16" i="3" s="1"/>
  <c r="AC16" i="3"/>
  <c r="BB16" i="3" s="1"/>
  <c r="AD16" i="3"/>
  <c r="BC16" i="3" s="1"/>
  <c r="AE16" i="3"/>
  <c r="BD16" i="3" s="1"/>
  <c r="AF16" i="3"/>
  <c r="BE16" i="3" s="1"/>
  <c r="AG16" i="3"/>
  <c r="BF16" i="3" s="1"/>
  <c r="AH16" i="3"/>
  <c r="AI16" i="3"/>
  <c r="BH16" i="3" s="1"/>
  <c r="AJ16" i="3"/>
  <c r="BI16" i="3" s="1"/>
  <c r="AK16" i="3"/>
  <c r="BJ16" i="3" s="1"/>
  <c r="AL16" i="3"/>
  <c r="BK16" i="3" s="1"/>
  <c r="AM16" i="3"/>
  <c r="BL16" i="3" s="1"/>
  <c r="AN16" i="3"/>
  <c r="BM16" i="3" s="1"/>
  <c r="AO16" i="3"/>
  <c r="BN16" i="3" s="1"/>
  <c r="AP16" i="3"/>
  <c r="BO16" i="3" s="1"/>
  <c r="AQ16" i="3"/>
  <c r="BP16" i="3" s="1"/>
  <c r="AR16" i="3"/>
  <c r="BQ16" i="3" s="1"/>
  <c r="AS16" i="3"/>
  <c r="BR16" i="3" s="1"/>
  <c r="AT16" i="3"/>
  <c r="BS16" i="3" s="1"/>
  <c r="AU16" i="3"/>
  <c r="BT16" i="3" s="1"/>
  <c r="AV16" i="3"/>
  <c r="BU16" i="3" s="1"/>
  <c r="AW16" i="3"/>
  <c r="BV16" i="3" s="1"/>
  <c r="AX16" i="3"/>
  <c r="BW16" i="3" s="1"/>
  <c r="CG11" i="3"/>
  <c r="CG12" i="3"/>
  <c r="CG13" i="3"/>
  <c r="Z14" i="3"/>
  <c r="AY14" i="3" s="1"/>
  <c r="AA14" i="3"/>
  <c r="AZ14" i="3" s="1"/>
  <c r="AB14" i="3"/>
  <c r="BA14" i="3" s="1"/>
  <c r="AC14" i="3"/>
  <c r="BB14" i="3" s="1"/>
  <c r="AD14" i="3"/>
  <c r="BC14" i="3" s="1"/>
  <c r="AE14" i="3"/>
  <c r="BD14" i="3" s="1"/>
  <c r="AF14" i="3"/>
  <c r="AG14" i="3"/>
  <c r="BF14" i="3" s="1"/>
  <c r="AH14" i="3"/>
  <c r="BG14" i="3" s="1"/>
  <c r="AI14" i="3"/>
  <c r="BH14" i="3" s="1"/>
  <c r="AJ14" i="3"/>
  <c r="BI14" i="3" s="1"/>
  <c r="AK14" i="3"/>
  <c r="BJ14" i="3" s="1"/>
  <c r="AL14" i="3"/>
  <c r="BK14" i="3" s="1"/>
  <c r="AM14" i="3"/>
  <c r="BL14" i="3" s="1"/>
  <c r="AN14" i="3"/>
  <c r="BM14" i="3" s="1"/>
  <c r="AO14" i="3"/>
  <c r="BN14" i="3" s="1"/>
  <c r="AP14" i="3"/>
  <c r="BO14" i="3" s="1"/>
  <c r="AQ14" i="3"/>
  <c r="BP14" i="3" s="1"/>
  <c r="AR14" i="3"/>
  <c r="BQ14" i="3" s="1"/>
  <c r="AS14" i="3"/>
  <c r="BR14" i="3" s="1"/>
  <c r="AT14" i="3"/>
  <c r="BS14" i="3" s="1"/>
  <c r="AU14" i="3"/>
  <c r="BT14" i="3" s="1"/>
  <c r="AV14" i="3"/>
  <c r="BU14" i="3" s="1"/>
  <c r="AW14" i="3"/>
  <c r="BV14" i="3" s="1"/>
  <c r="AX14" i="3"/>
  <c r="BW14" i="3" s="1"/>
  <c r="CG14" i="3"/>
  <c r="CG15" i="3"/>
  <c r="CG16" i="3"/>
  <c r="CG17" i="3"/>
  <c r="Z10" i="3"/>
  <c r="AY10" i="3" s="1"/>
  <c r="AA10" i="3"/>
  <c r="Z11" i="3"/>
  <c r="AY11" i="3" s="1"/>
  <c r="AA11" i="3"/>
  <c r="AZ11" i="3" s="1"/>
  <c r="AB11" i="3"/>
  <c r="BA11" i="3" s="1"/>
  <c r="AC11" i="3"/>
  <c r="Z13" i="3"/>
  <c r="AY13" i="3" s="1"/>
  <c r="AA13" i="3"/>
  <c r="AZ13" i="3" s="1"/>
  <c r="AB13" i="3"/>
  <c r="BA13" i="3" s="1"/>
  <c r="AC13" i="3"/>
  <c r="BB13" i="3" s="1"/>
  <c r="AD13" i="3"/>
  <c r="BC13" i="3" s="1"/>
  <c r="AE13" i="3"/>
  <c r="Z15" i="3"/>
  <c r="AY15" i="3" s="1"/>
  <c r="AA15" i="3"/>
  <c r="AZ15" i="3" s="1"/>
  <c r="AB15" i="3"/>
  <c r="BA15" i="3" s="1"/>
  <c r="AC15" i="3"/>
  <c r="BB15" i="3" s="1"/>
  <c r="AD15" i="3"/>
  <c r="BC15" i="3" s="1"/>
  <c r="AE15" i="3"/>
  <c r="BD15" i="3" s="1"/>
  <c r="AF15" i="3"/>
  <c r="BE15" i="3" s="1"/>
  <c r="AG15" i="3"/>
  <c r="Z17" i="3"/>
  <c r="AY17" i="3" s="1"/>
  <c r="AA17" i="3"/>
  <c r="AZ17" i="3" s="1"/>
  <c r="AB17" i="3"/>
  <c r="BA17" i="3" s="1"/>
  <c r="AC17" i="3"/>
  <c r="BB17" i="3" s="1"/>
  <c r="AD17" i="3"/>
  <c r="BC17" i="3" s="1"/>
  <c r="AE17" i="3"/>
  <c r="BD17" i="3" s="1"/>
  <c r="AF17" i="3"/>
  <c r="BE17" i="3" s="1"/>
  <c r="AG17" i="3"/>
  <c r="BF17" i="3" s="1"/>
  <c r="AH17" i="3"/>
  <c r="AI17" i="3"/>
  <c r="BH17" i="3" s="1"/>
  <c r="AJ17" i="3"/>
  <c r="BI17" i="3" s="1"/>
  <c r="AK17" i="3"/>
  <c r="BJ17" i="3" s="1"/>
  <c r="AL17" i="3"/>
  <c r="BK17" i="3" s="1"/>
  <c r="AM17" i="3"/>
  <c r="BL17" i="3" s="1"/>
  <c r="AN17" i="3"/>
  <c r="BM17" i="3" s="1"/>
  <c r="AO17" i="3"/>
  <c r="BN17" i="3" s="1"/>
  <c r="AP17" i="3"/>
  <c r="BO17" i="3" s="1"/>
  <c r="AQ17" i="3"/>
  <c r="BP17" i="3" s="1"/>
  <c r="AR17" i="3"/>
  <c r="BQ17" i="3" s="1"/>
  <c r="AS17" i="3"/>
  <c r="BR17" i="3" s="1"/>
  <c r="AT17" i="3"/>
  <c r="BS17" i="3" s="1"/>
  <c r="AU17" i="3"/>
  <c r="BT17" i="3" s="1"/>
  <c r="AV17" i="3"/>
  <c r="BU17" i="3" s="1"/>
  <c r="AW17" i="3"/>
  <c r="BV17" i="3" s="1"/>
  <c r="AX17" i="3"/>
  <c r="BW17" i="3" s="1"/>
  <c r="AH15" i="3"/>
  <c r="BG15" i="3" s="1"/>
  <c r="AI15" i="3"/>
  <c r="BH15" i="3" s="1"/>
  <c r="AJ15" i="3"/>
  <c r="BI15" i="3" s="1"/>
  <c r="AK15" i="3"/>
  <c r="BJ15" i="3" s="1"/>
  <c r="AL15" i="3"/>
  <c r="BK15" i="3" s="1"/>
  <c r="AM15" i="3"/>
  <c r="BL15" i="3" s="1"/>
  <c r="AN15" i="3"/>
  <c r="BM15" i="3" s="1"/>
  <c r="AO15" i="3"/>
  <c r="BN15" i="3" s="1"/>
  <c r="AP15" i="3"/>
  <c r="BO15" i="3" s="1"/>
  <c r="AQ15" i="3"/>
  <c r="BP15" i="3" s="1"/>
  <c r="AR15" i="3"/>
  <c r="BQ15" i="3" s="1"/>
  <c r="AS15" i="3"/>
  <c r="BR15" i="3" s="1"/>
  <c r="AT15" i="3"/>
  <c r="BS15" i="3" s="1"/>
  <c r="AU15" i="3"/>
  <c r="BT15" i="3" s="1"/>
  <c r="AV15" i="3"/>
  <c r="BU15" i="3" s="1"/>
  <c r="AW15" i="3"/>
  <c r="BV15" i="3" s="1"/>
  <c r="AX15" i="3"/>
  <c r="BW15" i="3" s="1"/>
  <c r="AF13" i="3"/>
  <c r="BE13" i="3" s="1"/>
  <c r="AG13" i="3"/>
  <c r="BF13" i="3" s="1"/>
  <c r="AH13" i="3"/>
  <c r="BG13" i="3" s="1"/>
  <c r="AI13" i="3"/>
  <c r="BH13" i="3" s="1"/>
  <c r="AJ13" i="3"/>
  <c r="BI13" i="3" s="1"/>
  <c r="AK13" i="3"/>
  <c r="BJ13" i="3" s="1"/>
  <c r="AL13" i="3"/>
  <c r="BK13" i="3" s="1"/>
  <c r="AM13" i="3"/>
  <c r="BL13" i="3" s="1"/>
  <c r="AN13" i="3"/>
  <c r="BM13" i="3" s="1"/>
  <c r="AO13" i="3"/>
  <c r="BN13" i="3" s="1"/>
  <c r="AP13" i="3"/>
  <c r="BO13" i="3" s="1"/>
  <c r="AQ13" i="3"/>
  <c r="BP13" i="3" s="1"/>
  <c r="AR13" i="3"/>
  <c r="BQ13" i="3" s="1"/>
  <c r="AS13" i="3"/>
  <c r="BR13" i="3" s="1"/>
  <c r="AT13" i="3"/>
  <c r="BS13" i="3" s="1"/>
  <c r="AU13" i="3"/>
  <c r="BT13" i="3" s="1"/>
  <c r="AV13" i="3"/>
  <c r="BU13" i="3" s="1"/>
  <c r="AW13" i="3"/>
  <c r="BV13" i="3" s="1"/>
  <c r="AX13" i="3"/>
  <c r="BW13" i="3" s="1"/>
  <c r="AD11" i="3"/>
  <c r="AE11" i="3"/>
  <c r="BD11" i="3" s="1"/>
  <c r="AF11" i="3"/>
  <c r="BE11" i="3" s="1"/>
  <c r="AG11" i="3"/>
  <c r="BF11" i="3" s="1"/>
  <c r="AH11" i="3"/>
  <c r="BG11" i="3" s="1"/>
  <c r="AI11" i="3"/>
  <c r="BH11" i="3" s="1"/>
  <c r="AJ11" i="3"/>
  <c r="BI11" i="3" s="1"/>
  <c r="AK11" i="3"/>
  <c r="BJ11" i="3" s="1"/>
  <c r="AL11" i="3"/>
  <c r="BK11" i="3" s="1"/>
  <c r="AM11" i="3"/>
  <c r="BL11" i="3" s="1"/>
  <c r="AN11" i="3"/>
  <c r="BM11" i="3" s="1"/>
  <c r="AO11" i="3"/>
  <c r="BN11" i="3" s="1"/>
  <c r="AP11" i="3"/>
  <c r="BO11" i="3" s="1"/>
  <c r="AQ11" i="3"/>
  <c r="BP11" i="3" s="1"/>
  <c r="AR11" i="3"/>
  <c r="BQ11" i="3" s="1"/>
  <c r="AS11" i="3"/>
  <c r="BR11" i="3" s="1"/>
  <c r="AT11" i="3"/>
  <c r="BS11" i="3" s="1"/>
  <c r="AU11" i="3"/>
  <c r="BT11" i="3" s="1"/>
  <c r="AV11" i="3"/>
  <c r="BU11" i="3" s="1"/>
  <c r="AW11" i="3"/>
  <c r="BV11" i="3" s="1"/>
  <c r="AX11" i="3"/>
  <c r="BW11" i="3" s="1"/>
  <c r="AB10" i="3"/>
  <c r="Z12" i="3"/>
  <c r="AY12" i="3" s="1"/>
  <c r="AA12" i="3"/>
  <c r="AZ12" i="3" s="1"/>
  <c r="AB12" i="3"/>
  <c r="BA12" i="3" s="1"/>
  <c r="AC12" i="3"/>
  <c r="BB12" i="3" s="1"/>
  <c r="AD12" i="3"/>
  <c r="BC12" i="3" s="1"/>
  <c r="AE12" i="3"/>
  <c r="AF12" i="3"/>
  <c r="BE12" i="3" s="1"/>
  <c r="AG12" i="3"/>
  <c r="BF12" i="3" s="1"/>
  <c r="AH12" i="3"/>
  <c r="BG12" i="3" s="1"/>
  <c r="AI12" i="3"/>
  <c r="BH12" i="3" s="1"/>
  <c r="AJ12" i="3"/>
  <c r="BI12" i="3" s="1"/>
  <c r="AK12" i="3"/>
  <c r="BJ12" i="3" s="1"/>
  <c r="AL12" i="3"/>
  <c r="BK12" i="3" s="1"/>
  <c r="AM12" i="3"/>
  <c r="BL12" i="3" s="1"/>
  <c r="AN12" i="3"/>
  <c r="BM12" i="3" s="1"/>
  <c r="AO12" i="3"/>
  <c r="BN12" i="3" s="1"/>
  <c r="AP12" i="3"/>
  <c r="BO12" i="3" s="1"/>
  <c r="AQ12" i="3"/>
  <c r="BP12" i="3" s="1"/>
  <c r="AR12" i="3"/>
  <c r="BQ12" i="3" s="1"/>
  <c r="AS12" i="3"/>
  <c r="BR12" i="3" s="1"/>
  <c r="AT12" i="3"/>
  <c r="BS12" i="3" s="1"/>
  <c r="AU12" i="3"/>
  <c r="BT12" i="3" s="1"/>
  <c r="AV12" i="3"/>
  <c r="BU12" i="3" s="1"/>
  <c r="AW12" i="3"/>
  <c r="BV12" i="3" s="1"/>
  <c r="AX12" i="3"/>
  <c r="BW12" i="3" s="1"/>
  <c r="AC10" i="3"/>
  <c r="BB10" i="3" s="1"/>
  <c r="AD10" i="3"/>
  <c r="BC10" i="3" s="1"/>
  <c r="AE10" i="3"/>
  <c r="BD10" i="3" s="1"/>
  <c r="AF10" i="3"/>
  <c r="BE10" i="3" s="1"/>
  <c r="AG10" i="3"/>
  <c r="BF10" i="3" s="1"/>
  <c r="AH10" i="3"/>
  <c r="BG10" i="3" s="1"/>
  <c r="AI10" i="3"/>
  <c r="BH10" i="3" s="1"/>
  <c r="AJ10" i="3"/>
  <c r="BI10" i="3" s="1"/>
  <c r="AK10" i="3"/>
  <c r="BJ10" i="3" s="1"/>
  <c r="AL10" i="3"/>
  <c r="BK10" i="3" s="1"/>
  <c r="AM10" i="3"/>
  <c r="BL10" i="3" s="1"/>
  <c r="AN10" i="3"/>
  <c r="BM10" i="3" s="1"/>
  <c r="AO10" i="3"/>
  <c r="BN10" i="3" s="1"/>
  <c r="AP10" i="3"/>
  <c r="BO10" i="3" s="1"/>
  <c r="AQ10" i="3"/>
  <c r="BP10" i="3" s="1"/>
  <c r="AR10" i="3"/>
  <c r="BQ10" i="3" s="1"/>
  <c r="AS10" i="3"/>
  <c r="BR10" i="3" s="1"/>
  <c r="AT10" i="3"/>
  <c r="BS10" i="3" s="1"/>
  <c r="AU10" i="3"/>
  <c r="BT10" i="3" s="1"/>
  <c r="AV10" i="3"/>
  <c r="BU10" i="3" s="1"/>
  <c r="AW10" i="3"/>
  <c r="BV10" i="3" s="1"/>
  <c r="AX10" i="3"/>
  <c r="BW10" i="3" s="1"/>
  <c r="AA18" i="3"/>
  <c r="AZ18" i="3" s="1"/>
  <c r="AB18" i="3"/>
  <c r="BA18" i="3" s="1"/>
  <c r="AC18" i="3"/>
  <c r="BB18" i="3" s="1"/>
  <c r="AD18" i="3"/>
  <c r="BC18" i="3" s="1"/>
  <c r="AE18" i="3"/>
  <c r="BD18" i="3" s="1"/>
  <c r="AF18" i="3"/>
  <c r="BE18" i="3" s="1"/>
  <c r="AG18" i="3"/>
  <c r="BF18" i="3" s="1"/>
  <c r="AH18" i="3"/>
  <c r="BG18" i="3" s="1"/>
  <c r="AI18" i="3"/>
  <c r="BH18" i="3" s="1"/>
  <c r="AJ18" i="3"/>
  <c r="BI18" i="3" s="1"/>
  <c r="AK18" i="3"/>
  <c r="BJ18" i="3" s="1"/>
  <c r="AL18" i="3"/>
  <c r="BK18" i="3" s="1"/>
  <c r="AM18" i="3"/>
  <c r="BL18" i="3" s="1"/>
  <c r="AN18" i="3"/>
  <c r="BM18" i="3" s="1"/>
  <c r="AO18" i="3"/>
  <c r="BN18" i="3" s="1"/>
  <c r="AP18" i="3"/>
  <c r="BO18" i="3" s="1"/>
  <c r="AQ18" i="3"/>
  <c r="BP18" i="3" s="1"/>
  <c r="AR18" i="3"/>
  <c r="BQ18" i="3" s="1"/>
  <c r="AS18" i="3"/>
  <c r="BR18" i="3" s="1"/>
  <c r="AT18" i="3"/>
  <c r="BS18" i="3" s="1"/>
  <c r="AU18" i="3"/>
  <c r="BT18" i="3" s="1"/>
  <c r="AV18" i="3"/>
  <c r="BU18" i="3" s="1"/>
  <c r="AW18" i="3"/>
  <c r="BV18" i="3" s="1"/>
  <c r="AX18" i="3"/>
  <c r="BW18" i="3" s="1"/>
  <c r="Z18" i="3"/>
  <c r="AY18" i="3" s="1"/>
  <c r="S10" i="3"/>
  <c r="T10" i="3"/>
  <c r="U10" i="3"/>
  <c r="V10" i="3"/>
  <c r="W10" i="3"/>
  <c r="X10" i="3"/>
  <c r="CH11" i="3"/>
  <c r="CH12" i="3"/>
  <c r="CH13" i="3"/>
  <c r="CH14" i="3"/>
  <c r="CH15" i="3"/>
  <c r="CH16" i="3"/>
  <c r="CH17" i="3"/>
  <c r="CF18" i="3"/>
  <c r="CF10" i="3"/>
  <c r="CC18" i="3"/>
  <c r="CE18" i="3" s="1"/>
  <c r="CC10" i="3"/>
  <c r="CE10" i="3"/>
  <c r="CD10" i="3"/>
  <c r="BZ18" i="3"/>
  <c r="CB18" i="3"/>
  <c r="BZ10" i="3"/>
  <c r="CB10" i="3" s="1"/>
  <c r="CA18" i="3"/>
  <c r="CA10" i="3"/>
  <c r="BY18" i="3"/>
  <c r="BY10" i="3"/>
  <c r="S11" i="3" l="1"/>
  <c r="M11" i="3" s="1"/>
  <c r="S12" i="3"/>
  <c r="M12" i="3" s="1"/>
  <c r="CD18" i="3"/>
  <c r="BY12" i="3" l="1"/>
  <c r="N12" i="3"/>
  <c r="S15" i="3" s="1"/>
  <c r="N11" i="3"/>
  <c r="BY11" i="3"/>
  <c r="S13" i="3" l="1"/>
  <c r="M13" i="3" s="1"/>
  <c r="S14" i="3"/>
  <c r="M14" i="3" s="1"/>
  <c r="BY14" i="3" l="1"/>
  <c r="N14" i="3"/>
  <c r="S16" i="3" s="1"/>
  <c r="M16" i="3" s="1"/>
  <c r="N13" i="3"/>
  <c r="T15" i="3" s="1"/>
  <c r="M15" i="3" s="1"/>
  <c r="BY13" i="3"/>
  <c r="BY15" i="3" l="1"/>
  <c r="N15" i="3"/>
  <c r="S17" i="3" s="1"/>
  <c r="M17" i="3" s="1"/>
  <c r="BY16" i="3"/>
  <c r="N16" i="3"/>
  <c r="S18" i="3" s="1"/>
  <c r="N17" i="3" l="1"/>
  <c r="T18" i="3" s="1"/>
  <c r="M18" i="3" s="1"/>
  <c r="N18" i="3" s="1"/>
  <c r="P18" i="3" s="1"/>
  <c r="BY17" i="3"/>
  <c r="CH18" i="3" l="1"/>
  <c r="Q18" i="3"/>
  <c r="O18" i="3"/>
  <c r="CG18" i="3"/>
  <c r="J4" i="3"/>
  <c r="B6" i="3" s="1"/>
  <c r="BG16" i="3" l="1"/>
  <c r="P16" i="3" s="1"/>
  <c r="BG17" i="3"/>
  <c r="P17" i="3" s="1"/>
  <c r="O17" i="3" l="1"/>
  <c r="BF15" i="3" s="1"/>
  <c r="P15" i="3" s="1"/>
  <c r="Q17" i="3"/>
  <c r="O16" i="3"/>
  <c r="BE14" i="3" s="1"/>
  <c r="P14" i="3" s="1"/>
  <c r="Q16" i="3"/>
  <c r="CC16" i="3" l="1"/>
  <c r="CF16" i="3"/>
  <c r="BZ16" i="3"/>
  <c r="Q14" i="3"/>
  <c r="O14" i="3"/>
  <c r="BC11" i="3" s="1"/>
  <c r="BZ17" i="3"/>
  <c r="CC17" i="3"/>
  <c r="CF17" i="3"/>
  <c r="Q15" i="3"/>
  <c r="O15" i="3"/>
  <c r="CE17" i="3" l="1"/>
  <c r="CD17" i="3"/>
  <c r="BZ14" i="3"/>
  <c r="CF14" i="3"/>
  <c r="CC14" i="3"/>
  <c r="CB16" i="3"/>
  <c r="CA16" i="3"/>
  <c r="BD12" i="3"/>
  <c r="P12" i="3" s="1"/>
  <c r="BD13" i="3"/>
  <c r="P13" i="3" s="1"/>
  <c r="CA17" i="3"/>
  <c r="CB17" i="3"/>
  <c r="BZ15" i="3"/>
  <c r="CF15" i="3"/>
  <c r="CC15" i="3"/>
  <c r="CE16" i="3"/>
  <c r="CD16" i="3"/>
  <c r="CD14" i="3" l="1"/>
  <c r="CE14" i="3"/>
  <c r="O12" i="3"/>
  <c r="BA10" i="3" s="1"/>
  <c r="Q12" i="3"/>
  <c r="CA14" i="3"/>
  <c r="CB14" i="3"/>
  <c r="CA15" i="3"/>
  <c r="CB15" i="3"/>
  <c r="CE15" i="3"/>
  <c r="CD15" i="3"/>
  <c r="O13" i="3"/>
  <c r="BB11" i="3" s="1"/>
  <c r="P11" i="3" s="1"/>
  <c r="Q13" i="3"/>
  <c r="CC13" i="3" l="1"/>
  <c r="CF13" i="3"/>
  <c r="BZ13" i="3"/>
  <c r="Q11" i="3"/>
  <c r="O11" i="3"/>
  <c r="AZ10" i="3" s="1"/>
  <c r="P10" i="3" s="1"/>
  <c r="BZ12" i="3"/>
  <c r="CF12" i="3"/>
  <c r="CC12" i="3"/>
  <c r="CD12" i="3" l="1"/>
  <c r="CE12" i="3"/>
  <c r="CH10" i="3"/>
  <c r="Q10" i="3"/>
  <c r="O10" i="3"/>
  <c r="CG10" i="3"/>
  <c r="CC11" i="3"/>
  <c r="BZ11" i="3"/>
  <c r="CF11" i="3"/>
  <c r="CB12" i="3"/>
  <c r="CA12" i="3"/>
  <c r="CB13" i="3"/>
  <c r="CA13" i="3"/>
  <c r="CD13" i="3"/>
  <c r="CE13" i="3"/>
  <c r="CE11" i="3" l="1"/>
  <c r="CD11" i="3"/>
  <c r="CB11" i="3"/>
  <c r="CA11" i="3"/>
</calcChain>
</file>

<file path=xl/comments1.xml><?xml version="1.0" encoding="utf-8"?>
<comments xmlns="http://schemas.openxmlformats.org/spreadsheetml/2006/main">
  <authors>
    <author>Vertex42</author>
  </authors>
  <commentList>
    <comment ref="B5" authorId="0" shapeId="0">
      <text>
        <r>
          <rPr>
            <b/>
            <sz val="10"/>
            <color indexed="81"/>
            <rFont val="Tahoma"/>
            <family val="2"/>
          </rPr>
          <t>Finish Date:</t>
        </r>
        <r>
          <rPr>
            <sz val="10"/>
            <color indexed="81"/>
            <rFont val="Tahoma"/>
            <family val="2"/>
          </rPr>
          <t xml:space="preserve">
The Finish Date uses the WORKDAY() function to calculate the date to completion, </t>
        </r>
        <r>
          <rPr>
            <i/>
            <sz val="10"/>
            <color indexed="81"/>
            <rFont val="Tahoma"/>
            <family val="2"/>
          </rPr>
          <t>excluding weekends and the holidays</t>
        </r>
        <r>
          <rPr>
            <sz val="10"/>
            <color indexed="81"/>
            <rFont val="Tahoma"/>
            <family val="2"/>
          </rPr>
          <t xml:space="preserve"> listed in the Holidays worksheet.
If you see a #NAME or other error in the Finish Date, you probably need to install the Analysis ToolPak and then recalculate the worksheet by pressing Ctrl+Alt+F9.</t>
        </r>
      </text>
    </comment>
    <comment ref="A9" authorId="0" shapeId="0">
      <text>
        <r>
          <rPr>
            <b/>
            <sz val="10"/>
            <color indexed="81"/>
            <rFont val="Tahoma"/>
            <family val="2"/>
          </rPr>
          <t>Task ID:</t>
        </r>
        <r>
          <rPr>
            <sz val="10"/>
            <color indexed="81"/>
            <rFont val="Tahoma"/>
            <family val="2"/>
          </rPr>
          <t xml:space="preserve">
Normally, you would start by assigning IDs as 10, 20, 30, etc. However, the ID can be anything you want, including text.</t>
        </r>
      </text>
    </comment>
    <comment ref="B9" authorId="0" shapeId="0">
      <text>
        <r>
          <rPr>
            <b/>
            <sz val="10"/>
            <color indexed="81"/>
            <rFont val="Tahoma"/>
            <family val="2"/>
          </rPr>
          <t>Task Name:</t>
        </r>
        <r>
          <rPr>
            <sz val="10"/>
            <color indexed="81"/>
            <rFont val="Tahoma"/>
            <family val="2"/>
          </rPr>
          <t xml:space="preserve">
The task name is a description that will show up in the gantt chart. The task name will be bolded if the task is a </t>
        </r>
        <r>
          <rPr>
            <b/>
            <sz val="10"/>
            <color indexed="81"/>
            <rFont val="Tahoma"/>
            <family val="2"/>
          </rPr>
          <t>critical task</t>
        </r>
        <r>
          <rPr>
            <sz val="10"/>
            <color indexed="81"/>
            <rFont val="Tahoma"/>
            <family val="2"/>
          </rPr>
          <t>. This is done through conditional formatting.</t>
        </r>
      </text>
    </comment>
    <comment ref="C9" authorId="0" shapeId="0">
      <text>
        <r>
          <rPr>
            <b/>
            <sz val="10"/>
            <color indexed="81"/>
            <rFont val="Tahoma"/>
            <family val="2"/>
          </rPr>
          <t>Predecessors:</t>
        </r>
        <r>
          <rPr>
            <sz val="10"/>
            <color indexed="81"/>
            <rFont val="Tahoma"/>
            <family val="2"/>
          </rPr>
          <t xml:space="preserve">
The set of events immediately preceding the task. In a network diagram or PERT chart, the predecessors for a particular task are all the tasks which have arrows pointing to that particular task.
- Each predecessor needs to refer to the ID in column A.
</t>
        </r>
        <r>
          <rPr>
            <b/>
            <sz val="10"/>
            <color indexed="81"/>
            <rFont val="Tahoma"/>
            <family val="2"/>
          </rPr>
          <t>Successors:</t>
        </r>
        <r>
          <rPr>
            <sz val="10"/>
            <color indexed="81"/>
            <rFont val="Tahoma"/>
            <family val="2"/>
          </rPr>
          <t xml:space="preserve">
The set of events immediately following a particular task. In a network diagram or PERT chart, arrows are drawn from a task to its successors.</t>
        </r>
      </text>
    </comment>
    <comment ref="I9" authorId="0" shapeId="0">
      <text>
        <r>
          <rPr>
            <b/>
            <sz val="10"/>
            <color indexed="81"/>
            <rFont val="Tahoma"/>
            <family val="2"/>
          </rPr>
          <t>Optimistic Time (O):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minimum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faster than normal.</t>
        </r>
      </text>
    </comment>
    <comment ref="J9" authorId="0" shapeId="0">
      <text>
        <r>
          <rPr>
            <b/>
            <sz val="10"/>
            <color indexed="81"/>
            <rFont val="Tahoma"/>
            <family val="2"/>
          </rPr>
          <t>Most Likely Time (M):</t>
        </r>
        <r>
          <rPr>
            <sz val="10"/>
            <color indexed="81"/>
            <rFont val="Tahoma"/>
            <family val="2"/>
          </rPr>
          <t xml:space="preserve">
The most likely time required to complete the task, assuming everything proceeds as normal.</t>
        </r>
      </text>
    </comment>
    <comment ref="K9" authorId="0" shapeId="0">
      <text>
        <r>
          <rPr>
            <b/>
            <sz val="10"/>
            <color indexed="81"/>
            <rFont val="Tahoma"/>
            <family val="2"/>
          </rPr>
          <t>Pessimistic Time (P):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maximum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slower than normal.</t>
        </r>
      </text>
    </comment>
    <comment ref="L9" authorId="0" shapeId="0">
      <text>
        <r>
          <rPr>
            <b/>
            <sz val="10"/>
            <color indexed="81"/>
            <rFont val="Tahoma"/>
            <family val="2"/>
          </rPr>
          <t>Duration or Expected Time:</t>
        </r>
        <r>
          <rPr>
            <sz val="10"/>
            <color indexed="81"/>
            <rFont val="Tahoma"/>
            <family val="2"/>
          </rPr>
          <t xml:space="preserve">
Using a Beta distribution, where O is the minimum, P is the maximum, and M is the most likely value, the formula for calculating the mean or expected time is:
Duration = (O+4M+P)/6
Using a Triangular distribution, the mean of the distribution would be:
Duration = (O+M+P)/3</t>
        </r>
      </text>
    </comment>
    <comment ref="M9" authorId="0" shapeId="0">
      <text>
        <r>
          <rPr>
            <b/>
            <sz val="10"/>
            <color indexed="81"/>
            <rFont val="Tahoma"/>
            <family val="2"/>
          </rPr>
          <t>Early Start Time:</t>
        </r>
        <r>
          <rPr>
            <sz val="10"/>
            <color indexed="81"/>
            <rFont val="Tahoma"/>
            <family val="2"/>
          </rPr>
          <t xml:space="preserve">
The ES is the maximum EF of all predecessors, except for the first task where the ES=0.</t>
        </r>
      </text>
    </comment>
    <comment ref="N9" authorId="0" shapeId="0">
      <text>
        <r>
          <rPr>
            <b/>
            <sz val="10"/>
            <color indexed="81"/>
            <rFont val="Tahoma"/>
            <family val="2"/>
          </rPr>
          <t>Early Finish Time:</t>
        </r>
        <r>
          <rPr>
            <sz val="10"/>
            <color indexed="81"/>
            <rFont val="Tahoma"/>
            <family val="2"/>
          </rPr>
          <t xml:space="preserve">
The EF time is the ES time plus the duration (EF=ES+Duration).</t>
        </r>
      </text>
    </comment>
    <comment ref="O9" authorId="0" shapeId="0">
      <text>
        <r>
          <rPr>
            <b/>
            <sz val="10"/>
            <color indexed="81"/>
            <rFont val="Tahoma"/>
            <family val="2"/>
          </rPr>
          <t>Late Start Time:</t>
        </r>
        <r>
          <rPr>
            <sz val="10"/>
            <color indexed="81"/>
            <rFont val="Tahoma"/>
            <family val="2"/>
          </rPr>
          <t xml:space="preserve">
The LS time is calculated as the LF time minus the duration (LS=LF-Duration).</t>
        </r>
      </text>
    </comment>
    <comment ref="P9" authorId="0" shapeId="0">
      <text>
        <r>
          <rPr>
            <b/>
            <sz val="10"/>
            <color indexed="81"/>
            <rFont val="Tahoma"/>
            <family val="2"/>
          </rPr>
          <t>Late Finish Time:</t>
        </r>
        <r>
          <rPr>
            <sz val="10"/>
            <color indexed="81"/>
            <rFont val="Tahoma"/>
            <family val="2"/>
          </rPr>
          <t xml:space="preserve">
The LF time is the minimum LS of all the successors, except for the last task where LF equals EF.</t>
        </r>
      </text>
    </comment>
    <comment ref="Q9" authorId="0" shapeId="0">
      <text>
        <r>
          <rPr>
            <b/>
            <sz val="10"/>
            <color indexed="81"/>
            <rFont val="Tahoma"/>
            <family val="2"/>
          </rPr>
          <t>Slack Time:</t>
        </r>
        <r>
          <rPr>
            <sz val="10"/>
            <color indexed="81"/>
            <rFont val="Tahoma"/>
            <family val="2"/>
          </rPr>
          <t xml:space="preserve">
The Slack time is calculated as LF minus EF. It can also be calculated as LS minus ES. </t>
        </r>
        <r>
          <rPr>
            <b/>
            <sz val="10"/>
            <color indexed="81"/>
            <rFont val="Tahoma"/>
            <family val="2"/>
          </rPr>
          <t>If the slack is zero, then the task is on the critical path.</t>
        </r>
      </text>
    </comment>
  </commentList>
</comments>
</file>

<file path=xl/sharedStrings.xml><?xml version="1.0" encoding="utf-8"?>
<sst xmlns="http://schemas.openxmlformats.org/spreadsheetml/2006/main" count="63" uniqueCount="57">
  <si>
    <t>ID</t>
  </si>
  <si>
    <t>Task Name</t>
  </si>
  <si>
    <t>Start</t>
  </si>
  <si>
    <t>Finish</t>
  </si>
  <si>
    <t>ES</t>
  </si>
  <si>
    <t>EF</t>
  </si>
  <si>
    <t>LS</t>
  </si>
  <si>
    <t>Slack</t>
  </si>
  <si>
    <t>LF</t>
  </si>
  <si>
    <t>EF of Predecessors</t>
  </si>
  <si>
    <t>Successors</t>
  </si>
  <si>
    <t>LS of Successors</t>
  </si>
  <si>
    <t>Start Date</t>
  </si>
  <si>
    <t>Duration</t>
  </si>
  <si>
    <t>Events</t>
  </si>
  <si>
    <t>Axis</t>
  </si>
  <si>
    <t>Finish Date</t>
  </si>
  <si>
    <t>Critical</t>
  </si>
  <si>
    <t>+T</t>
  </si>
  <si>
    <t>-T</t>
  </si>
  <si>
    <t>Holidays to Exclude from Working Days</t>
  </si>
  <si>
    <t>Date</t>
  </si>
  <si>
    <t>Non-Working Days</t>
  </si>
  <si>
    <t>New Year's Day</t>
  </si>
  <si>
    <t>Christmas</t>
  </si>
  <si>
    <t>Weeks</t>
  </si>
  <si>
    <t>Days</t>
  </si>
  <si>
    <t>Days to Completion</t>
  </si>
  <si>
    <t>Task A</t>
  </si>
  <si>
    <t>Task B</t>
  </si>
  <si>
    <t>Task C</t>
  </si>
  <si>
    <t>Task D</t>
  </si>
  <si>
    <t>Task E</t>
  </si>
  <si>
    <t>Task F</t>
  </si>
  <si>
    <t>Task G</t>
  </si>
  <si>
    <r>
      <t xml:space="preserve">Predecessors
</t>
    </r>
    <r>
      <rPr>
        <sz val="8"/>
        <color indexed="9"/>
        <rFont val="Arial"/>
        <family val="2"/>
      </rPr>
      <t>(Enter one ID per cell)</t>
    </r>
  </si>
  <si>
    <r>
      <t xml:space="preserve">M
</t>
    </r>
    <r>
      <rPr>
        <sz val="8"/>
        <color indexed="9"/>
        <rFont val="Arial"/>
        <family val="2"/>
      </rPr>
      <t>(most likely)</t>
    </r>
  </si>
  <si>
    <r>
      <t xml:space="preserve">O
</t>
    </r>
    <r>
      <rPr>
        <sz val="8"/>
        <color indexed="9"/>
        <rFont val="Arial"/>
        <family val="2"/>
      </rPr>
      <t>(min)</t>
    </r>
  </si>
  <si>
    <r>
      <t xml:space="preserve">P
</t>
    </r>
    <r>
      <rPr>
        <sz val="8"/>
        <color indexed="9"/>
        <rFont val="Arial"/>
        <family val="2"/>
      </rPr>
      <t>(max)</t>
    </r>
  </si>
  <si>
    <r>
      <t xml:space="preserve">Duration
</t>
    </r>
    <r>
      <rPr>
        <sz val="8"/>
        <color indexed="9"/>
        <rFont val="Arial"/>
        <family val="2"/>
      </rPr>
      <t>(exp. time)</t>
    </r>
  </si>
  <si>
    <t>Triangular</t>
  </si>
  <si>
    <t>Time Distribution:</t>
  </si>
  <si>
    <t>Series Used in the Gantt Chart</t>
  </si>
  <si>
    <t>Times (in Days)</t>
  </si>
  <si>
    <t>HELP</t>
  </si>
  <si>
    <t>See help (F1) on the WORKDAY() function</t>
  </si>
  <si>
    <t>Critical Path Method</t>
  </si>
  <si>
    <t>[42]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</si>
  <si>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</si>
  <si>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</si>
  <si>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</si>
  <si>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</si>
  <si>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</si>
  <si>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</si>
  <si>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This worksheet lets you create a list of dates to be excluded from the number of Working Days. The WORKDAY() function already excludes weekends, so you only need to list dates for holidays and other non-working days. If your project spans more than one year, make sure you add dates for each year. The named range, holidays, is a dynamic named range ending at the last blank cell in column A. The comments column is just for your reference.</t>
  </si>
  <si>
    <t>https://www.vertex42.com/ExcelTemplates/critical-path-method.html</t>
  </si>
  <si>
    <t>https://www.vertex42.com/licensing/EULA_privateuse.html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</si>
</sst>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8"/>
      <color indexed="9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i/>
      <sz val="8"/>
      <name val="Arial"/>
      <family val="2"/>
    </font>
    <font>
      <i/>
      <sz val="10"/>
      <color indexed="81"/>
      <name val="Tahoma"/>
      <family val="2"/>
    </font>
    <font>
      <sz val="6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2"/>
      <color indexed="10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b/>
      <sz val="18"/>
      <color theme="4"/>
      <name val="Arial"/>
      <family val="2"/>
    </font>
    <font>
      <sz val="10"/>
      <color theme="4"/>
      <name val="Arial"/>
      <family val="2"/>
    </font>
    <font>
      <b/>
      <sz val="13"/>
      <color theme="4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3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8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1" applyNumberFormat="0" applyAlignment="0" applyProtection="0"/>
    <xf numFmtId="0" fontId="18" fillId="18" borderId="2" applyNumberFormat="0" applyAlignment="0" applyProtection="0"/>
    <xf numFmtId="0" fontId="19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4" fillId="11" borderId="1" applyNumberFormat="0" applyAlignment="0" applyProtection="0"/>
    <xf numFmtId="0" fontId="25" fillId="0" borderId="6" applyNumberFormat="0" applyFill="0" applyAlignment="0" applyProtection="0"/>
    <xf numFmtId="0" fontId="26" fillId="5" borderId="0" applyNumberFormat="0" applyBorder="0" applyAlignment="0" applyProtection="0"/>
    <xf numFmtId="0" fontId="2" fillId="5" borderId="7" applyNumberFormat="0" applyFont="0" applyAlignment="0" applyProtection="0"/>
    <xf numFmtId="0" fontId="27" fillId="17" borderId="8" applyNumberForma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34" applyAlignment="1" applyProtection="1"/>
    <xf numFmtId="0" fontId="0" fillId="20" borderId="0" xfId="0" applyFill="1" applyBorder="1" applyAlignment="1">
      <alignment horizontal="center"/>
    </xf>
    <xf numFmtId="14" fontId="0" fillId="0" borderId="0" xfId="0" applyNumberFormat="1"/>
    <xf numFmtId="0" fontId="4" fillId="0" borderId="0" xfId="0" applyNumberFormat="1" applyFont="1"/>
    <xf numFmtId="2" fontId="4" fillId="0" borderId="0" xfId="0" applyNumberFormat="1" applyFont="1"/>
    <xf numFmtId="0" fontId="2" fillId="0" borderId="0" xfId="0" quotePrefix="1" applyFont="1" applyBorder="1" applyAlignment="1">
      <alignment horizontal="right"/>
    </xf>
    <xf numFmtId="0" fontId="0" fillId="0" borderId="0" xfId="0" applyBorder="1"/>
    <xf numFmtId="0" fontId="4" fillId="0" borderId="0" xfId="0" applyFont="1"/>
    <xf numFmtId="0" fontId="2" fillId="20" borderId="0" xfId="0" applyFont="1" applyFill="1" applyAlignment="1">
      <alignment horizontal="center"/>
    </xf>
    <xf numFmtId="0" fontId="0" fillId="21" borderId="0" xfId="0" applyFill="1"/>
    <xf numFmtId="2" fontId="0" fillId="20" borderId="0" xfId="0" applyNumberFormat="1" applyFill="1" applyBorder="1"/>
    <xf numFmtId="2" fontId="7" fillId="20" borderId="0" xfId="0" applyNumberFormat="1" applyFont="1" applyFill="1" applyBorder="1"/>
    <xf numFmtId="0" fontId="4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0" fillId="20" borderId="0" xfId="0" applyFill="1"/>
    <xf numFmtId="0" fontId="1" fillId="20" borderId="0" xfId="0" applyFont="1" applyFill="1"/>
    <xf numFmtId="0" fontId="4" fillId="0" borderId="0" xfId="0" applyFont="1" applyAlignment="1">
      <alignment horizontal="right"/>
    </xf>
    <xf numFmtId="0" fontId="0" fillId="20" borderId="0" xfId="0" applyNumberFormat="1" applyFill="1" applyBorder="1" applyAlignment="1">
      <alignment horizontal="center"/>
    </xf>
    <xf numFmtId="0" fontId="6" fillId="22" borderId="0" xfId="0" applyFont="1" applyFill="1" applyBorder="1"/>
    <xf numFmtId="0" fontId="6" fillId="23" borderId="0" xfId="0" applyFont="1" applyFill="1" applyBorder="1"/>
    <xf numFmtId="0" fontId="11" fillId="0" borderId="0" xfId="0" applyFont="1"/>
    <xf numFmtId="0" fontId="2" fillId="0" borderId="7" xfId="0" applyFon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2" fontId="0" fillId="2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4" fontId="0" fillId="20" borderId="0" xfId="0" applyNumberForma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13" fillId="0" borderId="0" xfId="0" applyFont="1" applyBorder="1" applyAlignment="1">
      <alignment horizontal="right"/>
    </xf>
    <xf numFmtId="0" fontId="0" fillId="0" borderId="0" xfId="0" applyFill="1" applyBorder="1"/>
    <xf numFmtId="0" fontId="33" fillId="0" borderId="0" xfId="0" applyFont="1" applyBorder="1" applyAlignment="1">
      <alignment horizontal="left"/>
    </xf>
    <xf numFmtId="0" fontId="0" fillId="20" borderId="0" xfId="0" applyFill="1" applyBorder="1"/>
    <xf numFmtId="0" fontId="0" fillId="0" borderId="10" xfId="0" applyFill="1" applyBorder="1"/>
    <xf numFmtId="0" fontId="2" fillId="0" borderId="11" xfId="0" applyFont="1" applyFill="1" applyBorder="1" applyAlignment="1">
      <alignment horizontal="center"/>
    </xf>
    <xf numFmtId="0" fontId="34" fillId="24" borderId="0" xfId="0" applyFont="1" applyFill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2" fillId="25" borderId="0" xfId="0" applyFont="1" applyFill="1" applyBorder="1"/>
    <xf numFmtId="0" fontId="36" fillId="0" borderId="12" xfId="0" applyFont="1" applyBorder="1"/>
    <xf numFmtId="0" fontId="0" fillId="25" borderId="0" xfId="0" applyFill="1" applyBorder="1"/>
    <xf numFmtId="0" fontId="3" fillId="0" borderId="12" xfId="34" applyBorder="1" applyAlignment="1" applyProtection="1">
      <alignment horizontal="left" wrapText="1"/>
    </xf>
    <xf numFmtId="0" fontId="31" fillId="0" borderId="12" xfId="0" applyFont="1" applyBorder="1" applyAlignment="1">
      <alignment horizontal="left" wrapText="1"/>
    </xf>
    <xf numFmtId="0" fontId="5" fillId="0" borderId="12" xfId="0" applyFont="1" applyBorder="1" applyAlignment="1">
      <alignment horizontal="left" wrapText="1"/>
    </xf>
    <xf numFmtId="0" fontId="37" fillId="25" borderId="0" xfId="0" applyFont="1" applyFill="1" applyBorder="1"/>
    <xf numFmtId="0" fontId="2" fillId="25" borderId="0" xfId="0" applyFont="1" applyFill="1" applyBorder="1" applyAlignment="1">
      <alignment vertical="top"/>
    </xf>
    <xf numFmtId="0" fontId="36" fillId="25" borderId="0" xfId="0" applyFont="1" applyFill="1" applyBorder="1" applyAlignment="1">
      <alignment horizontal="right" vertical="top"/>
    </xf>
    <xf numFmtId="0" fontId="32" fillId="0" borderId="12" xfId="0" applyFont="1" applyBorder="1" applyAlignment="1" applyProtection="1">
      <alignment horizontal="left" wrapText="1"/>
    </xf>
    <xf numFmtId="0" fontId="35" fillId="25" borderId="0" xfId="0" applyFont="1" applyFill="1" applyBorder="1" applyAlignment="1">
      <alignment horizontal="left" vertical="top" wrapText="1"/>
    </xf>
    <xf numFmtId="0" fontId="36" fillId="25" borderId="0" xfId="0" applyFont="1" applyFill="1" applyBorder="1" applyAlignment="1">
      <alignment vertical="top"/>
    </xf>
    <xf numFmtId="0" fontId="36" fillId="25" borderId="0" xfId="0" applyFont="1" applyFill="1" applyBorder="1" applyAlignment="1">
      <alignment vertical="top" wrapText="1"/>
    </xf>
    <xf numFmtId="0" fontId="0" fillId="25" borderId="0" xfId="0" applyFill="1" applyBorder="1" applyAlignment="1">
      <alignment horizontal="right" vertical="top"/>
    </xf>
    <xf numFmtId="0" fontId="39" fillId="25" borderId="0" xfId="0" applyFont="1" applyFill="1" applyBorder="1" applyAlignment="1"/>
    <xf numFmtId="0" fontId="40" fillId="25" borderId="0" xfId="0" applyFont="1" applyFill="1" applyBorder="1" applyAlignment="1">
      <alignment horizontal="center"/>
    </xf>
    <xf numFmtId="0" fontId="41" fillId="25" borderId="0" xfId="34" applyFont="1" applyFill="1" applyBorder="1" applyAlignment="1" applyProtection="1">
      <alignment horizontal="left" indent="1"/>
    </xf>
    <xf numFmtId="0" fontId="42" fillId="25" borderId="0" xfId="0" applyFont="1" applyFill="1" applyBorder="1" applyAlignment="1" applyProtection="1">
      <alignment horizontal="left" indent="1"/>
    </xf>
    <xf numFmtId="0" fontId="36" fillId="25" borderId="0" xfId="0" applyFont="1" applyFill="1" applyBorder="1"/>
    <xf numFmtId="0" fontId="43" fillId="20" borderId="0" xfId="0" applyFont="1" applyFill="1" applyAlignment="1">
      <alignment vertical="center"/>
    </xf>
    <xf numFmtId="0" fontId="6" fillId="26" borderId="0" xfId="0" applyFont="1" applyFill="1" applyBorder="1" applyAlignment="1">
      <alignment horizontal="center" vertical="center"/>
    </xf>
    <xf numFmtId="0" fontId="6" fillId="26" borderId="0" xfId="0" applyFont="1" applyFill="1" applyBorder="1" applyAlignment="1">
      <alignment vertical="center"/>
    </xf>
    <xf numFmtId="0" fontId="6" fillId="26" borderId="0" xfId="0" applyFont="1" applyFill="1" applyBorder="1" applyAlignment="1">
      <alignment horizontal="center" wrapText="1"/>
    </xf>
    <xf numFmtId="0" fontId="6" fillId="26" borderId="0" xfId="0" applyFont="1" applyFill="1" applyBorder="1" applyAlignment="1">
      <alignment horizontal="right" vertical="center" wrapText="1"/>
    </xf>
    <xf numFmtId="0" fontId="6" fillId="26" borderId="0" xfId="0" applyFont="1" applyFill="1" applyBorder="1" applyAlignment="1">
      <alignment horizontal="right" vertical="center"/>
    </xf>
    <xf numFmtId="0" fontId="44" fillId="24" borderId="0" xfId="0" applyFont="1" applyFill="1" applyAlignment="1">
      <alignment vertical="center"/>
    </xf>
    <xf numFmtId="0" fontId="45" fillId="24" borderId="0" xfId="0" applyFont="1" applyFill="1" applyAlignment="1">
      <alignment vertical="center"/>
    </xf>
    <xf numFmtId="0" fontId="6" fillId="26" borderId="0" xfId="0" applyFont="1" applyFill="1" applyBorder="1" applyAlignment="1">
      <alignment horizontal="left" wrapText="1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left" vertical="top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3">
    <dxf>
      <font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0318948965882"/>
          <c:y val="7.7481840193704604E-2"/>
          <c:w val="0.85523431803438954"/>
          <c:h val="0.847457627118644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CPM!$BY$9</c:f>
              <c:strCache>
                <c:ptCount val="1"/>
                <c:pt idx="0">
                  <c:v>ES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CPM!$B$10:$B$18</c:f>
              <c:strCache>
                <c:ptCount val="9"/>
                <c:pt idx="0">
                  <c:v>Start</c:v>
                </c:pt>
                <c:pt idx="1">
                  <c:v>Task A</c:v>
                </c:pt>
                <c:pt idx="2">
                  <c:v>Task B</c:v>
                </c:pt>
                <c:pt idx="3">
                  <c:v>Task C</c:v>
                </c:pt>
                <c:pt idx="4">
                  <c:v>Task D</c:v>
                </c:pt>
                <c:pt idx="5">
                  <c:v>Task E</c:v>
                </c:pt>
                <c:pt idx="6">
                  <c:v>Task F</c:v>
                </c:pt>
                <c:pt idx="7">
                  <c:v>Task G</c:v>
                </c:pt>
                <c:pt idx="8">
                  <c:v>Finish</c:v>
                </c:pt>
              </c:strCache>
            </c:strRef>
          </c:cat>
          <c:val>
            <c:numRef>
              <c:f>CPM!$BY$10:$BY$18</c:f>
              <c:numCache>
                <c:formatCode>General</c:formatCode>
                <c:ptCount val="9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9.3333333333333321</c:v>
                </c:pt>
                <c:pt idx="6">
                  <c:v>10.666666666666668</c:v>
                </c:pt>
                <c:pt idx="7">
                  <c:v>14.666666666666664</c:v>
                </c:pt>
                <c:pt idx="8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2-4B18-AB23-C8C1D2B5F2A4}"/>
            </c:ext>
          </c:extLst>
        </c:ser>
        <c:ser>
          <c:idx val="1"/>
          <c:order val="1"/>
          <c:tx>
            <c:v>Critical</c:v>
          </c:tx>
          <c:spPr>
            <a:pattFill prst="pct50">
              <a:fgClr>
                <a:srgbClr xmlns:mc="http://schemas.openxmlformats.org/markup-compatibility/2006" xmlns:a14="http://schemas.microsoft.com/office/drawing/2010/main" val="FF0000" mc:Ignorable="a14" a14:legacySpreadsheetColorIndex="1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6B0C00"/>
              </a:solidFill>
              <a:prstDash val="solid"/>
            </a:ln>
          </c:spPr>
          <c:invertIfNegative val="0"/>
          <c:cat>
            <c:strRef>
              <c:f>CPM!$B$10:$B$18</c:f>
              <c:strCache>
                <c:ptCount val="9"/>
                <c:pt idx="0">
                  <c:v>Start</c:v>
                </c:pt>
                <c:pt idx="1">
                  <c:v>Task A</c:v>
                </c:pt>
                <c:pt idx="2">
                  <c:v>Task B</c:v>
                </c:pt>
                <c:pt idx="3">
                  <c:v>Task C</c:v>
                </c:pt>
                <c:pt idx="4">
                  <c:v>Task D</c:v>
                </c:pt>
                <c:pt idx="5">
                  <c:v>Task E</c:v>
                </c:pt>
                <c:pt idx="6">
                  <c:v>Task F</c:v>
                </c:pt>
                <c:pt idx="7">
                  <c:v>Task G</c:v>
                </c:pt>
                <c:pt idx="8">
                  <c:v>Finish</c:v>
                </c:pt>
              </c:strCache>
            </c:strRef>
          </c:cat>
          <c:val>
            <c:numRef>
              <c:f>CPM!$BZ$10:$BZ$18</c:f>
              <c:numCache>
                <c:formatCode>0.00</c:formatCode>
                <c:ptCount val="9"/>
                <c:pt idx="0">
                  <c:v>#N/A</c:v>
                </c:pt>
                <c:pt idx="1">
                  <c:v>4</c:v>
                </c:pt>
                <c:pt idx="2">
                  <c:v>#N/A</c:v>
                </c:pt>
                <c:pt idx="3">
                  <c:v>5.333333333333333</c:v>
                </c:pt>
                <c:pt idx="4">
                  <c:v>#N/A</c:v>
                </c:pt>
                <c:pt idx="5">
                  <c:v>5.333333333333333</c:v>
                </c:pt>
                <c:pt idx="6">
                  <c:v>#N/A</c:v>
                </c:pt>
                <c:pt idx="7">
                  <c:v>5.333333333333333</c:v>
                </c:pt>
                <c:pt idx="8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2-4B18-AB23-C8C1D2B5F2A4}"/>
            </c:ext>
          </c:extLst>
        </c:ser>
        <c:ser>
          <c:idx val="4"/>
          <c:order val="2"/>
          <c:tx>
            <c:v>Flexible</c:v>
          </c:tx>
          <c:spPr>
            <a:pattFill prst="pct50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182C63"/>
              </a:solidFill>
              <a:prstDash val="solid"/>
            </a:ln>
          </c:spPr>
          <c:invertIfNegative val="1"/>
          <c:val>
            <c:numRef>
              <c:f>CPM!$CC$10:$CC$18</c:f>
              <c:numCache>
                <c:formatCode>0.00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5.666666666666667</c:v>
                </c:pt>
                <c:pt idx="3">
                  <c:v>#N/A</c:v>
                </c:pt>
                <c:pt idx="4">
                  <c:v>6.666666666666667</c:v>
                </c:pt>
                <c:pt idx="5">
                  <c:v>#N/A</c:v>
                </c:pt>
                <c:pt idx="6">
                  <c:v>5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2-4B18-AB23-C8C1D2B5F2A4}"/>
            </c:ext>
          </c:extLst>
        </c:ser>
        <c:ser>
          <c:idx val="2"/>
          <c:order val="3"/>
          <c:tx>
            <c:strRef>
              <c:f>CPM!$CF$9</c:f>
              <c:strCache>
                <c:ptCount val="1"/>
                <c:pt idx="0">
                  <c:v>Slack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CPM!$B$10:$B$18</c:f>
              <c:strCache>
                <c:ptCount val="9"/>
                <c:pt idx="0">
                  <c:v>Start</c:v>
                </c:pt>
                <c:pt idx="1">
                  <c:v>Task A</c:v>
                </c:pt>
                <c:pt idx="2">
                  <c:v>Task B</c:v>
                </c:pt>
                <c:pt idx="3">
                  <c:v>Task C</c:v>
                </c:pt>
                <c:pt idx="4">
                  <c:v>Task D</c:v>
                </c:pt>
                <c:pt idx="5">
                  <c:v>Task E</c:v>
                </c:pt>
                <c:pt idx="6">
                  <c:v>Task F</c:v>
                </c:pt>
                <c:pt idx="7">
                  <c:v>Task G</c:v>
                </c:pt>
                <c:pt idx="8">
                  <c:v>Finish</c:v>
                </c:pt>
              </c:strCache>
            </c:strRef>
          </c:cat>
          <c:val>
            <c:numRef>
              <c:f>CPM!$CF$10:$CF$18</c:f>
              <c:numCache>
                <c:formatCode>General</c:formatCode>
                <c:ptCount val="9"/>
                <c:pt idx="0">
                  <c:v>#N/A</c:v>
                </c:pt>
                <c:pt idx="1">
                  <c:v>0</c:v>
                </c:pt>
                <c:pt idx="2">
                  <c:v>3.6666699999999999</c:v>
                </c:pt>
                <c:pt idx="3">
                  <c:v>0</c:v>
                </c:pt>
                <c:pt idx="4">
                  <c:v>4.3333300000000001</c:v>
                </c:pt>
                <c:pt idx="5">
                  <c:v>0</c:v>
                </c:pt>
                <c:pt idx="6">
                  <c:v>4.3333300000000001</c:v>
                </c:pt>
                <c:pt idx="7">
                  <c:v>0</c:v>
                </c:pt>
                <c:pt idx="8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2-4B18-AB23-C8C1D2B5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370560"/>
        <c:axId val="190372480"/>
      </c:barChart>
      <c:scatterChart>
        <c:scatterStyle val="lineMarker"/>
        <c:varyColors val="0"/>
        <c:ser>
          <c:idx val="3"/>
          <c:order val="4"/>
          <c:tx>
            <c:v>Events</c:v>
          </c:tx>
          <c:spPr>
            <a:ln w="19050">
              <a:noFill/>
            </a:ln>
          </c:spPr>
          <c:marker>
            <c:symbol val="diamond"/>
            <c:size val="1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CPM!$CG$10:$CG$18</c:f>
              <c:numCache>
                <c:formatCode>General</c:formatCode>
                <c:ptCount val="9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3.9999999999999991</c:v>
                </c:pt>
              </c:numCache>
            </c:numRef>
          </c:xVal>
          <c:yVal>
            <c:numRef>
              <c:f>CPM!$CI$10:$CI$18</c:f>
              <c:numCache>
                <c:formatCode>General</c:formatCode>
                <c:ptCount val="9"/>
                <c:pt idx="0">
                  <c:v>-0.5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A2-4B18-AB23-C8C1D2B5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45088"/>
        <c:axId val="191824640"/>
      </c:scatterChart>
      <c:catAx>
        <c:axId val="1903705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72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372480"/>
        <c:scaling>
          <c:orientation val="minMax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Days:</a:t>
                </a:r>
              </a:p>
            </c:rich>
          </c:tx>
          <c:layout>
            <c:manualLayout>
              <c:xMode val="edge"/>
              <c:yMode val="edge"/>
              <c:x val="7.1269526502865804E-2"/>
              <c:y val="1.210653753026634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70560"/>
        <c:crosses val="autoZero"/>
        <c:crossBetween val="between"/>
        <c:majorUnit val="5"/>
      </c:valAx>
      <c:valAx>
        <c:axId val="19114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Weeks:</a:t>
                </a:r>
              </a:p>
            </c:rich>
          </c:tx>
          <c:layout>
            <c:manualLayout>
              <c:xMode val="edge"/>
              <c:yMode val="edge"/>
              <c:x val="6.5701594744829409E-2"/>
              <c:y val="0.92978208232445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24640"/>
        <c:crosses val="max"/>
        <c:crossBetween val="midCat"/>
        <c:majorUnit val="1"/>
      </c:valAx>
      <c:valAx>
        <c:axId val="191824640"/>
        <c:scaling>
          <c:orientation val="maxMin"/>
        </c:scaling>
        <c:delete val="1"/>
        <c:axPos val="r"/>
        <c:numFmt formatCode="General" sourceLinked="1"/>
        <c:majorTickMark val="out"/>
        <c:minorTickMark val="none"/>
        <c:tickLblPos val="nextTo"/>
        <c:crossAx val="191145088"/>
        <c:crosses val="max"/>
        <c:crossBetween val="midCat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68374201988686878"/>
          <c:y val="9.9273607748184015E-2"/>
          <c:w val="0.28507810601146322"/>
          <c:h val="5.3268765133171914E-2"/>
        </c:manualLayout>
      </c:layout>
      <c:overlay val="0"/>
      <c:spPr>
        <a:solidFill>
          <a:srgbClr val="FFFFFF"/>
        </a:solidFill>
        <a:ln w="3175">
          <a:solidFill>
            <a:srgbClr val="C0C0C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12700">
      <a:solidFill>
        <a:srgbClr val="C0C0C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38100</xdr:rowOff>
    </xdr:from>
    <xdr:to>
      <xdr:col>17</xdr:col>
      <xdr:colOff>0</xdr:colOff>
      <xdr:row>43</xdr:row>
      <xdr:rowOff>85725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161925</xdr:colOff>
      <xdr:row>0</xdr:row>
      <xdr:rowOff>38100</xdr:rowOff>
    </xdr:from>
    <xdr:to>
      <xdr:col>16</xdr:col>
      <xdr:colOff>492751</xdr:colOff>
      <xdr:row>0</xdr:row>
      <xdr:rowOff>342926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72325" y="3810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4171950</xdr:colOff>
      <xdr:row>0</xdr:row>
      <xdr:rowOff>47625</xdr:rowOff>
    </xdr:from>
    <xdr:to>
      <xdr:col>2</xdr:col>
      <xdr:colOff>292726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critical-path-method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vertex42.com/ExcelTemplates/critical-path-method.html" TargetMode="External"/><Relationship Id="rId1" Type="http://schemas.openxmlformats.org/officeDocument/2006/relationships/hyperlink" Target="https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CI19"/>
  <sheetViews>
    <sheetView showGridLines="0" tabSelected="1" workbookViewId="0">
      <selection activeCell="B4" sqref="B4"/>
    </sheetView>
  </sheetViews>
  <sheetFormatPr defaultRowHeight="12.75" x14ac:dyDescent="0.2"/>
  <cols>
    <col min="1" max="1" width="6.5703125" customWidth="1"/>
    <col min="2" max="2" width="18.7109375" customWidth="1"/>
    <col min="3" max="8" width="4.7109375" customWidth="1"/>
    <col min="9" max="9" width="9.140625" style="2"/>
    <col min="12" max="12" width="8.7109375" customWidth="1"/>
    <col min="13" max="17" width="7.7109375" customWidth="1"/>
    <col min="18" max="18" width="3.28515625" customWidth="1"/>
    <col min="19" max="24" width="4.85546875" hidden="1" customWidth="1"/>
    <col min="25" max="25" width="3.28515625" customWidth="1"/>
    <col min="26" max="75" width="4.140625" hidden="1" customWidth="1"/>
    <col min="76" max="76" width="4.140625" customWidth="1"/>
    <col min="77" max="77" width="8.140625" hidden="1" customWidth="1"/>
    <col min="78" max="78" width="6.7109375" hidden="1" customWidth="1"/>
    <col min="79" max="80" width="4.42578125" hidden="1" customWidth="1"/>
    <col min="81" max="81" width="9.140625" hidden="1" customWidth="1"/>
    <col min="82" max="83" width="4.42578125" hidden="1" customWidth="1"/>
    <col min="84" max="84" width="7" hidden="1" customWidth="1"/>
    <col min="85" max="85" width="6.5703125" hidden="1" customWidth="1"/>
    <col min="86" max="86" width="7.42578125" hidden="1" customWidth="1"/>
    <col min="87" max="87" width="4.7109375" hidden="1" customWidth="1"/>
  </cols>
  <sheetData>
    <row r="1" spans="1:87" ht="30" customHeight="1" x14ac:dyDescent="0.2">
      <c r="A1" s="58" t="s">
        <v>46</v>
      </c>
      <c r="B1" s="17"/>
      <c r="C1" s="17"/>
      <c r="D1" s="17"/>
      <c r="E1" s="17"/>
      <c r="F1" s="17"/>
      <c r="G1" s="17"/>
      <c r="H1" s="17"/>
      <c r="I1" s="18"/>
      <c r="J1" s="17"/>
      <c r="K1" s="17"/>
      <c r="L1" s="17"/>
      <c r="M1" s="17"/>
      <c r="N1" s="17"/>
      <c r="O1" s="17"/>
      <c r="P1" s="17"/>
      <c r="Q1" s="17"/>
    </row>
    <row r="2" spans="1:87" x14ac:dyDescent="0.2">
      <c r="A2" s="3" t="s">
        <v>44</v>
      </c>
      <c r="I2" s="1"/>
      <c r="Q2" s="19" t="str">
        <f ca="1">"© 2010-" &amp; YEAR(TODAY()) &amp; " Vertex42 LLC"</f>
        <v>© 2010-2017 Vertex42 LLC</v>
      </c>
    </row>
    <row r="3" spans="1:87" x14ac:dyDescent="0.2">
      <c r="B3" s="28" t="s">
        <v>12</v>
      </c>
      <c r="J3" s="30" t="s">
        <v>27</v>
      </c>
    </row>
    <row r="4" spans="1:87" x14ac:dyDescent="0.2">
      <c r="B4" s="26">
        <v>42736</v>
      </c>
      <c r="J4" s="27">
        <f>P18</f>
        <v>19.999999999999996</v>
      </c>
    </row>
    <row r="5" spans="1:87" x14ac:dyDescent="0.2">
      <c r="B5" s="28" t="s">
        <v>16</v>
      </c>
    </row>
    <row r="6" spans="1:87" x14ac:dyDescent="0.2">
      <c r="B6" s="29">
        <f ca="1">WORKDAY(B4,J4,holidays)</f>
        <v>42761</v>
      </c>
      <c r="I6" s="1"/>
    </row>
    <row r="7" spans="1:87" x14ac:dyDescent="0.2">
      <c r="A7" s="9"/>
      <c r="B7" s="9"/>
      <c r="C7" s="9"/>
      <c r="D7" s="9"/>
      <c r="E7" s="9"/>
      <c r="F7" s="9"/>
      <c r="G7" s="9"/>
      <c r="H7" s="9"/>
      <c r="I7" s="67" t="s">
        <v>43</v>
      </c>
      <c r="J7" s="67"/>
      <c r="K7" s="67"/>
      <c r="L7" s="9"/>
      <c r="M7" s="9"/>
      <c r="N7" s="9"/>
      <c r="O7" s="9"/>
      <c r="P7" s="9"/>
      <c r="Q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87" x14ac:dyDescent="0.2">
      <c r="A8" s="9"/>
      <c r="B8" s="9"/>
      <c r="C8" s="9"/>
      <c r="D8" s="9"/>
      <c r="E8" s="9"/>
      <c r="F8" s="9"/>
      <c r="G8" s="9"/>
      <c r="H8" s="9"/>
      <c r="J8" s="16" t="s">
        <v>41</v>
      </c>
      <c r="K8" s="15" t="s">
        <v>40</v>
      </c>
      <c r="M8" s="9"/>
      <c r="N8" s="9"/>
      <c r="O8" s="9"/>
      <c r="P8" s="9"/>
      <c r="Q8" s="31" t="s">
        <v>47</v>
      </c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BY8" s="1" t="s">
        <v>42</v>
      </c>
      <c r="CG8" s="23" t="s">
        <v>25</v>
      </c>
      <c r="CH8" s="23" t="s">
        <v>26</v>
      </c>
    </row>
    <row r="9" spans="1:87" ht="24" x14ac:dyDescent="0.2">
      <c r="A9" s="59" t="s">
        <v>0</v>
      </c>
      <c r="B9" s="60" t="s">
        <v>1</v>
      </c>
      <c r="C9" s="66" t="s">
        <v>35</v>
      </c>
      <c r="D9" s="66"/>
      <c r="E9" s="66"/>
      <c r="F9" s="66"/>
      <c r="G9" s="66"/>
      <c r="H9" s="66"/>
      <c r="I9" s="61" t="s">
        <v>37</v>
      </c>
      <c r="J9" s="61" t="s">
        <v>36</v>
      </c>
      <c r="K9" s="61" t="s">
        <v>38</v>
      </c>
      <c r="L9" s="62" t="s">
        <v>39</v>
      </c>
      <c r="M9" s="63" t="s">
        <v>4</v>
      </c>
      <c r="N9" s="63" t="s">
        <v>5</v>
      </c>
      <c r="O9" s="63" t="s">
        <v>6</v>
      </c>
      <c r="P9" s="63" t="s">
        <v>8</v>
      </c>
      <c r="Q9" s="63" t="s">
        <v>7</v>
      </c>
      <c r="S9" s="21" t="s">
        <v>9</v>
      </c>
      <c r="T9" s="21"/>
      <c r="U9" s="21"/>
      <c r="V9" s="21"/>
      <c r="W9" s="21"/>
      <c r="X9" s="21"/>
      <c r="Z9" s="21" t="s">
        <v>10</v>
      </c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2" t="s">
        <v>11</v>
      </c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Y9" t="s">
        <v>4</v>
      </c>
      <c r="BZ9" t="s">
        <v>17</v>
      </c>
      <c r="CA9" s="8" t="s">
        <v>18</v>
      </c>
      <c r="CB9" s="8" t="s">
        <v>19</v>
      </c>
      <c r="CC9" t="s">
        <v>13</v>
      </c>
      <c r="CD9" s="8" t="s">
        <v>18</v>
      </c>
      <c r="CE9" s="8" t="s">
        <v>19</v>
      </c>
      <c r="CF9" t="s">
        <v>7</v>
      </c>
      <c r="CG9" t="s">
        <v>14</v>
      </c>
      <c r="CH9" t="s">
        <v>14</v>
      </c>
      <c r="CI9" t="s">
        <v>15</v>
      </c>
    </row>
    <row r="10" spans="1:87" x14ac:dyDescent="0.2">
      <c r="A10" s="25">
        <v>10</v>
      </c>
      <c r="B10" s="34" t="s">
        <v>2</v>
      </c>
      <c r="C10" s="20"/>
      <c r="D10" s="20"/>
      <c r="E10" s="20"/>
      <c r="F10" s="20"/>
      <c r="G10" s="20"/>
      <c r="H10" s="20"/>
      <c r="I10" s="4"/>
      <c r="J10" s="4"/>
      <c r="K10" s="4"/>
      <c r="L10" s="13">
        <f t="shared" ref="L10:L18" si="0">IF($K$8="Beta",(I10+4*J10+K10)/6,(I10+J10+K10)/3)</f>
        <v>0</v>
      </c>
      <c r="M10" s="14">
        <v>0</v>
      </c>
      <c r="N10" s="13">
        <f t="shared" ref="N10:N18" si="1">M10+L10</f>
        <v>0</v>
      </c>
      <c r="O10" s="13">
        <f ca="1">IF(P10-L10&lt;0,0,P10-L10)</f>
        <v>0</v>
      </c>
      <c r="P10" s="13">
        <f t="shared" ref="P10:P17" ca="1" si="2">MIN(AY10:BW10)</f>
        <v>0</v>
      </c>
      <c r="Q10" s="13">
        <f ca="1">IF(ROUND(P10-N10,5)&lt;0,0,ROUND(P10-N10,5))</f>
        <v>0</v>
      </c>
      <c r="S10" s="4">
        <f t="shared" ref="S10:S18" si="3">IF(C10="",0,INDEX($N$10:$N$18,MATCH(C10,$A$10:$A$18,0)))</f>
        <v>0</v>
      </c>
      <c r="T10" s="4">
        <f t="shared" ref="T10:T18" si="4">IF(D10="",0,INDEX($N$10:$N$18,MATCH(D10,$A$10:$A$18,0)))</f>
        <v>0</v>
      </c>
      <c r="U10" s="4">
        <f t="shared" ref="U10:U18" si="5">IF(E10="",0,INDEX($N$10:$N$18,MATCH(E10,$A$10:$A$18,0)))</f>
        <v>0</v>
      </c>
      <c r="V10" s="4">
        <f t="shared" ref="V10:V18" si="6">IF(F10="",0,INDEX($N$10:$N$18,MATCH(F10,$A$10:$A$18,0)))</f>
        <v>0</v>
      </c>
      <c r="W10" s="4">
        <f t="shared" ref="W10:W18" si="7">IF(G10="",0,INDEX($N$10:$N$18,MATCH(G10,$A$10:$A$18,0)))</f>
        <v>0</v>
      </c>
      <c r="X10" s="4">
        <f t="shared" ref="X10:X18" si="8">IF(H10="",0,INDEX($N$10:$N$18,MATCH(H10,$A$10:$A$18,0)))</f>
        <v>0</v>
      </c>
      <c r="Z10" s="20" t="str">
        <f t="shared" ref="Z10:AI18" ca="1" si="9">IF(ISERROR(MATCH($A10,OFFSET($C$9,COLUMN(Z$9)-COLUMN($Z$9)+1,0,1,COLUMNS($C$9:$H$9)),0)),"",INDEX($A$10:$A$18,COLUMN(Z$9)-COLUMN($Z$9)+1))</f>
        <v/>
      </c>
      <c r="AA10" s="20">
        <f t="shared" ca="1" si="9"/>
        <v>20</v>
      </c>
      <c r="AB10" s="20">
        <f t="shared" ca="1" si="9"/>
        <v>30</v>
      </c>
      <c r="AC10" s="20" t="str">
        <f t="shared" ca="1" si="9"/>
        <v/>
      </c>
      <c r="AD10" s="20" t="str">
        <f t="shared" ca="1" si="9"/>
        <v/>
      </c>
      <c r="AE10" s="20" t="str">
        <f t="shared" ca="1" si="9"/>
        <v/>
      </c>
      <c r="AF10" s="20" t="str">
        <f t="shared" ca="1" si="9"/>
        <v/>
      </c>
      <c r="AG10" s="20" t="str">
        <f t="shared" ca="1" si="9"/>
        <v/>
      </c>
      <c r="AH10" s="20" t="str">
        <f t="shared" ca="1" si="9"/>
        <v/>
      </c>
      <c r="AI10" s="20" t="str">
        <f t="shared" ca="1" si="9"/>
        <v/>
      </c>
      <c r="AJ10" s="20" t="str">
        <f t="shared" ref="AJ10:AX18" ca="1" si="10">IF(ISERROR(MATCH($A10,OFFSET($C$9,COLUMN(AJ$9)-COLUMN($Z$9)+1,0,1,COLUMNS($C$9:$H$9)),0)),"",INDEX($A$10:$A$18,COLUMN(AJ$9)-COLUMN($Z$9)+1))</f>
        <v/>
      </c>
      <c r="AK10" s="20" t="str">
        <f t="shared" ca="1" si="10"/>
        <v/>
      </c>
      <c r="AL10" s="20" t="str">
        <f t="shared" ca="1" si="10"/>
        <v/>
      </c>
      <c r="AM10" s="20" t="str">
        <f t="shared" ca="1" si="10"/>
        <v/>
      </c>
      <c r="AN10" s="20" t="str">
        <f t="shared" ca="1" si="10"/>
        <v/>
      </c>
      <c r="AO10" s="20" t="str">
        <f t="shared" ca="1" si="10"/>
        <v/>
      </c>
      <c r="AP10" s="20" t="str">
        <f t="shared" ca="1" si="10"/>
        <v/>
      </c>
      <c r="AQ10" s="20" t="str">
        <f t="shared" ca="1" si="10"/>
        <v/>
      </c>
      <c r="AR10" s="20" t="str">
        <f t="shared" ca="1" si="10"/>
        <v/>
      </c>
      <c r="AS10" s="20" t="str">
        <f t="shared" ca="1" si="10"/>
        <v/>
      </c>
      <c r="AT10" s="20" t="str">
        <f t="shared" ca="1" si="10"/>
        <v/>
      </c>
      <c r="AU10" s="20" t="str">
        <f t="shared" ca="1" si="10"/>
        <v/>
      </c>
      <c r="AV10" s="20" t="str">
        <f t="shared" ca="1" si="10"/>
        <v/>
      </c>
      <c r="AW10" s="20" t="str">
        <f t="shared" ca="1" si="10"/>
        <v/>
      </c>
      <c r="AX10" s="20" t="str">
        <f t="shared" ca="1" si="10"/>
        <v/>
      </c>
      <c r="AY10" s="4" t="str">
        <f t="shared" ref="AY10:AY18" ca="1" si="11">IF(Z10="","",INDEX($O$10:$O$18,MATCH(Z10,$A$10:$A$18,0)))</f>
        <v/>
      </c>
      <c r="AZ10" s="4">
        <f t="shared" ref="AZ10:AZ18" ca="1" si="12">IF(AA10="","",INDEX($O$10:$O$18,MATCH(AA10,$A$10:$A$18,0)))</f>
        <v>0</v>
      </c>
      <c r="BA10" s="4">
        <f t="shared" ref="BA10:BA18" ca="1" si="13">IF(AB10="","",INDEX($O$10:$O$18,MATCH(AB10,$A$10:$A$18,0)))</f>
        <v>3.6666666666666652</v>
      </c>
      <c r="BB10" s="4" t="str">
        <f t="shared" ref="BB10:BB18" ca="1" si="14">IF(AC10="","",INDEX($O$10:$O$18,MATCH(AC10,$A$10:$A$18,0)))</f>
        <v/>
      </c>
      <c r="BC10" s="4" t="str">
        <f t="shared" ref="BC10:BC18" ca="1" si="15">IF(AD10="","",INDEX($O$10:$O$18,MATCH(AD10,$A$10:$A$18,0)))</f>
        <v/>
      </c>
      <c r="BD10" s="4" t="str">
        <f t="shared" ref="BD10:BD18" ca="1" si="16">IF(AE10="","",INDEX($O$10:$O$18,MATCH(AE10,$A$10:$A$18,0)))</f>
        <v/>
      </c>
      <c r="BE10" s="4" t="str">
        <f t="shared" ref="BE10:BE18" ca="1" si="17">IF(AF10="","",INDEX($O$10:$O$18,MATCH(AF10,$A$10:$A$18,0)))</f>
        <v/>
      </c>
      <c r="BF10" s="4" t="str">
        <f t="shared" ref="BF10:BF18" ca="1" si="18">IF(AG10="","",INDEX($O$10:$O$18,MATCH(AG10,$A$10:$A$18,0)))</f>
        <v/>
      </c>
      <c r="BG10" s="4" t="str">
        <f t="shared" ref="BG10:BG18" ca="1" si="19">IF(AH10="","",INDEX($O$10:$O$18,MATCH(AH10,$A$10:$A$18,0)))</f>
        <v/>
      </c>
      <c r="BH10" s="4" t="str">
        <f t="shared" ref="BH10:BH18" ca="1" si="20">IF(AI10="","",INDEX($O$10:$O$18,MATCH(AI10,$A$10:$A$18,0)))</f>
        <v/>
      </c>
      <c r="BI10" s="4" t="str">
        <f t="shared" ref="BI10:BI18" ca="1" si="21">IF(AJ10="","",INDEX($O$10:$O$18,MATCH(AJ10,$A$10:$A$18,0)))</f>
        <v/>
      </c>
      <c r="BJ10" s="4" t="str">
        <f t="shared" ref="BJ10:BJ18" ca="1" si="22">IF(AK10="","",INDEX($O$10:$O$18,MATCH(AK10,$A$10:$A$18,0)))</f>
        <v/>
      </c>
      <c r="BK10" s="4" t="str">
        <f t="shared" ref="BK10:BK18" ca="1" si="23">IF(AL10="","",INDEX($O$10:$O$18,MATCH(AL10,$A$10:$A$18,0)))</f>
        <v/>
      </c>
      <c r="BL10" s="4" t="str">
        <f t="shared" ref="BL10:BL18" ca="1" si="24">IF(AM10="","",INDEX($O$10:$O$18,MATCH(AM10,$A$10:$A$18,0)))</f>
        <v/>
      </c>
      <c r="BM10" s="4" t="str">
        <f t="shared" ref="BM10:BM18" ca="1" si="25">IF(AN10="","",INDEX($O$10:$O$18,MATCH(AN10,$A$10:$A$18,0)))</f>
        <v/>
      </c>
      <c r="BN10" s="4" t="str">
        <f t="shared" ref="BN10:BN18" ca="1" si="26">IF(AO10="","",INDEX($O$10:$O$18,MATCH(AO10,$A$10:$A$18,0)))</f>
        <v/>
      </c>
      <c r="BO10" s="4" t="str">
        <f t="shared" ref="BO10:BO18" ca="1" si="27">IF(AP10="","",INDEX($O$10:$O$18,MATCH(AP10,$A$10:$A$18,0)))</f>
        <v/>
      </c>
      <c r="BP10" s="4" t="str">
        <f t="shared" ref="BP10:BP18" ca="1" si="28">IF(AQ10="","",INDEX($O$10:$O$18,MATCH(AQ10,$A$10:$A$18,0)))</f>
        <v/>
      </c>
      <c r="BQ10" s="4" t="str">
        <f t="shared" ref="BQ10:BQ18" ca="1" si="29">IF(AR10="","",INDEX($O$10:$O$18,MATCH(AR10,$A$10:$A$18,0)))</f>
        <v/>
      </c>
      <c r="BR10" s="4" t="str">
        <f t="shared" ref="BR10:BR18" ca="1" si="30">IF(AS10="","",INDEX($O$10:$O$18,MATCH(AS10,$A$10:$A$18,0)))</f>
        <v/>
      </c>
      <c r="BS10" s="4" t="str">
        <f t="shared" ref="BS10:BS18" ca="1" si="31">IF(AT10="","",INDEX($O$10:$O$18,MATCH(AT10,$A$10:$A$18,0)))</f>
        <v/>
      </c>
      <c r="BT10" s="4" t="str">
        <f t="shared" ref="BT10:BT18" ca="1" si="32">IF(AU10="","",INDEX($O$10:$O$18,MATCH(AU10,$A$10:$A$18,0)))</f>
        <v/>
      </c>
      <c r="BU10" s="4" t="str">
        <f t="shared" ref="BU10:BU18" ca="1" si="33">IF(AV10="","",INDEX($O$10:$O$18,MATCH(AV10,$A$10:$A$18,0)))</f>
        <v/>
      </c>
      <c r="BV10" s="4" t="str">
        <f t="shared" ref="BV10:BV18" ca="1" si="34">IF(AW10="","",INDEX($O$10:$O$18,MATCH(AW10,$A$10:$A$18,0)))</f>
        <v/>
      </c>
      <c r="BW10" s="4" t="str">
        <f t="shared" ref="BW10:BW18" ca="1" si="35">IF(AX10="","",INDEX($O$10:$O$18,MATCH(AX10,$A$10:$A$18,0)))</f>
        <v/>
      </c>
      <c r="BY10" s="6" t="e">
        <f t="shared" ref="BY10:BY18" si="36">IF(B10="",NA(),IF(L10=0,NA(),M10))</f>
        <v>#N/A</v>
      </c>
      <c r="BZ10" s="7" t="e">
        <f t="shared" ref="BZ10:BZ18" si="37">IF(B10="",NA(),IF(L10=0,NA(),IF(Q10&lt;=0.01,L10,NA())))</f>
        <v>#N/A</v>
      </c>
      <c r="CA10" s="7" t="e">
        <f t="shared" ref="CA10:CA18" si="38">IF(B10="",NA(),IF(ISERROR(BZ10),NA(),K10-L10))</f>
        <v>#N/A</v>
      </c>
      <c r="CB10" s="7" t="e">
        <f t="shared" ref="CB10:CB18" si="39">IF(B10="",NA(),IF(ISERROR(BZ10),NA(),L10-I10))</f>
        <v>#N/A</v>
      </c>
      <c r="CC10" s="7" t="e">
        <f t="shared" ref="CC10:CC18" si="40">IF(B10="",NA(),IF(L10=0,NA(),IF(Q10&gt;0,L10,NA())))</f>
        <v>#N/A</v>
      </c>
      <c r="CD10" s="7" t="e">
        <f t="shared" ref="CD10:CD18" si="41">IF(B10="",NA(),IF(ISERROR(CC10),NA(),K10-L10))</f>
        <v>#N/A</v>
      </c>
      <c r="CE10" s="7" t="e">
        <f t="shared" ref="CE10:CE18" si="42">IF(B10="",NA(),IF(ISERROR(CC10),NA(),L10-I10))</f>
        <v>#N/A</v>
      </c>
      <c r="CF10" s="6" t="e">
        <f t="shared" ref="CF10:CF18" si="43">IF(B10="",NA(),IF(L10=0,NA(),Q10))</f>
        <v>#N/A</v>
      </c>
      <c r="CG10" s="6">
        <f t="shared" ref="CG10:CG18" ca="1" si="44">IF(B10="",NA(),IF(L10=0,P10/5,NA()))</f>
        <v>0</v>
      </c>
      <c r="CH10" s="6">
        <f t="shared" ref="CH10:CH18" ca="1" si="45">IF(B10="",NA(),IF(L10=0,P10,NA()))</f>
        <v>0</v>
      </c>
      <c r="CI10" s="12">
        <v>-0.5</v>
      </c>
    </row>
    <row r="11" spans="1:87" x14ac:dyDescent="0.2">
      <c r="A11" s="25">
        <v>20</v>
      </c>
      <c r="B11" s="35" t="s">
        <v>28</v>
      </c>
      <c r="C11" s="25">
        <v>10</v>
      </c>
      <c r="D11" s="25"/>
      <c r="E11" s="25"/>
      <c r="F11" s="25"/>
      <c r="G11" s="25"/>
      <c r="H11" s="25"/>
      <c r="I11" s="36">
        <v>2</v>
      </c>
      <c r="J11" s="24">
        <v>4</v>
      </c>
      <c r="K11" s="24">
        <v>6</v>
      </c>
      <c r="L11" s="13">
        <f t="shared" si="0"/>
        <v>4</v>
      </c>
      <c r="M11" s="13">
        <f t="shared" ref="M11:M18" si="46">MAX(S11:X11)</f>
        <v>0</v>
      </c>
      <c r="N11" s="13">
        <f>M11+L11</f>
        <v>4</v>
      </c>
      <c r="O11" s="13">
        <f t="shared" ref="O11:O18" ca="1" si="47">IF(P11-L11&lt;0,0,P11-L11)</f>
        <v>0</v>
      </c>
      <c r="P11" s="13">
        <f t="shared" ca="1" si="2"/>
        <v>3.9999999999999991</v>
      </c>
      <c r="Q11" s="13">
        <f t="shared" ref="Q11:Q18" ca="1" si="48">IF(ROUND(P11-N11,5)&lt;0,0,ROUND(P11-N11,5))</f>
        <v>0</v>
      </c>
      <c r="S11" s="4">
        <f t="shared" si="3"/>
        <v>0</v>
      </c>
      <c r="T11" s="4">
        <f t="shared" si="4"/>
        <v>0</v>
      </c>
      <c r="U11" s="4">
        <f t="shared" si="5"/>
        <v>0</v>
      </c>
      <c r="V11" s="4">
        <f t="shared" si="6"/>
        <v>0</v>
      </c>
      <c r="W11" s="4">
        <f t="shared" si="7"/>
        <v>0</v>
      </c>
      <c r="X11" s="4">
        <f t="shared" si="8"/>
        <v>0</v>
      </c>
      <c r="Z11" s="20" t="str">
        <f t="shared" ca="1" si="9"/>
        <v/>
      </c>
      <c r="AA11" s="20" t="str">
        <f t="shared" ca="1" si="9"/>
        <v/>
      </c>
      <c r="AB11" s="20" t="str">
        <f t="shared" ca="1" si="9"/>
        <v/>
      </c>
      <c r="AC11" s="20">
        <f t="shared" ca="1" si="9"/>
        <v>40</v>
      </c>
      <c r="AD11" s="20">
        <f t="shared" ca="1" si="9"/>
        <v>50</v>
      </c>
      <c r="AE11" s="20" t="str">
        <f t="shared" ca="1" si="9"/>
        <v/>
      </c>
      <c r="AF11" s="20" t="str">
        <f t="shared" ca="1" si="9"/>
        <v/>
      </c>
      <c r="AG11" s="20" t="str">
        <f t="shared" ca="1" si="9"/>
        <v/>
      </c>
      <c r="AH11" s="20" t="str">
        <f t="shared" ca="1" si="9"/>
        <v/>
      </c>
      <c r="AI11" s="20" t="str">
        <f t="shared" ca="1" si="9"/>
        <v/>
      </c>
      <c r="AJ11" s="20" t="str">
        <f t="shared" ca="1" si="10"/>
        <v/>
      </c>
      <c r="AK11" s="20" t="str">
        <f t="shared" ca="1" si="10"/>
        <v/>
      </c>
      <c r="AL11" s="20" t="str">
        <f t="shared" ca="1" si="10"/>
        <v/>
      </c>
      <c r="AM11" s="20" t="str">
        <f t="shared" ca="1" si="10"/>
        <v/>
      </c>
      <c r="AN11" s="20" t="str">
        <f t="shared" ca="1" si="10"/>
        <v/>
      </c>
      <c r="AO11" s="20" t="str">
        <f t="shared" ca="1" si="10"/>
        <v/>
      </c>
      <c r="AP11" s="20" t="str">
        <f t="shared" ca="1" si="10"/>
        <v/>
      </c>
      <c r="AQ11" s="20" t="str">
        <f t="shared" ca="1" si="10"/>
        <v/>
      </c>
      <c r="AR11" s="20" t="str">
        <f t="shared" ca="1" si="10"/>
        <v/>
      </c>
      <c r="AS11" s="20" t="str">
        <f t="shared" ca="1" si="10"/>
        <v/>
      </c>
      <c r="AT11" s="20" t="str">
        <f t="shared" ca="1" si="10"/>
        <v/>
      </c>
      <c r="AU11" s="20" t="str">
        <f t="shared" ca="1" si="10"/>
        <v/>
      </c>
      <c r="AV11" s="20" t="str">
        <f t="shared" ca="1" si="10"/>
        <v/>
      </c>
      <c r="AW11" s="20" t="str">
        <f t="shared" ca="1" si="10"/>
        <v/>
      </c>
      <c r="AX11" s="20" t="str">
        <f t="shared" ca="1" si="10"/>
        <v/>
      </c>
      <c r="AY11" s="4" t="str">
        <f t="shared" ca="1" si="11"/>
        <v/>
      </c>
      <c r="AZ11" s="4" t="str">
        <f t="shared" ca="1" si="12"/>
        <v/>
      </c>
      <c r="BA11" s="4" t="str">
        <f t="shared" ca="1" si="13"/>
        <v/>
      </c>
      <c r="BB11" s="4">
        <f t="shared" ca="1" si="14"/>
        <v>3.9999999999999991</v>
      </c>
      <c r="BC11" s="4">
        <f t="shared" ca="1" si="15"/>
        <v>8.3333333333333286</v>
      </c>
      <c r="BD11" s="4" t="str">
        <f t="shared" ca="1" si="16"/>
        <v/>
      </c>
      <c r="BE11" s="4" t="str">
        <f t="shared" ca="1" si="17"/>
        <v/>
      </c>
      <c r="BF11" s="4" t="str">
        <f t="shared" ca="1" si="18"/>
        <v/>
      </c>
      <c r="BG11" s="4" t="str">
        <f t="shared" ca="1" si="19"/>
        <v/>
      </c>
      <c r="BH11" s="4" t="str">
        <f t="shared" ca="1" si="20"/>
        <v/>
      </c>
      <c r="BI11" s="4" t="str">
        <f t="shared" ca="1" si="21"/>
        <v/>
      </c>
      <c r="BJ11" s="4" t="str">
        <f t="shared" ca="1" si="22"/>
        <v/>
      </c>
      <c r="BK11" s="4" t="str">
        <f t="shared" ca="1" si="23"/>
        <v/>
      </c>
      <c r="BL11" s="4" t="str">
        <f t="shared" ca="1" si="24"/>
        <v/>
      </c>
      <c r="BM11" s="4" t="str">
        <f t="shared" ca="1" si="25"/>
        <v/>
      </c>
      <c r="BN11" s="4" t="str">
        <f t="shared" ca="1" si="26"/>
        <v/>
      </c>
      <c r="BO11" s="4" t="str">
        <f t="shared" ca="1" si="27"/>
        <v/>
      </c>
      <c r="BP11" s="4" t="str">
        <f t="shared" ca="1" si="28"/>
        <v/>
      </c>
      <c r="BQ11" s="4" t="str">
        <f t="shared" ca="1" si="29"/>
        <v/>
      </c>
      <c r="BR11" s="4" t="str">
        <f t="shared" ca="1" si="30"/>
        <v/>
      </c>
      <c r="BS11" s="4" t="str">
        <f t="shared" ca="1" si="31"/>
        <v/>
      </c>
      <c r="BT11" s="4" t="str">
        <f t="shared" ca="1" si="32"/>
        <v/>
      </c>
      <c r="BU11" s="4" t="str">
        <f t="shared" ca="1" si="33"/>
        <v/>
      </c>
      <c r="BV11" s="4" t="str">
        <f t="shared" ca="1" si="34"/>
        <v/>
      </c>
      <c r="BW11" s="4" t="str">
        <f t="shared" ca="1" si="35"/>
        <v/>
      </c>
      <c r="BY11" s="6">
        <f t="shared" si="36"/>
        <v>0</v>
      </c>
      <c r="BZ11" s="7">
        <f t="shared" ca="1" si="37"/>
        <v>4</v>
      </c>
      <c r="CA11" s="7">
        <f t="shared" ca="1" si="38"/>
        <v>2</v>
      </c>
      <c r="CB11" s="7">
        <f t="shared" ca="1" si="39"/>
        <v>2</v>
      </c>
      <c r="CC11" s="7" t="e">
        <f t="shared" ca="1" si="40"/>
        <v>#N/A</v>
      </c>
      <c r="CD11" s="7" t="e">
        <f t="shared" ca="1" si="41"/>
        <v>#N/A</v>
      </c>
      <c r="CE11" s="7" t="e">
        <f t="shared" ca="1" si="42"/>
        <v>#N/A</v>
      </c>
      <c r="CF11" s="6">
        <f t="shared" ca="1" si="43"/>
        <v>0</v>
      </c>
      <c r="CG11" s="6" t="e">
        <f t="shared" si="44"/>
        <v>#N/A</v>
      </c>
      <c r="CH11" s="6" t="e">
        <f t="shared" si="45"/>
        <v>#N/A</v>
      </c>
      <c r="CI11">
        <f ca="1">OFFSET(CI11,-1,0,1,1)+1</f>
        <v>0.5</v>
      </c>
    </row>
    <row r="12" spans="1:87" x14ac:dyDescent="0.2">
      <c r="A12" s="25">
        <v>30</v>
      </c>
      <c r="B12" s="35" t="s">
        <v>29</v>
      </c>
      <c r="C12" s="25">
        <v>10</v>
      </c>
      <c r="D12" s="25"/>
      <c r="E12" s="25"/>
      <c r="F12" s="25"/>
      <c r="G12" s="25"/>
      <c r="H12" s="25"/>
      <c r="I12" s="36">
        <v>3</v>
      </c>
      <c r="J12" s="24">
        <v>5</v>
      </c>
      <c r="K12" s="24">
        <v>9</v>
      </c>
      <c r="L12" s="13">
        <f t="shared" si="0"/>
        <v>5.666666666666667</v>
      </c>
      <c r="M12" s="13">
        <f t="shared" si="46"/>
        <v>0</v>
      </c>
      <c r="N12" s="13">
        <f t="shared" si="1"/>
        <v>5.666666666666667</v>
      </c>
      <c r="O12" s="13">
        <f t="shared" ca="1" si="47"/>
        <v>3.6666666666666652</v>
      </c>
      <c r="P12" s="13">
        <f t="shared" ca="1" si="2"/>
        <v>9.3333333333333321</v>
      </c>
      <c r="Q12" s="13">
        <f t="shared" ca="1" si="48"/>
        <v>3.6666699999999999</v>
      </c>
      <c r="S12" s="4">
        <f t="shared" si="3"/>
        <v>0</v>
      </c>
      <c r="T12" s="4">
        <f t="shared" si="4"/>
        <v>0</v>
      </c>
      <c r="U12" s="4">
        <f t="shared" si="5"/>
        <v>0</v>
      </c>
      <c r="V12" s="4">
        <f t="shared" si="6"/>
        <v>0</v>
      </c>
      <c r="W12" s="4">
        <f t="shared" si="7"/>
        <v>0</v>
      </c>
      <c r="X12" s="4">
        <f t="shared" si="8"/>
        <v>0</v>
      </c>
      <c r="Z12" s="20" t="str">
        <f t="shared" ca="1" si="9"/>
        <v/>
      </c>
      <c r="AA12" s="20" t="str">
        <f t="shared" ca="1" si="9"/>
        <v/>
      </c>
      <c r="AB12" s="20" t="str">
        <f t="shared" ca="1" si="9"/>
        <v/>
      </c>
      <c r="AC12" s="20" t="str">
        <f t="shared" ca="1" si="9"/>
        <v/>
      </c>
      <c r="AD12" s="20" t="str">
        <f t="shared" ca="1" si="9"/>
        <v/>
      </c>
      <c r="AE12" s="20">
        <f t="shared" ca="1" si="9"/>
        <v>60</v>
      </c>
      <c r="AF12" s="20" t="str">
        <f t="shared" ca="1" si="9"/>
        <v/>
      </c>
      <c r="AG12" s="20" t="str">
        <f t="shared" ca="1" si="9"/>
        <v/>
      </c>
      <c r="AH12" s="20" t="str">
        <f t="shared" ca="1" si="9"/>
        <v/>
      </c>
      <c r="AI12" s="20" t="str">
        <f t="shared" ca="1" si="9"/>
        <v/>
      </c>
      <c r="AJ12" s="20" t="str">
        <f t="shared" ca="1" si="10"/>
        <v/>
      </c>
      <c r="AK12" s="20" t="str">
        <f t="shared" ca="1" si="10"/>
        <v/>
      </c>
      <c r="AL12" s="20" t="str">
        <f t="shared" ca="1" si="10"/>
        <v/>
      </c>
      <c r="AM12" s="20" t="str">
        <f t="shared" ca="1" si="10"/>
        <v/>
      </c>
      <c r="AN12" s="20" t="str">
        <f t="shared" ca="1" si="10"/>
        <v/>
      </c>
      <c r="AO12" s="20" t="str">
        <f t="shared" ca="1" si="10"/>
        <v/>
      </c>
      <c r="AP12" s="20" t="str">
        <f t="shared" ca="1" si="10"/>
        <v/>
      </c>
      <c r="AQ12" s="20" t="str">
        <f t="shared" ca="1" si="10"/>
        <v/>
      </c>
      <c r="AR12" s="20" t="str">
        <f t="shared" ca="1" si="10"/>
        <v/>
      </c>
      <c r="AS12" s="20" t="str">
        <f t="shared" ca="1" si="10"/>
        <v/>
      </c>
      <c r="AT12" s="20" t="str">
        <f t="shared" ca="1" si="10"/>
        <v/>
      </c>
      <c r="AU12" s="20" t="str">
        <f t="shared" ca="1" si="10"/>
        <v/>
      </c>
      <c r="AV12" s="20" t="str">
        <f t="shared" ca="1" si="10"/>
        <v/>
      </c>
      <c r="AW12" s="20" t="str">
        <f t="shared" ca="1" si="10"/>
        <v/>
      </c>
      <c r="AX12" s="20" t="str">
        <f t="shared" ca="1" si="10"/>
        <v/>
      </c>
      <c r="AY12" s="4" t="str">
        <f t="shared" ca="1" si="11"/>
        <v/>
      </c>
      <c r="AZ12" s="4" t="str">
        <f t="shared" ca="1" si="12"/>
        <v/>
      </c>
      <c r="BA12" s="4" t="str">
        <f t="shared" ca="1" si="13"/>
        <v/>
      </c>
      <c r="BB12" s="4" t="str">
        <f t="shared" ca="1" si="14"/>
        <v/>
      </c>
      <c r="BC12" s="4" t="str">
        <f t="shared" ca="1" si="15"/>
        <v/>
      </c>
      <c r="BD12" s="4">
        <f t="shared" ca="1" si="16"/>
        <v>9.3333333333333321</v>
      </c>
      <c r="BE12" s="4" t="str">
        <f t="shared" ca="1" si="17"/>
        <v/>
      </c>
      <c r="BF12" s="4" t="str">
        <f t="shared" ca="1" si="18"/>
        <v/>
      </c>
      <c r="BG12" s="4" t="str">
        <f t="shared" ca="1" si="19"/>
        <v/>
      </c>
      <c r="BH12" s="4" t="str">
        <f t="shared" ca="1" si="20"/>
        <v/>
      </c>
      <c r="BI12" s="4" t="str">
        <f t="shared" ca="1" si="21"/>
        <v/>
      </c>
      <c r="BJ12" s="4" t="str">
        <f t="shared" ca="1" si="22"/>
        <v/>
      </c>
      <c r="BK12" s="4" t="str">
        <f t="shared" ca="1" si="23"/>
        <v/>
      </c>
      <c r="BL12" s="4" t="str">
        <f t="shared" ca="1" si="24"/>
        <v/>
      </c>
      <c r="BM12" s="4" t="str">
        <f t="shared" ca="1" si="25"/>
        <v/>
      </c>
      <c r="BN12" s="4" t="str">
        <f t="shared" ca="1" si="26"/>
        <v/>
      </c>
      <c r="BO12" s="4" t="str">
        <f t="shared" ca="1" si="27"/>
        <v/>
      </c>
      <c r="BP12" s="4" t="str">
        <f t="shared" ca="1" si="28"/>
        <v/>
      </c>
      <c r="BQ12" s="4" t="str">
        <f t="shared" ca="1" si="29"/>
        <v/>
      </c>
      <c r="BR12" s="4" t="str">
        <f t="shared" ca="1" si="30"/>
        <v/>
      </c>
      <c r="BS12" s="4" t="str">
        <f t="shared" ca="1" si="31"/>
        <v/>
      </c>
      <c r="BT12" s="4" t="str">
        <f t="shared" ca="1" si="32"/>
        <v/>
      </c>
      <c r="BU12" s="4" t="str">
        <f t="shared" ca="1" si="33"/>
        <v/>
      </c>
      <c r="BV12" s="4" t="str">
        <f t="shared" ca="1" si="34"/>
        <v/>
      </c>
      <c r="BW12" s="4" t="str">
        <f t="shared" ca="1" si="35"/>
        <v/>
      </c>
      <c r="BY12" s="6">
        <f t="shared" si="36"/>
        <v>0</v>
      </c>
      <c r="BZ12" s="7" t="e">
        <f t="shared" ca="1" si="37"/>
        <v>#N/A</v>
      </c>
      <c r="CA12" s="7" t="e">
        <f t="shared" ca="1" si="38"/>
        <v>#N/A</v>
      </c>
      <c r="CB12" s="7" t="e">
        <f t="shared" ca="1" si="39"/>
        <v>#N/A</v>
      </c>
      <c r="CC12" s="7">
        <f t="shared" ca="1" si="40"/>
        <v>5.666666666666667</v>
      </c>
      <c r="CD12" s="7">
        <f t="shared" ca="1" si="41"/>
        <v>3.333333333333333</v>
      </c>
      <c r="CE12" s="7">
        <f t="shared" ca="1" si="42"/>
        <v>2.666666666666667</v>
      </c>
      <c r="CF12" s="6">
        <f t="shared" ca="1" si="43"/>
        <v>3.6666699999999999</v>
      </c>
      <c r="CG12" s="6" t="e">
        <f t="shared" si="44"/>
        <v>#N/A</v>
      </c>
      <c r="CH12" s="6" t="e">
        <f t="shared" si="45"/>
        <v>#N/A</v>
      </c>
      <c r="CI12">
        <f t="shared" ref="CI12:CI18" ca="1" si="49">OFFSET(CI12,-1,0,1,1)+1</f>
        <v>1.5</v>
      </c>
    </row>
    <row r="13" spans="1:87" x14ac:dyDescent="0.2">
      <c r="A13" s="25">
        <v>40</v>
      </c>
      <c r="B13" s="35" t="s">
        <v>30</v>
      </c>
      <c r="C13" s="25">
        <v>20</v>
      </c>
      <c r="D13" s="25"/>
      <c r="E13" s="25"/>
      <c r="F13" s="25"/>
      <c r="G13" s="25"/>
      <c r="H13" s="25"/>
      <c r="I13" s="36">
        <v>4</v>
      </c>
      <c r="J13" s="24">
        <v>5</v>
      </c>
      <c r="K13" s="24">
        <v>7</v>
      </c>
      <c r="L13" s="13">
        <f t="shared" si="0"/>
        <v>5.333333333333333</v>
      </c>
      <c r="M13" s="13">
        <f t="shared" si="46"/>
        <v>4</v>
      </c>
      <c r="N13" s="13">
        <f t="shared" si="1"/>
        <v>9.3333333333333321</v>
      </c>
      <c r="O13" s="13">
        <f t="shared" ca="1" si="47"/>
        <v>3.9999999999999991</v>
      </c>
      <c r="P13" s="13">
        <f t="shared" ca="1" si="2"/>
        <v>9.3333333333333321</v>
      </c>
      <c r="Q13" s="13">
        <f t="shared" ca="1" si="48"/>
        <v>0</v>
      </c>
      <c r="S13" s="4">
        <f t="shared" si="3"/>
        <v>4</v>
      </c>
      <c r="T13" s="4">
        <f t="shared" si="4"/>
        <v>0</v>
      </c>
      <c r="U13" s="4">
        <f t="shared" si="5"/>
        <v>0</v>
      </c>
      <c r="V13" s="4">
        <f t="shared" si="6"/>
        <v>0</v>
      </c>
      <c r="W13" s="4">
        <f t="shared" si="7"/>
        <v>0</v>
      </c>
      <c r="X13" s="4">
        <f t="shared" si="8"/>
        <v>0</v>
      </c>
      <c r="Z13" s="20" t="str">
        <f t="shared" ca="1" si="9"/>
        <v/>
      </c>
      <c r="AA13" s="20" t="str">
        <f t="shared" ca="1" si="9"/>
        <v/>
      </c>
      <c r="AB13" s="20" t="str">
        <f t="shared" ca="1" si="9"/>
        <v/>
      </c>
      <c r="AC13" s="20" t="str">
        <f t="shared" ca="1" si="9"/>
        <v/>
      </c>
      <c r="AD13" s="20" t="str">
        <f t="shared" ca="1" si="9"/>
        <v/>
      </c>
      <c r="AE13" s="20">
        <f t="shared" ca="1" si="9"/>
        <v>60</v>
      </c>
      <c r="AF13" s="20" t="str">
        <f t="shared" ca="1" si="9"/>
        <v/>
      </c>
      <c r="AG13" s="20" t="str">
        <f t="shared" ca="1" si="9"/>
        <v/>
      </c>
      <c r="AH13" s="20" t="str">
        <f t="shared" ca="1" si="9"/>
        <v/>
      </c>
      <c r="AI13" s="20" t="str">
        <f t="shared" ca="1" si="9"/>
        <v/>
      </c>
      <c r="AJ13" s="20" t="str">
        <f t="shared" ca="1" si="10"/>
        <v/>
      </c>
      <c r="AK13" s="20" t="str">
        <f t="shared" ca="1" si="10"/>
        <v/>
      </c>
      <c r="AL13" s="20" t="str">
        <f t="shared" ca="1" si="10"/>
        <v/>
      </c>
      <c r="AM13" s="20" t="str">
        <f t="shared" ca="1" si="10"/>
        <v/>
      </c>
      <c r="AN13" s="20" t="str">
        <f t="shared" ca="1" si="10"/>
        <v/>
      </c>
      <c r="AO13" s="20" t="str">
        <f t="shared" ca="1" si="10"/>
        <v/>
      </c>
      <c r="AP13" s="20" t="str">
        <f t="shared" ca="1" si="10"/>
        <v/>
      </c>
      <c r="AQ13" s="20" t="str">
        <f t="shared" ca="1" si="10"/>
        <v/>
      </c>
      <c r="AR13" s="20" t="str">
        <f t="shared" ca="1" si="10"/>
        <v/>
      </c>
      <c r="AS13" s="20" t="str">
        <f t="shared" ca="1" si="10"/>
        <v/>
      </c>
      <c r="AT13" s="20" t="str">
        <f t="shared" ca="1" si="10"/>
        <v/>
      </c>
      <c r="AU13" s="20" t="str">
        <f t="shared" ca="1" si="10"/>
        <v/>
      </c>
      <c r="AV13" s="20" t="str">
        <f t="shared" ca="1" si="10"/>
        <v/>
      </c>
      <c r="AW13" s="20" t="str">
        <f t="shared" ca="1" si="10"/>
        <v/>
      </c>
      <c r="AX13" s="20" t="str">
        <f t="shared" ca="1" si="10"/>
        <v/>
      </c>
      <c r="AY13" s="4" t="str">
        <f t="shared" ca="1" si="11"/>
        <v/>
      </c>
      <c r="AZ13" s="4" t="str">
        <f t="shared" ca="1" si="12"/>
        <v/>
      </c>
      <c r="BA13" s="4" t="str">
        <f t="shared" ca="1" si="13"/>
        <v/>
      </c>
      <c r="BB13" s="4" t="str">
        <f t="shared" ca="1" si="14"/>
        <v/>
      </c>
      <c r="BC13" s="4" t="str">
        <f t="shared" ca="1" si="15"/>
        <v/>
      </c>
      <c r="BD13" s="4">
        <f t="shared" ca="1" si="16"/>
        <v>9.3333333333333321</v>
      </c>
      <c r="BE13" s="4" t="str">
        <f t="shared" ca="1" si="17"/>
        <v/>
      </c>
      <c r="BF13" s="4" t="str">
        <f t="shared" ca="1" si="18"/>
        <v/>
      </c>
      <c r="BG13" s="4" t="str">
        <f t="shared" ca="1" si="19"/>
        <v/>
      </c>
      <c r="BH13" s="4" t="str">
        <f t="shared" ca="1" si="20"/>
        <v/>
      </c>
      <c r="BI13" s="4" t="str">
        <f t="shared" ca="1" si="21"/>
        <v/>
      </c>
      <c r="BJ13" s="4" t="str">
        <f t="shared" ca="1" si="22"/>
        <v/>
      </c>
      <c r="BK13" s="4" t="str">
        <f t="shared" ca="1" si="23"/>
        <v/>
      </c>
      <c r="BL13" s="4" t="str">
        <f t="shared" ca="1" si="24"/>
        <v/>
      </c>
      <c r="BM13" s="4" t="str">
        <f t="shared" ca="1" si="25"/>
        <v/>
      </c>
      <c r="BN13" s="4" t="str">
        <f t="shared" ca="1" si="26"/>
        <v/>
      </c>
      <c r="BO13" s="4" t="str">
        <f t="shared" ca="1" si="27"/>
        <v/>
      </c>
      <c r="BP13" s="4" t="str">
        <f t="shared" ca="1" si="28"/>
        <v/>
      </c>
      <c r="BQ13" s="4" t="str">
        <f t="shared" ca="1" si="29"/>
        <v/>
      </c>
      <c r="BR13" s="4" t="str">
        <f t="shared" ca="1" si="30"/>
        <v/>
      </c>
      <c r="BS13" s="4" t="str">
        <f t="shared" ca="1" si="31"/>
        <v/>
      </c>
      <c r="BT13" s="4" t="str">
        <f t="shared" ca="1" si="32"/>
        <v/>
      </c>
      <c r="BU13" s="4" t="str">
        <f t="shared" ca="1" si="33"/>
        <v/>
      </c>
      <c r="BV13" s="4" t="str">
        <f t="shared" ca="1" si="34"/>
        <v/>
      </c>
      <c r="BW13" s="4" t="str">
        <f t="shared" ca="1" si="35"/>
        <v/>
      </c>
      <c r="BY13" s="6">
        <f t="shared" si="36"/>
        <v>4</v>
      </c>
      <c r="BZ13" s="7">
        <f t="shared" ca="1" si="37"/>
        <v>5.333333333333333</v>
      </c>
      <c r="CA13" s="7">
        <f t="shared" ca="1" si="38"/>
        <v>1.666666666666667</v>
      </c>
      <c r="CB13" s="7">
        <f t="shared" ca="1" si="39"/>
        <v>1.333333333333333</v>
      </c>
      <c r="CC13" s="7" t="e">
        <f t="shared" ca="1" si="40"/>
        <v>#N/A</v>
      </c>
      <c r="CD13" s="7" t="e">
        <f t="shared" ca="1" si="41"/>
        <v>#N/A</v>
      </c>
      <c r="CE13" s="7" t="e">
        <f t="shared" ca="1" si="42"/>
        <v>#N/A</v>
      </c>
      <c r="CF13" s="6">
        <f t="shared" ca="1" si="43"/>
        <v>0</v>
      </c>
      <c r="CG13" s="6" t="e">
        <f t="shared" si="44"/>
        <v>#N/A</v>
      </c>
      <c r="CH13" s="6" t="e">
        <f t="shared" si="45"/>
        <v>#N/A</v>
      </c>
      <c r="CI13">
        <f ca="1">OFFSET(CI13,-1,0,1,1)+1</f>
        <v>2.5</v>
      </c>
    </row>
    <row r="14" spans="1:87" x14ac:dyDescent="0.2">
      <c r="A14" s="25">
        <v>50</v>
      </c>
      <c r="B14" s="35" t="s">
        <v>31</v>
      </c>
      <c r="C14" s="25">
        <v>20</v>
      </c>
      <c r="D14" s="25"/>
      <c r="E14" s="25"/>
      <c r="F14" s="25"/>
      <c r="G14" s="25"/>
      <c r="H14" s="25"/>
      <c r="I14" s="36">
        <v>4</v>
      </c>
      <c r="J14" s="24">
        <v>6</v>
      </c>
      <c r="K14" s="24">
        <v>10</v>
      </c>
      <c r="L14" s="13">
        <f t="shared" si="0"/>
        <v>6.666666666666667</v>
      </c>
      <c r="M14" s="13">
        <f t="shared" si="46"/>
        <v>4</v>
      </c>
      <c r="N14" s="13">
        <f>M14+L14</f>
        <v>10.666666666666668</v>
      </c>
      <c r="O14" s="13">
        <f t="shared" ca="1" si="47"/>
        <v>8.3333333333333286</v>
      </c>
      <c r="P14" s="13">
        <f t="shared" ca="1" si="2"/>
        <v>14.999999999999996</v>
      </c>
      <c r="Q14" s="13">
        <f t="shared" ca="1" si="48"/>
        <v>4.3333300000000001</v>
      </c>
      <c r="S14" s="4">
        <f t="shared" si="3"/>
        <v>4</v>
      </c>
      <c r="T14" s="4">
        <f t="shared" si="4"/>
        <v>0</v>
      </c>
      <c r="U14" s="4">
        <f t="shared" si="5"/>
        <v>0</v>
      </c>
      <c r="V14" s="4">
        <f t="shared" si="6"/>
        <v>0</v>
      </c>
      <c r="W14" s="4">
        <f t="shared" si="7"/>
        <v>0</v>
      </c>
      <c r="X14" s="4">
        <f t="shared" si="8"/>
        <v>0</v>
      </c>
      <c r="Z14" s="20" t="str">
        <f t="shared" ca="1" si="9"/>
        <v/>
      </c>
      <c r="AA14" s="20" t="str">
        <f t="shared" ca="1" si="9"/>
        <v/>
      </c>
      <c r="AB14" s="20" t="str">
        <f t="shared" ca="1" si="9"/>
        <v/>
      </c>
      <c r="AC14" s="20" t="str">
        <f t="shared" ca="1" si="9"/>
        <v/>
      </c>
      <c r="AD14" s="20" t="str">
        <f t="shared" ca="1" si="9"/>
        <v/>
      </c>
      <c r="AE14" s="20" t="str">
        <f t="shared" ca="1" si="9"/>
        <v/>
      </c>
      <c r="AF14" s="20">
        <f t="shared" ca="1" si="9"/>
        <v>70</v>
      </c>
      <c r="AG14" s="20" t="str">
        <f t="shared" ca="1" si="9"/>
        <v/>
      </c>
      <c r="AH14" s="20" t="str">
        <f t="shared" ca="1" si="9"/>
        <v/>
      </c>
      <c r="AI14" s="20" t="str">
        <f t="shared" ca="1" si="9"/>
        <v/>
      </c>
      <c r="AJ14" s="20" t="str">
        <f t="shared" ca="1" si="10"/>
        <v/>
      </c>
      <c r="AK14" s="20" t="str">
        <f t="shared" ca="1" si="10"/>
        <v/>
      </c>
      <c r="AL14" s="20" t="str">
        <f t="shared" ca="1" si="10"/>
        <v/>
      </c>
      <c r="AM14" s="20" t="str">
        <f t="shared" ca="1" si="10"/>
        <v/>
      </c>
      <c r="AN14" s="20" t="str">
        <f t="shared" ca="1" si="10"/>
        <v/>
      </c>
      <c r="AO14" s="20" t="str">
        <f t="shared" ca="1" si="10"/>
        <v/>
      </c>
      <c r="AP14" s="20" t="str">
        <f t="shared" ca="1" si="10"/>
        <v/>
      </c>
      <c r="AQ14" s="20" t="str">
        <f t="shared" ca="1" si="10"/>
        <v/>
      </c>
      <c r="AR14" s="20" t="str">
        <f t="shared" ca="1" si="10"/>
        <v/>
      </c>
      <c r="AS14" s="20" t="str">
        <f t="shared" ca="1" si="10"/>
        <v/>
      </c>
      <c r="AT14" s="20" t="str">
        <f t="shared" ca="1" si="10"/>
        <v/>
      </c>
      <c r="AU14" s="20" t="str">
        <f t="shared" ca="1" si="10"/>
        <v/>
      </c>
      <c r="AV14" s="20" t="str">
        <f t="shared" ca="1" si="10"/>
        <v/>
      </c>
      <c r="AW14" s="20" t="str">
        <f t="shared" ca="1" si="10"/>
        <v/>
      </c>
      <c r="AX14" s="20" t="str">
        <f t="shared" ca="1" si="10"/>
        <v/>
      </c>
      <c r="AY14" s="4" t="str">
        <f t="shared" ca="1" si="11"/>
        <v/>
      </c>
      <c r="AZ14" s="4" t="str">
        <f t="shared" ca="1" si="12"/>
        <v/>
      </c>
      <c r="BA14" s="4" t="str">
        <f t="shared" ca="1" si="13"/>
        <v/>
      </c>
      <c r="BB14" s="4" t="str">
        <f t="shared" ca="1" si="14"/>
        <v/>
      </c>
      <c r="BC14" s="4" t="str">
        <f t="shared" ca="1" si="15"/>
        <v/>
      </c>
      <c r="BD14" s="4" t="str">
        <f t="shared" ca="1" si="16"/>
        <v/>
      </c>
      <c r="BE14" s="4">
        <f t="shared" ca="1" si="17"/>
        <v>14.999999999999996</v>
      </c>
      <c r="BF14" s="4" t="str">
        <f t="shared" ca="1" si="18"/>
        <v/>
      </c>
      <c r="BG14" s="4" t="str">
        <f t="shared" ca="1" si="19"/>
        <v/>
      </c>
      <c r="BH14" s="4" t="str">
        <f t="shared" ca="1" si="20"/>
        <v/>
      </c>
      <c r="BI14" s="4" t="str">
        <f t="shared" ca="1" si="21"/>
        <v/>
      </c>
      <c r="BJ14" s="4" t="str">
        <f t="shared" ca="1" si="22"/>
        <v/>
      </c>
      <c r="BK14" s="4" t="str">
        <f t="shared" ca="1" si="23"/>
        <v/>
      </c>
      <c r="BL14" s="4" t="str">
        <f t="shared" ca="1" si="24"/>
        <v/>
      </c>
      <c r="BM14" s="4" t="str">
        <f t="shared" ca="1" si="25"/>
        <v/>
      </c>
      <c r="BN14" s="4" t="str">
        <f t="shared" ca="1" si="26"/>
        <v/>
      </c>
      <c r="BO14" s="4" t="str">
        <f t="shared" ca="1" si="27"/>
        <v/>
      </c>
      <c r="BP14" s="4" t="str">
        <f t="shared" ca="1" si="28"/>
        <v/>
      </c>
      <c r="BQ14" s="4" t="str">
        <f t="shared" ca="1" si="29"/>
        <v/>
      </c>
      <c r="BR14" s="4" t="str">
        <f t="shared" ca="1" si="30"/>
        <v/>
      </c>
      <c r="BS14" s="4" t="str">
        <f t="shared" ca="1" si="31"/>
        <v/>
      </c>
      <c r="BT14" s="4" t="str">
        <f t="shared" ca="1" si="32"/>
        <v/>
      </c>
      <c r="BU14" s="4" t="str">
        <f t="shared" ca="1" si="33"/>
        <v/>
      </c>
      <c r="BV14" s="4" t="str">
        <f t="shared" ca="1" si="34"/>
        <v/>
      </c>
      <c r="BW14" s="4" t="str">
        <f t="shared" ca="1" si="35"/>
        <v/>
      </c>
      <c r="BY14" s="6">
        <f t="shared" si="36"/>
        <v>4</v>
      </c>
      <c r="BZ14" s="7" t="e">
        <f t="shared" ca="1" si="37"/>
        <v>#N/A</v>
      </c>
      <c r="CA14" s="7" t="e">
        <f t="shared" ca="1" si="38"/>
        <v>#N/A</v>
      </c>
      <c r="CB14" s="7" t="e">
        <f t="shared" ca="1" si="39"/>
        <v>#N/A</v>
      </c>
      <c r="CC14" s="7">
        <f t="shared" ca="1" si="40"/>
        <v>6.666666666666667</v>
      </c>
      <c r="CD14" s="7">
        <f t="shared" ca="1" si="41"/>
        <v>3.333333333333333</v>
      </c>
      <c r="CE14" s="7">
        <f t="shared" ca="1" si="42"/>
        <v>2.666666666666667</v>
      </c>
      <c r="CF14" s="6">
        <f t="shared" ca="1" si="43"/>
        <v>4.3333300000000001</v>
      </c>
      <c r="CG14" s="6" t="e">
        <f t="shared" si="44"/>
        <v>#N/A</v>
      </c>
      <c r="CH14" s="6" t="e">
        <f t="shared" si="45"/>
        <v>#N/A</v>
      </c>
      <c r="CI14">
        <f ca="1">OFFSET(CI14,-1,0,1,1)+1</f>
        <v>3.5</v>
      </c>
    </row>
    <row r="15" spans="1:87" x14ac:dyDescent="0.2">
      <c r="A15" s="25">
        <v>60</v>
      </c>
      <c r="B15" s="35" t="s">
        <v>32</v>
      </c>
      <c r="C15" s="25">
        <v>30</v>
      </c>
      <c r="D15" s="25">
        <v>40</v>
      </c>
      <c r="E15" s="25"/>
      <c r="F15" s="25"/>
      <c r="G15" s="25"/>
      <c r="H15" s="25"/>
      <c r="I15" s="36">
        <v>4</v>
      </c>
      <c r="J15" s="24">
        <v>5</v>
      </c>
      <c r="K15" s="24">
        <v>7</v>
      </c>
      <c r="L15" s="13">
        <f t="shared" si="0"/>
        <v>5.333333333333333</v>
      </c>
      <c r="M15" s="13">
        <f t="shared" si="46"/>
        <v>9.3333333333333321</v>
      </c>
      <c r="N15" s="13">
        <f t="shared" si="1"/>
        <v>14.666666666666664</v>
      </c>
      <c r="O15" s="13">
        <f t="shared" ca="1" si="47"/>
        <v>9.3333333333333321</v>
      </c>
      <c r="P15" s="13">
        <f t="shared" ca="1" si="2"/>
        <v>14.666666666666664</v>
      </c>
      <c r="Q15" s="13">
        <f t="shared" ca="1" si="48"/>
        <v>0</v>
      </c>
      <c r="S15" s="4">
        <f t="shared" si="3"/>
        <v>5.666666666666667</v>
      </c>
      <c r="T15" s="4">
        <f t="shared" si="4"/>
        <v>9.3333333333333321</v>
      </c>
      <c r="U15" s="4">
        <f t="shared" si="5"/>
        <v>0</v>
      </c>
      <c r="V15" s="4">
        <f t="shared" si="6"/>
        <v>0</v>
      </c>
      <c r="W15" s="4">
        <f t="shared" si="7"/>
        <v>0</v>
      </c>
      <c r="X15" s="4">
        <f t="shared" si="8"/>
        <v>0</v>
      </c>
      <c r="Z15" s="20" t="str">
        <f t="shared" ca="1" si="9"/>
        <v/>
      </c>
      <c r="AA15" s="20" t="str">
        <f t="shared" ca="1" si="9"/>
        <v/>
      </c>
      <c r="AB15" s="20" t="str">
        <f t="shared" ca="1" si="9"/>
        <v/>
      </c>
      <c r="AC15" s="20" t="str">
        <f t="shared" ca="1" si="9"/>
        <v/>
      </c>
      <c r="AD15" s="20" t="str">
        <f t="shared" ca="1" si="9"/>
        <v/>
      </c>
      <c r="AE15" s="20" t="str">
        <f t="shared" ca="1" si="9"/>
        <v/>
      </c>
      <c r="AF15" s="20" t="str">
        <f t="shared" ca="1" si="9"/>
        <v/>
      </c>
      <c r="AG15" s="20">
        <f t="shared" ca="1" si="9"/>
        <v>80</v>
      </c>
      <c r="AH15" s="20" t="str">
        <f t="shared" ca="1" si="9"/>
        <v/>
      </c>
      <c r="AI15" s="20" t="str">
        <f t="shared" ca="1" si="9"/>
        <v/>
      </c>
      <c r="AJ15" s="20" t="str">
        <f t="shared" ca="1" si="10"/>
        <v/>
      </c>
      <c r="AK15" s="20" t="str">
        <f t="shared" ca="1" si="10"/>
        <v/>
      </c>
      <c r="AL15" s="20" t="str">
        <f t="shared" ca="1" si="10"/>
        <v/>
      </c>
      <c r="AM15" s="20" t="str">
        <f t="shared" ca="1" si="10"/>
        <v/>
      </c>
      <c r="AN15" s="20" t="str">
        <f t="shared" ca="1" si="10"/>
        <v/>
      </c>
      <c r="AO15" s="20" t="str">
        <f t="shared" ca="1" si="10"/>
        <v/>
      </c>
      <c r="AP15" s="20" t="str">
        <f t="shared" ca="1" si="10"/>
        <v/>
      </c>
      <c r="AQ15" s="20" t="str">
        <f t="shared" ca="1" si="10"/>
        <v/>
      </c>
      <c r="AR15" s="20" t="str">
        <f t="shared" ca="1" si="10"/>
        <v/>
      </c>
      <c r="AS15" s="20" t="str">
        <f t="shared" ca="1" si="10"/>
        <v/>
      </c>
      <c r="AT15" s="20" t="str">
        <f t="shared" ca="1" si="10"/>
        <v/>
      </c>
      <c r="AU15" s="20" t="str">
        <f t="shared" ca="1" si="10"/>
        <v/>
      </c>
      <c r="AV15" s="20" t="str">
        <f t="shared" ca="1" si="10"/>
        <v/>
      </c>
      <c r="AW15" s="20" t="str">
        <f t="shared" ca="1" si="10"/>
        <v/>
      </c>
      <c r="AX15" s="20" t="str">
        <f t="shared" ca="1" si="10"/>
        <v/>
      </c>
      <c r="AY15" s="4" t="str">
        <f t="shared" ca="1" si="11"/>
        <v/>
      </c>
      <c r="AZ15" s="4" t="str">
        <f t="shared" ca="1" si="12"/>
        <v/>
      </c>
      <c r="BA15" s="4" t="str">
        <f t="shared" ca="1" si="13"/>
        <v/>
      </c>
      <c r="BB15" s="4" t="str">
        <f t="shared" ca="1" si="14"/>
        <v/>
      </c>
      <c r="BC15" s="4" t="str">
        <f t="shared" ca="1" si="15"/>
        <v/>
      </c>
      <c r="BD15" s="4" t="str">
        <f t="shared" ca="1" si="16"/>
        <v/>
      </c>
      <c r="BE15" s="4" t="str">
        <f t="shared" ca="1" si="17"/>
        <v/>
      </c>
      <c r="BF15" s="4">
        <f t="shared" ca="1" si="18"/>
        <v>14.666666666666664</v>
      </c>
      <c r="BG15" s="4" t="str">
        <f t="shared" ca="1" si="19"/>
        <v/>
      </c>
      <c r="BH15" s="4" t="str">
        <f t="shared" ca="1" si="20"/>
        <v/>
      </c>
      <c r="BI15" s="4" t="str">
        <f t="shared" ca="1" si="21"/>
        <v/>
      </c>
      <c r="BJ15" s="4" t="str">
        <f t="shared" ca="1" si="22"/>
        <v/>
      </c>
      <c r="BK15" s="4" t="str">
        <f t="shared" ca="1" si="23"/>
        <v/>
      </c>
      <c r="BL15" s="4" t="str">
        <f t="shared" ca="1" si="24"/>
        <v/>
      </c>
      <c r="BM15" s="4" t="str">
        <f t="shared" ca="1" si="25"/>
        <v/>
      </c>
      <c r="BN15" s="4" t="str">
        <f t="shared" ca="1" si="26"/>
        <v/>
      </c>
      <c r="BO15" s="4" t="str">
        <f t="shared" ca="1" si="27"/>
        <v/>
      </c>
      <c r="BP15" s="4" t="str">
        <f t="shared" ca="1" si="28"/>
        <v/>
      </c>
      <c r="BQ15" s="4" t="str">
        <f t="shared" ca="1" si="29"/>
        <v/>
      </c>
      <c r="BR15" s="4" t="str">
        <f t="shared" ca="1" si="30"/>
        <v/>
      </c>
      <c r="BS15" s="4" t="str">
        <f t="shared" ca="1" si="31"/>
        <v/>
      </c>
      <c r="BT15" s="4" t="str">
        <f t="shared" ca="1" si="32"/>
        <v/>
      </c>
      <c r="BU15" s="4" t="str">
        <f t="shared" ca="1" si="33"/>
        <v/>
      </c>
      <c r="BV15" s="4" t="str">
        <f t="shared" ca="1" si="34"/>
        <v/>
      </c>
      <c r="BW15" s="4" t="str">
        <f t="shared" ca="1" si="35"/>
        <v/>
      </c>
      <c r="BY15" s="6">
        <f t="shared" si="36"/>
        <v>9.3333333333333321</v>
      </c>
      <c r="BZ15" s="7">
        <f t="shared" ca="1" si="37"/>
        <v>5.333333333333333</v>
      </c>
      <c r="CA15" s="7">
        <f t="shared" ca="1" si="38"/>
        <v>1.666666666666667</v>
      </c>
      <c r="CB15" s="7">
        <f t="shared" ca="1" si="39"/>
        <v>1.333333333333333</v>
      </c>
      <c r="CC15" s="7" t="e">
        <f t="shared" ca="1" si="40"/>
        <v>#N/A</v>
      </c>
      <c r="CD15" s="7" t="e">
        <f t="shared" ca="1" si="41"/>
        <v>#N/A</v>
      </c>
      <c r="CE15" s="7" t="e">
        <f t="shared" ca="1" si="42"/>
        <v>#N/A</v>
      </c>
      <c r="CF15" s="6">
        <f t="shared" ca="1" si="43"/>
        <v>0</v>
      </c>
      <c r="CG15" s="6" t="e">
        <f t="shared" si="44"/>
        <v>#N/A</v>
      </c>
      <c r="CH15" s="6" t="e">
        <f t="shared" si="45"/>
        <v>#N/A</v>
      </c>
      <c r="CI15">
        <f t="shared" ca="1" si="49"/>
        <v>4.5</v>
      </c>
    </row>
    <row r="16" spans="1:87" x14ac:dyDescent="0.2">
      <c r="A16" s="25">
        <v>70</v>
      </c>
      <c r="B16" s="35" t="s">
        <v>33</v>
      </c>
      <c r="C16" s="25">
        <v>50</v>
      </c>
      <c r="D16" s="25"/>
      <c r="E16" s="25"/>
      <c r="F16" s="25"/>
      <c r="G16" s="25"/>
      <c r="H16" s="25"/>
      <c r="I16" s="36">
        <v>3</v>
      </c>
      <c r="J16" s="24">
        <v>4</v>
      </c>
      <c r="K16" s="24">
        <v>8</v>
      </c>
      <c r="L16" s="13">
        <f t="shared" si="0"/>
        <v>5</v>
      </c>
      <c r="M16" s="13">
        <f t="shared" si="46"/>
        <v>10.666666666666668</v>
      </c>
      <c r="N16" s="13">
        <f t="shared" si="1"/>
        <v>15.666666666666668</v>
      </c>
      <c r="O16" s="13">
        <f t="shared" ca="1" si="47"/>
        <v>14.999999999999996</v>
      </c>
      <c r="P16" s="13">
        <f t="shared" ca="1" si="2"/>
        <v>19.999999999999996</v>
      </c>
      <c r="Q16" s="13">
        <f t="shared" ca="1" si="48"/>
        <v>4.3333300000000001</v>
      </c>
      <c r="S16" s="4">
        <f t="shared" si="3"/>
        <v>10.666666666666668</v>
      </c>
      <c r="T16" s="4">
        <f t="shared" si="4"/>
        <v>0</v>
      </c>
      <c r="U16" s="4">
        <f t="shared" si="5"/>
        <v>0</v>
      </c>
      <c r="V16" s="4">
        <f t="shared" si="6"/>
        <v>0</v>
      </c>
      <c r="W16" s="4">
        <f t="shared" si="7"/>
        <v>0</v>
      </c>
      <c r="X16" s="4">
        <f t="shared" si="8"/>
        <v>0</v>
      </c>
      <c r="Z16" s="20" t="str">
        <f t="shared" ca="1" si="9"/>
        <v/>
      </c>
      <c r="AA16" s="20" t="str">
        <f t="shared" ca="1" si="9"/>
        <v/>
      </c>
      <c r="AB16" s="20" t="str">
        <f t="shared" ca="1" si="9"/>
        <v/>
      </c>
      <c r="AC16" s="20" t="str">
        <f t="shared" ca="1" si="9"/>
        <v/>
      </c>
      <c r="AD16" s="20" t="str">
        <f t="shared" ca="1" si="9"/>
        <v/>
      </c>
      <c r="AE16" s="20" t="str">
        <f t="shared" ca="1" si="9"/>
        <v/>
      </c>
      <c r="AF16" s="20" t="str">
        <f t="shared" ca="1" si="9"/>
        <v/>
      </c>
      <c r="AG16" s="20" t="str">
        <f t="shared" ca="1" si="9"/>
        <v/>
      </c>
      <c r="AH16" s="20">
        <f t="shared" ca="1" si="9"/>
        <v>90</v>
      </c>
      <c r="AI16" s="20" t="str">
        <f t="shared" ca="1" si="9"/>
        <v/>
      </c>
      <c r="AJ16" s="20" t="str">
        <f t="shared" ca="1" si="10"/>
        <v/>
      </c>
      <c r="AK16" s="20" t="str">
        <f t="shared" ca="1" si="10"/>
        <v/>
      </c>
      <c r="AL16" s="20" t="str">
        <f t="shared" ca="1" si="10"/>
        <v/>
      </c>
      <c r="AM16" s="20" t="str">
        <f t="shared" ca="1" si="10"/>
        <v/>
      </c>
      <c r="AN16" s="20" t="str">
        <f t="shared" ca="1" si="10"/>
        <v/>
      </c>
      <c r="AO16" s="20" t="str">
        <f t="shared" ca="1" si="10"/>
        <v/>
      </c>
      <c r="AP16" s="20" t="str">
        <f t="shared" ca="1" si="10"/>
        <v/>
      </c>
      <c r="AQ16" s="20" t="str">
        <f t="shared" ca="1" si="10"/>
        <v/>
      </c>
      <c r="AR16" s="20" t="str">
        <f t="shared" ca="1" si="10"/>
        <v/>
      </c>
      <c r="AS16" s="20" t="str">
        <f t="shared" ca="1" si="10"/>
        <v/>
      </c>
      <c r="AT16" s="20" t="str">
        <f t="shared" ca="1" si="10"/>
        <v/>
      </c>
      <c r="AU16" s="20" t="str">
        <f t="shared" ca="1" si="10"/>
        <v/>
      </c>
      <c r="AV16" s="20" t="str">
        <f t="shared" ca="1" si="10"/>
        <v/>
      </c>
      <c r="AW16" s="20" t="str">
        <f t="shared" ca="1" si="10"/>
        <v/>
      </c>
      <c r="AX16" s="20" t="str">
        <f t="shared" ca="1" si="10"/>
        <v/>
      </c>
      <c r="AY16" s="4" t="str">
        <f t="shared" ca="1" si="11"/>
        <v/>
      </c>
      <c r="AZ16" s="4" t="str">
        <f t="shared" ca="1" si="12"/>
        <v/>
      </c>
      <c r="BA16" s="4" t="str">
        <f t="shared" ca="1" si="13"/>
        <v/>
      </c>
      <c r="BB16" s="4" t="str">
        <f t="shared" ca="1" si="14"/>
        <v/>
      </c>
      <c r="BC16" s="4" t="str">
        <f t="shared" ca="1" si="15"/>
        <v/>
      </c>
      <c r="BD16" s="4" t="str">
        <f t="shared" ca="1" si="16"/>
        <v/>
      </c>
      <c r="BE16" s="4" t="str">
        <f t="shared" ca="1" si="17"/>
        <v/>
      </c>
      <c r="BF16" s="4" t="str">
        <f t="shared" ca="1" si="18"/>
        <v/>
      </c>
      <c r="BG16" s="4">
        <f t="shared" ca="1" si="19"/>
        <v>19.999999999999996</v>
      </c>
      <c r="BH16" s="4" t="str">
        <f t="shared" ca="1" si="20"/>
        <v/>
      </c>
      <c r="BI16" s="4" t="str">
        <f t="shared" ca="1" si="21"/>
        <v/>
      </c>
      <c r="BJ16" s="4" t="str">
        <f t="shared" ca="1" si="22"/>
        <v/>
      </c>
      <c r="BK16" s="4" t="str">
        <f t="shared" ca="1" si="23"/>
        <v/>
      </c>
      <c r="BL16" s="4" t="str">
        <f t="shared" ca="1" si="24"/>
        <v/>
      </c>
      <c r="BM16" s="4" t="str">
        <f t="shared" ca="1" si="25"/>
        <v/>
      </c>
      <c r="BN16" s="4" t="str">
        <f t="shared" ca="1" si="26"/>
        <v/>
      </c>
      <c r="BO16" s="4" t="str">
        <f t="shared" ca="1" si="27"/>
        <v/>
      </c>
      <c r="BP16" s="4" t="str">
        <f t="shared" ca="1" si="28"/>
        <v/>
      </c>
      <c r="BQ16" s="4" t="str">
        <f t="shared" ca="1" si="29"/>
        <v/>
      </c>
      <c r="BR16" s="4" t="str">
        <f t="shared" ca="1" si="30"/>
        <v/>
      </c>
      <c r="BS16" s="4" t="str">
        <f t="shared" ca="1" si="31"/>
        <v/>
      </c>
      <c r="BT16" s="4" t="str">
        <f t="shared" ca="1" si="32"/>
        <v/>
      </c>
      <c r="BU16" s="4" t="str">
        <f t="shared" ca="1" si="33"/>
        <v/>
      </c>
      <c r="BV16" s="4" t="str">
        <f t="shared" ca="1" si="34"/>
        <v/>
      </c>
      <c r="BW16" s="4" t="str">
        <f t="shared" ca="1" si="35"/>
        <v/>
      </c>
      <c r="BY16" s="6">
        <f t="shared" si="36"/>
        <v>10.666666666666668</v>
      </c>
      <c r="BZ16" s="7" t="e">
        <f t="shared" ca="1" si="37"/>
        <v>#N/A</v>
      </c>
      <c r="CA16" s="7" t="e">
        <f t="shared" ca="1" si="38"/>
        <v>#N/A</v>
      </c>
      <c r="CB16" s="7" t="e">
        <f t="shared" ca="1" si="39"/>
        <v>#N/A</v>
      </c>
      <c r="CC16" s="7">
        <f t="shared" ca="1" si="40"/>
        <v>5</v>
      </c>
      <c r="CD16" s="7">
        <f t="shared" ca="1" si="41"/>
        <v>3</v>
      </c>
      <c r="CE16" s="7">
        <f t="shared" ca="1" si="42"/>
        <v>2</v>
      </c>
      <c r="CF16" s="6">
        <f t="shared" ca="1" si="43"/>
        <v>4.3333300000000001</v>
      </c>
      <c r="CG16" s="6" t="e">
        <f t="shared" si="44"/>
        <v>#N/A</v>
      </c>
      <c r="CH16" s="6" t="e">
        <f t="shared" si="45"/>
        <v>#N/A</v>
      </c>
      <c r="CI16">
        <f t="shared" ca="1" si="49"/>
        <v>5.5</v>
      </c>
    </row>
    <row r="17" spans="1:87" x14ac:dyDescent="0.2">
      <c r="A17" s="25">
        <v>80</v>
      </c>
      <c r="B17" s="35" t="s">
        <v>34</v>
      </c>
      <c r="C17" s="25">
        <v>60</v>
      </c>
      <c r="D17" s="25"/>
      <c r="E17" s="25"/>
      <c r="F17" s="25"/>
      <c r="G17" s="25"/>
      <c r="H17" s="25"/>
      <c r="I17" s="36">
        <v>3</v>
      </c>
      <c r="J17" s="24">
        <v>5</v>
      </c>
      <c r="K17" s="24">
        <v>8</v>
      </c>
      <c r="L17" s="13">
        <f t="shared" si="0"/>
        <v>5.333333333333333</v>
      </c>
      <c r="M17" s="13">
        <f t="shared" si="46"/>
        <v>14.666666666666664</v>
      </c>
      <c r="N17" s="13">
        <f t="shared" si="1"/>
        <v>19.999999999999996</v>
      </c>
      <c r="O17" s="13">
        <f t="shared" ca="1" si="47"/>
        <v>14.666666666666664</v>
      </c>
      <c r="P17" s="13">
        <f t="shared" ca="1" si="2"/>
        <v>19.999999999999996</v>
      </c>
      <c r="Q17" s="13">
        <f t="shared" ca="1" si="48"/>
        <v>0</v>
      </c>
      <c r="S17" s="4">
        <f t="shared" si="3"/>
        <v>14.666666666666664</v>
      </c>
      <c r="T17" s="4">
        <f t="shared" si="4"/>
        <v>0</v>
      </c>
      <c r="U17" s="4">
        <f t="shared" si="5"/>
        <v>0</v>
      </c>
      <c r="V17" s="4">
        <f t="shared" si="6"/>
        <v>0</v>
      </c>
      <c r="W17" s="4">
        <f t="shared" si="7"/>
        <v>0</v>
      </c>
      <c r="X17" s="4">
        <f t="shared" si="8"/>
        <v>0</v>
      </c>
      <c r="Z17" s="20" t="str">
        <f t="shared" ca="1" si="9"/>
        <v/>
      </c>
      <c r="AA17" s="20" t="str">
        <f t="shared" ca="1" si="9"/>
        <v/>
      </c>
      <c r="AB17" s="20" t="str">
        <f t="shared" ca="1" si="9"/>
        <v/>
      </c>
      <c r="AC17" s="20" t="str">
        <f t="shared" ca="1" si="9"/>
        <v/>
      </c>
      <c r="AD17" s="20" t="str">
        <f t="shared" ca="1" si="9"/>
        <v/>
      </c>
      <c r="AE17" s="20" t="str">
        <f t="shared" ca="1" si="9"/>
        <v/>
      </c>
      <c r="AF17" s="20" t="str">
        <f t="shared" ca="1" si="9"/>
        <v/>
      </c>
      <c r="AG17" s="20" t="str">
        <f t="shared" ca="1" si="9"/>
        <v/>
      </c>
      <c r="AH17" s="20">
        <f t="shared" ca="1" si="9"/>
        <v>90</v>
      </c>
      <c r="AI17" s="20" t="str">
        <f t="shared" ca="1" si="9"/>
        <v/>
      </c>
      <c r="AJ17" s="20" t="str">
        <f t="shared" ca="1" si="10"/>
        <v/>
      </c>
      <c r="AK17" s="20" t="str">
        <f t="shared" ca="1" si="10"/>
        <v/>
      </c>
      <c r="AL17" s="20" t="str">
        <f t="shared" ca="1" si="10"/>
        <v/>
      </c>
      <c r="AM17" s="20" t="str">
        <f t="shared" ca="1" si="10"/>
        <v/>
      </c>
      <c r="AN17" s="20" t="str">
        <f t="shared" ca="1" si="10"/>
        <v/>
      </c>
      <c r="AO17" s="20" t="str">
        <f t="shared" ca="1" si="10"/>
        <v/>
      </c>
      <c r="AP17" s="20" t="str">
        <f t="shared" ca="1" si="10"/>
        <v/>
      </c>
      <c r="AQ17" s="20" t="str">
        <f t="shared" ca="1" si="10"/>
        <v/>
      </c>
      <c r="AR17" s="20" t="str">
        <f t="shared" ca="1" si="10"/>
        <v/>
      </c>
      <c r="AS17" s="20" t="str">
        <f t="shared" ca="1" si="10"/>
        <v/>
      </c>
      <c r="AT17" s="20" t="str">
        <f t="shared" ca="1" si="10"/>
        <v/>
      </c>
      <c r="AU17" s="20" t="str">
        <f t="shared" ca="1" si="10"/>
        <v/>
      </c>
      <c r="AV17" s="20" t="str">
        <f t="shared" ca="1" si="10"/>
        <v/>
      </c>
      <c r="AW17" s="20" t="str">
        <f t="shared" ca="1" si="10"/>
        <v/>
      </c>
      <c r="AX17" s="20" t="str">
        <f t="shared" ca="1" si="10"/>
        <v/>
      </c>
      <c r="AY17" s="4" t="str">
        <f t="shared" ca="1" si="11"/>
        <v/>
      </c>
      <c r="AZ17" s="4" t="str">
        <f t="shared" ca="1" si="12"/>
        <v/>
      </c>
      <c r="BA17" s="4" t="str">
        <f t="shared" ca="1" si="13"/>
        <v/>
      </c>
      <c r="BB17" s="4" t="str">
        <f t="shared" ca="1" si="14"/>
        <v/>
      </c>
      <c r="BC17" s="4" t="str">
        <f t="shared" ca="1" si="15"/>
        <v/>
      </c>
      <c r="BD17" s="4" t="str">
        <f t="shared" ca="1" si="16"/>
        <v/>
      </c>
      <c r="BE17" s="4" t="str">
        <f t="shared" ca="1" si="17"/>
        <v/>
      </c>
      <c r="BF17" s="4" t="str">
        <f t="shared" ca="1" si="18"/>
        <v/>
      </c>
      <c r="BG17" s="4">
        <f t="shared" ca="1" si="19"/>
        <v>19.999999999999996</v>
      </c>
      <c r="BH17" s="4" t="str">
        <f t="shared" ca="1" si="20"/>
        <v/>
      </c>
      <c r="BI17" s="4" t="str">
        <f t="shared" ca="1" si="21"/>
        <v/>
      </c>
      <c r="BJ17" s="4" t="str">
        <f t="shared" ca="1" si="22"/>
        <v/>
      </c>
      <c r="BK17" s="4" t="str">
        <f t="shared" ca="1" si="23"/>
        <v/>
      </c>
      <c r="BL17" s="4" t="str">
        <f t="shared" ca="1" si="24"/>
        <v/>
      </c>
      <c r="BM17" s="4" t="str">
        <f t="shared" ca="1" si="25"/>
        <v/>
      </c>
      <c r="BN17" s="4" t="str">
        <f t="shared" ca="1" si="26"/>
        <v/>
      </c>
      <c r="BO17" s="4" t="str">
        <f t="shared" ca="1" si="27"/>
        <v/>
      </c>
      <c r="BP17" s="4" t="str">
        <f t="shared" ca="1" si="28"/>
        <v/>
      </c>
      <c r="BQ17" s="4" t="str">
        <f t="shared" ca="1" si="29"/>
        <v/>
      </c>
      <c r="BR17" s="4" t="str">
        <f t="shared" ca="1" si="30"/>
        <v/>
      </c>
      <c r="BS17" s="4" t="str">
        <f t="shared" ca="1" si="31"/>
        <v/>
      </c>
      <c r="BT17" s="4" t="str">
        <f t="shared" ca="1" si="32"/>
        <v/>
      </c>
      <c r="BU17" s="4" t="str">
        <f t="shared" ca="1" si="33"/>
        <v/>
      </c>
      <c r="BV17" s="4" t="str">
        <f t="shared" ca="1" si="34"/>
        <v/>
      </c>
      <c r="BW17" s="4" t="str">
        <f t="shared" ca="1" si="35"/>
        <v/>
      </c>
      <c r="BY17" s="6">
        <f t="shared" si="36"/>
        <v>14.666666666666664</v>
      </c>
      <c r="BZ17" s="7">
        <f t="shared" ca="1" si="37"/>
        <v>5.333333333333333</v>
      </c>
      <c r="CA17" s="7">
        <f t="shared" ca="1" si="38"/>
        <v>2.666666666666667</v>
      </c>
      <c r="CB17" s="7">
        <f t="shared" ca="1" si="39"/>
        <v>2.333333333333333</v>
      </c>
      <c r="CC17" s="7" t="e">
        <f t="shared" ca="1" si="40"/>
        <v>#N/A</v>
      </c>
      <c r="CD17" s="7" t="e">
        <f t="shared" ca="1" si="41"/>
        <v>#N/A</v>
      </c>
      <c r="CE17" s="7" t="e">
        <f t="shared" ca="1" si="42"/>
        <v>#N/A</v>
      </c>
      <c r="CF17" s="6">
        <f t="shared" ca="1" si="43"/>
        <v>0</v>
      </c>
      <c r="CG17" s="6" t="e">
        <f t="shared" si="44"/>
        <v>#N/A</v>
      </c>
      <c r="CH17" s="6" t="e">
        <f t="shared" si="45"/>
        <v>#N/A</v>
      </c>
      <c r="CI17">
        <f t="shared" ca="1" si="49"/>
        <v>6.5</v>
      </c>
    </row>
    <row r="18" spans="1:87" x14ac:dyDescent="0.2">
      <c r="A18" s="25">
        <v>90</v>
      </c>
      <c r="B18" s="34" t="s">
        <v>3</v>
      </c>
      <c r="C18" s="25">
        <v>70</v>
      </c>
      <c r="D18" s="25">
        <v>80</v>
      </c>
      <c r="E18" s="25"/>
      <c r="F18" s="25"/>
      <c r="G18" s="25"/>
      <c r="H18" s="25"/>
      <c r="I18" s="4"/>
      <c r="J18" s="4"/>
      <c r="K18" s="4"/>
      <c r="L18" s="13">
        <f t="shared" si="0"/>
        <v>0</v>
      </c>
      <c r="M18" s="13">
        <f t="shared" si="46"/>
        <v>19.999999999999996</v>
      </c>
      <c r="N18" s="13">
        <f t="shared" si="1"/>
        <v>19.999999999999996</v>
      </c>
      <c r="O18" s="13">
        <f t="shared" si="47"/>
        <v>19.999999999999996</v>
      </c>
      <c r="P18" s="14">
        <f>N18</f>
        <v>19.999999999999996</v>
      </c>
      <c r="Q18" s="13">
        <f t="shared" si="48"/>
        <v>0</v>
      </c>
      <c r="S18" s="4">
        <f t="shared" si="3"/>
        <v>15.666666666666668</v>
      </c>
      <c r="T18" s="4">
        <f t="shared" si="4"/>
        <v>19.999999999999996</v>
      </c>
      <c r="U18" s="4">
        <f t="shared" si="5"/>
        <v>0</v>
      </c>
      <c r="V18" s="4">
        <f t="shared" si="6"/>
        <v>0</v>
      </c>
      <c r="W18" s="4">
        <f t="shared" si="7"/>
        <v>0</v>
      </c>
      <c r="X18" s="4">
        <f t="shared" si="8"/>
        <v>0</v>
      </c>
      <c r="Z18" s="20" t="str">
        <f t="shared" ca="1" si="9"/>
        <v/>
      </c>
      <c r="AA18" s="20" t="str">
        <f t="shared" ca="1" si="9"/>
        <v/>
      </c>
      <c r="AB18" s="20" t="str">
        <f t="shared" ca="1" si="9"/>
        <v/>
      </c>
      <c r="AC18" s="20" t="str">
        <f t="shared" ca="1" si="9"/>
        <v/>
      </c>
      <c r="AD18" s="20" t="str">
        <f t="shared" ca="1" si="9"/>
        <v/>
      </c>
      <c r="AE18" s="20" t="str">
        <f t="shared" ca="1" si="9"/>
        <v/>
      </c>
      <c r="AF18" s="20" t="str">
        <f t="shared" ca="1" si="9"/>
        <v/>
      </c>
      <c r="AG18" s="20" t="str">
        <f t="shared" ca="1" si="9"/>
        <v/>
      </c>
      <c r="AH18" s="20" t="str">
        <f t="shared" ca="1" si="9"/>
        <v/>
      </c>
      <c r="AI18" s="20" t="str">
        <f t="shared" ca="1" si="9"/>
        <v/>
      </c>
      <c r="AJ18" s="20" t="str">
        <f t="shared" ca="1" si="10"/>
        <v/>
      </c>
      <c r="AK18" s="20" t="str">
        <f t="shared" ca="1" si="10"/>
        <v/>
      </c>
      <c r="AL18" s="20" t="str">
        <f t="shared" ca="1" si="10"/>
        <v/>
      </c>
      <c r="AM18" s="20" t="str">
        <f t="shared" ca="1" si="10"/>
        <v/>
      </c>
      <c r="AN18" s="20" t="str">
        <f t="shared" ca="1" si="10"/>
        <v/>
      </c>
      <c r="AO18" s="20" t="str">
        <f t="shared" ca="1" si="10"/>
        <v/>
      </c>
      <c r="AP18" s="20" t="str">
        <f t="shared" ca="1" si="10"/>
        <v/>
      </c>
      <c r="AQ18" s="20" t="str">
        <f t="shared" ca="1" si="10"/>
        <v/>
      </c>
      <c r="AR18" s="20" t="str">
        <f t="shared" ca="1" si="10"/>
        <v/>
      </c>
      <c r="AS18" s="20" t="str">
        <f t="shared" ca="1" si="10"/>
        <v/>
      </c>
      <c r="AT18" s="20" t="str">
        <f t="shared" ca="1" si="10"/>
        <v/>
      </c>
      <c r="AU18" s="20" t="str">
        <f t="shared" ca="1" si="10"/>
        <v/>
      </c>
      <c r="AV18" s="20" t="str">
        <f t="shared" ca="1" si="10"/>
        <v/>
      </c>
      <c r="AW18" s="20" t="str">
        <f t="shared" ca="1" si="10"/>
        <v/>
      </c>
      <c r="AX18" s="20" t="str">
        <f t="shared" ca="1" si="10"/>
        <v/>
      </c>
      <c r="AY18" s="4" t="str">
        <f t="shared" ca="1" si="11"/>
        <v/>
      </c>
      <c r="AZ18" s="4" t="str">
        <f t="shared" ca="1" si="12"/>
        <v/>
      </c>
      <c r="BA18" s="4" t="str">
        <f t="shared" ca="1" si="13"/>
        <v/>
      </c>
      <c r="BB18" s="4" t="str">
        <f t="shared" ca="1" si="14"/>
        <v/>
      </c>
      <c r="BC18" s="4" t="str">
        <f t="shared" ca="1" si="15"/>
        <v/>
      </c>
      <c r="BD18" s="4" t="str">
        <f t="shared" ca="1" si="16"/>
        <v/>
      </c>
      <c r="BE18" s="4" t="str">
        <f t="shared" ca="1" si="17"/>
        <v/>
      </c>
      <c r="BF18" s="4" t="str">
        <f t="shared" ca="1" si="18"/>
        <v/>
      </c>
      <c r="BG18" s="4" t="str">
        <f t="shared" ca="1" si="19"/>
        <v/>
      </c>
      <c r="BH18" s="4" t="str">
        <f t="shared" ca="1" si="20"/>
        <v/>
      </c>
      <c r="BI18" s="4" t="str">
        <f t="shared" ca="1" si="21"/>
        <v/>
      </c>
      <c r="BJ18" s="4" t="str">
        <f t="shared" ca="1" si="22"/>
        <v/>
      </c>
      <c r="BK18" s="4" t="str">
        <f t="shared" ca="1" si="23"/>
        <v/>
      </c>
      <c r="BL18" s="4" t="str">
        <f t="shared" ca="1" si="24"/>
        <v/>
      </c>
      <c r="BM18" s="4" t="str">
        <f t="shared" ca="1" si="25"/>
        <v/>
      </c>
      <c r="BN18" s="4" t="str">
        <f t="shared" ca="1" si="26"/>
        <v/>
      </c>
      <c r="BO18" s="4" t="str">
        <f t="shared" ca="1" si="27"/>
        <v/>
      </c>
      <c r="BP18" s="4" t="str">
        <f t="shared" ca="1" si="28"/>
        <v/>
      </c>
      <c r="BQ18" s="4" t="str">
        <f t="shared" ca="1" si="29"/>
        <v/>
      </c>
      <c r="BR18" s="4" t="str">
        <f t="shared" ca="1" si="30"/>
        <v/>
      </c>
      <c r="BS18" s="4" t="str">
        <f t="shared" ca="1" si="31"/>
        <v/>
      </c>
      <c r="BT18" s="4" t="str">
        <f t="shared" ca="1" si="32"/>
        <v/>
      </c>
      <c r="BU18" s="4" t="str">
        <f t="shared" ca="1" si="33"/>
        <v/>
      </c>
      <c r="BV18" s="4" t="str">
        <f t="shared" ca="1" si="34"/>
        <v/>
      </c>
      <c r="BW18" s="4" t="str">
        <f t="shared" ca="1" si="35"/>
        <v/>
      </c>
      <c r="BY18" s="6" t="e">
        <f t="shared" si="36"/>
        <v>#N/A</v>
      </c>
      <c r="BZ18" s="7" t="e">
        <f t="shared" si="37"/>
        <v>#N/A</v>
      </c>
      <c r="CA18" s="7" t="e">
        <f t="shared" si="38"/>
        <v>#N/A</v>
      </c>
      <c r="CB18" s="7" t="e">
        <f t="shared" si="39"/>
        <v>#N/A</v>
      </c>
      <c r="CC18" s="7" t="e">
        <f t="shared" si="40"/>
        <v>#N/A</v>
      </c>
      <c r="CD18" s="7" t="e">
        <f t="shared" si="41"/>
        <v>#N/A</v>
      </c>
      <c r="CE18" s="7" t="e">
        <f t="shared" si="42"/>
        <v>#N/A</v>
      </c>
      <c r="CF18" s="6" t="e">
        <f t="shared" si="43"/>
        <v>#N/A</v>
      </c>
      <c r="CG18" s="6">
        <f t="shared" si="44"/>
        <v>3.9999999999999991</v>
      </c>
      <c r="CH18" s="6">
        <f t="shared" si="45"/>
        <v>19.999999999999996</v>
      </c>
      <c r="CI18">
        <f t="shared" ca="1" si="49"/>
        <v>7.5</v>
      </c>
    </row>
    <row r="19" spans="1:87" ht="15" x14ac:dyDescent="0.2">
      <c r="A19" s="33" t="str">
        <f>IF(ROW($B$18)-ROW($B$9)&gt;25,"Limited to 25 Tasks","")</f>
        <v/>
      </c>
      <c r="I19"/>
      <c r="CF19" s="6"/>
    </row>
  </sheetData>
  <mergeCells count="2">
    <mergeCell ref="C9:H9"/>
    <mergeCell ref="I7:K7"/>
  </mergeCells>
  <phoneticPr fontId="4" type="noConversion"/>
  <conditionalFormatting sqref="B10:B18">
    <cfRule type="expression" dxfId="2" priority="1" stopIfTrue="1">
      <formula>Q10=0</formula>
    </cfRule>
    <cfRule type="expression" dxfId="1" priority="2" stopIfTrue="1">
      <formula>Q10=0</formula>
    </cfRule>
  </conditionalFormatting>
  <conditionalFormatting sqref="A10">
    <cfRule type="expression" dxfId="0" priority="3" stopIfTrue="1">
      <formula>ROW(A10)-ROW(A$9)&gt;25</formula>
    </cfRule>
  </conditionalFormatting>
  <dataValidations disablePrompts="1" count="1">
    <dataValidation type="list" allowBlank="1" showInputMessage="1" showErrorMessage="1" sqref="K8">
      <formula1>"Beta, Triangular"</formula1>
    </dataValidation>
  </dataValidations>
  <hyperlinks>
    <hyperlink ref="A2" r:id="rId1"/>
  </hyperlinks>
  <pageMargins left="0.5" right="0.5" top="0.25" bottom="0.3" header="0.5" footer="0.25"/>
  <pageSetup scale="99" orientation="landscape" r:id="rId2"/>
  <headerFooter alignWithMargins="0">
    <oddFooter>&amp;R&amp;8http://www.vertex42.com/ExcelTemplates/critical-path-method.html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5"/>
  <sheetViews>
    <sheetView showGridLines="0" workbookViewId="0">
      <selection activeCell="A11" sqref="A11"/>
    </sheetView>
  </sheetViews>
  <sheetFormatPr defaultRowHeight="12.75" x14ac:dyDescent="0.2"/>
  <cols>
    <col min="1" max="1" width="12" customWidth="1"/>
    <col min="2" max="2" width="22" customWidth="1"/>
  </cols>
  <sheetData>
    <row r="1" spans="1:4" ht="30" customHeight="1" x14ac:dyDescent="0.2">
      <c r="A1" s="65" t="s">
        <v>20</v>
      </c>
      <c r="B1" s="64"/>
      <c r="C1" s="64"/>
      <c r="D1" s="64"/>
    </row>
    <row r="2" spans="1:4" x14ac:dyDescent="0.2">
      <c r="A2" s="10" t="s">
        <v>45</v>
      </c>
    </row>
    <row r="3" spans="1:4" x14ac:dyDescent="0.2">
      <c r="A3" s="10"/>
    </row>
    <row r="4" spans="1:4" ht="110.25" customHeight="1" x14ac:dyDescent="0.2">
      <c r="A4" s="68" t="s">
        <v>54</v>
      </c>
      <c r="B4" s="68"/>
      <c r="C4" s="68"/>
      <c r="D4" s="68"/>
    </row>
    <row r="5" spans="1:4" x14ac:dyDescent="0.2">
      <c r="A5" s="10"/>
    </row>
    <row r="10" spans="1:4" x14ac:dyDescent="0.2">
      <c r="A10" s="11" t="s">
        <v>21</v>
      </c>
      <c r="B10" s="11" t="s">
        <v>22</v>
      </c>
    </row>
    <row r="11" spans="1:4" x14ac:dyDescent="0.2">
      <c r="A11" s="5">
        <v>39814</v>
      </c>
      <c r="B11" t="s">
        <v>23</v>
      </c>
    </row>
    <row r="12" spans="1:4" x14ac:dyDescent="0.2">
      <c r="A12" s="5">
        <v>40544</v>
      </c>
    </row>
    <row r="13" spans="1:4" x14ac:dyDescent="0.2">
      <c r="A13" s="5">
        <v>40172</v>
      </c>
      <c r="B13" t="s">
        <v>24</v>
      </c>
    </row>
    <row r="14" spans="1:4" x14ac:dyDescent="0.2">
      <c r="A14" s="5">
        <v>40537</v>
      </c>
    </row>
    <row r="15" spans="1:4" x14ac:dyDescent="0.2">
      <c r="A15" s="5"/>
    </row>
  </sheetData>
  <mergeCells count="1">
    <mergeCell ref="A4:D4"/>
  </mergeCells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workbookViewId="0">
      <selection activeCell="A2" sqref="A2"/>
    </sheetView>
  </sheetViews>
  <sheetFormatPr defaultColWidth="9.140625" defaultRowHeight="12.75" x14ac:dyDescent="0.2"/>
  <cols>
    <col min="1" max="1" width="10.28515625" customWidth="1"/>
    <col min="2" max="2" width="78.5703125" customWidth="1"/>
    <col min="3" max="3" width="5.28515625" customWidth="1"/>
    <col min="4" max="4" width="10.28515625" customWidth="1"/>
  </cols>
  <sheetData>
    <row r="1" spans="1:4" s="9" customFormat="1" ht="30" customHeight="1" x14ac:dyDescent="0.2">
      <c r="A1" s="37" t="s">
        <v>46</v>
      </c>
      <c r="B1" s="37"/>
      <c r="C1" s="37"/>
      <c r="D1" s="32"/>
    </row>
    <row r="2" spans="1:4" ht="16.5" x14ac:dyDescent="0.2">
      <c r="A2" s="2"/>
      <c r="B2" s="38"/>
      <c r="C2" s="2"/>
    </row>
    <row r="3" spans="1:4" s="41" customFormat="1" ht="14.25" x14ac:dyDescent="0.2">
      <c r="A3" s="39"/>
      <c r="B3" s="40" t="s">
        <v>48</v>
      </c>
      <c r="C3" s="39"/>
    </row>
    <row r="4" spans="1:4" s="41" customFormat="1" x14ac:dyDescent="0.2">
      <c r="A4" s="39"/>
      <c r="B4" s="42" t="s">
        <v>55</v>
      </c>
      <c r="C4" s="39"/>
    </row>
    <row r="5" spans="1:4" s="41" customFormat="1" ht="15" x14ac:dyDescent="0.2">
      <c r="A5" s="39"/>
      <c r="B5" s="43"/>
      <c r="C5" s="39"/>
    </row>
    <row r="6" spans="1:4" s="41" customFormat="1" ht="15.75" x14ac:dyDescent="0.25">
      <c r="A6" s="39"/>
      <c r="B6" s="44" t="str">
        <f ca="1">"© 2010-" &amp; YEAR(TODAY()) &amp; " Vertex42 LLC"</f>
        <v>© 2010-2017 Vertex42 LLC</v>
      </c>
      <c r="C6" s="39"/>
    </row>
    <row r="7" spans="1:4" s="41" customFormat="1" ht="15.75" x14ac:dyDescent="0.25">
      <c r="A7" s="45"/>
      <c r="B7" s="43"/>
      <c r="C7" s="46"/>
    </row>
    <row r="8" spans="1:4" s="41" customFormat="1" ht="30" x14ac:dyDescent="0.2">
      <c r="A8" s="47"/>
      <c r="B8" s="43" t="s">
        <v>49</v>
      </c>
      <c r="C8" s="39"/>
    </row>
    <row r="9" spans="1:4" s="41" customFormat="1" ht="15" x14ac:dyDescent="0.2">
      <c r="A9" s="47"/>
      <c r="B9" s="43"/>
      <c r="C9" s="39"/>
    </row>
    <row r="10" spans="1:4" s="41" customFormat="1" ht="30" x14ac:dyDescent="0.2">
      <c r="A10" s="47"/>
      <c r="B10" s="43" t="s">
        <v>50</v>
      </c>
      <c r="C10" s="39"/>
    </row>
    <row r="11" spans="1:4" s="41" customFormat="1" ht="15" x14ac:dyDescent="0.2">
      <c r="A11" s="47"/>
      <c r="B11" s="43"/>
      <c r="C11" s="39"/>
    </row>
    <row r="12" spans="1:4" s="41" customFormat="1" ht="30" x14ac:dyDescent="0.2">
      <c r="A12" s="47"/>
      <c r="B12" s="43" t="s">
        <v>51</v>
      </c>
      <c r="C12" s="39"/>
    </row>
    <row r="13" spans="1:4" s="41" customFormat="1" ht="15" x14ac:dyDescent="0.2">
      <c r="A13" s="47"/>
      <c r="B13" s="43"/>
      <c r="C13" s="39"/>
    </row>
    <row r="14" spans="1:4" s="41" customFormat="1" ht="15" x14ac:dyDescent="0.2">
      <c r="A14" s="47"/>
      <c r="B14" s="48" t="s">
        <v>52</v>
      </c>
      <c r="C14" s="39"/>
    </row>
    <row r="15" spans="1:4" s="41" customFormat="1" ht="15" x14ac:dyDescent="0.2">
      <c r="A15" s="47"/>
      <c r="B15" s="43" t="s">
        <v>56</v>
      </c>
      <c r="C15" s="39"/>
    </row>
    <row r="16" spans="1:4" s="41" customFormat="1" ht="15" x14ac:dyDescent="0.2">
      <c r="A16" s="47"/>
      <c r="B16" s="43"/>
      <c r="C16" s="39"/>
    </row>
    <row r="17" spans="1:3" s="41" customFormat="1" ht="30.75" x14ac:dyDescent="0.2">
      <c r="A17" s="47"/>
      <c r="B17" s="43" t="s">
        <v>53</v>
      </c>
      <c r="C17" s="39"/>
    </row>
    <row r="18" spans="1:3" s="41" customFormat="1" ht="16.5" x14ac:dyDescent="0.2">
      <c r="A18" s="47"/>
      <c r="B18" s="49"/>
      <c r="C18" s="39"/>
    </row>
    <row r="19" spans="1:3" s="41" customFormat="1" ht="16.5" x14ac:dyDescent="0.2">
      <c r="A19" s="47"/>
      <c r="B19" s="49"/>
      <c r="C19" s="39"/>
    </row>
    <row r="20" spans="1:3" s="41" customFormat="1" ht="14.25" x14ac:dyDescent="0.2">
      <c r="A20" s="47"/>
      <c r="B20" s="50"/>
      <c r="C20" s="39"/>
    </row>
    <row r="21" spans="1:3" s="41" customFormat="1" ht="15" x14ac:dyDescent="0.25">
      <c r="A21" s="45"/>
      <c r="B21" s="50"/>
      <c r="C21" s="46"/>
    </row>
    <row r="22" spans="1:3" s="41" customFormat="1" ht="14.25" x14ac:dyDescent="0.2">
      <c r="A22" s="39"/>
      <c r="B22" s="51"/>
      <c r="C22" s="39"/>
    </row>
    <row r="23" spans="1:3" s="41" customFormat="1" ht="14.25" x14ac:dyDescent="0.2">
      <c r="A23" s="39"/>
      <c r="B23" s="51"/>
      <c r="C23" s="39"/>
    </row>
    <row r="24" spans="1:3" s="41" customFormat="1" ht="15.75" x14ac:dyDescent="0.25">
      <c r="A24" s="52"/>
      <c r="B24" s="53"/>
    </row>
    <row r="25" spans="1:3" s="41" customFormat="1" x14ac:dyDescent="0.2"/>
    <row r="26" spans="1:3" s="41" customFormat="1" ht="15" x14ac:dyDescent="0.25">
      <c r="A26" s="54"/>
      <c r="B26" s="55"/>
    </row>
    <row r="27" spans="1:3" s="41" customFormat="1" x14ac:dyDescent="0.2"/>
    <row r="28" spans="1:3" s="41" customFormat="1" ht="15" x14ac:dyDescent="0.25">
      <c r="A28" s="54"/>
      <c r="B28" s="55"/>
    </row>
    <row r="29" spans="1:3" s="41" customFormat="1" x14ac:dyDescent="0.2"/>
    <row r="30" spans="1:3" s="41" customFormat="1" ht="15" x14ac:dyDescent="0.25">
      <c r="A30" s="54"/>
      <c r="B30" s="56"/>
    </row>
    <row r="31" spans="1:3" s="41" customFormat="1" ht="14.25" x14ac:dyDescent="0.2">
      <c r="B31" s="57"/>
    </row>
    <row r="32" spans="1:3" s="41" customFormat="1" x14ac:dyDescent="0.2"/>
    <row r="33" s="41" customFormat="1" x14ac:dyDescent="0.2"/>
  </sheetData>
  <hyperlinks>
    <hyperlink ref="B14" r:id="rId1" display="http://www.vertex42.com/licensing/EULA_privateuse.html"/>
    <hyperlink ref="B4" r:id="rId2" display="http://www.vertex42.com/ExcelTemplates/critical-path-method.html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CPM</vt:lpstr>
      <vt:lpstr>Holidays</vt:lpstr>
      <vt:lpstr>©</vt:lpstr>
      <vt:lpstr>CPM!Print_Area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Critical Path Method Spreadsheet</dc:title>
  <dc:subject/>
  <dc:creator>Vertex42.com</dc:creator>
  <dc:description>(c) 2010-2015 Vertex42 LLC. All Rights Reserved.</dc:description>
  <cp:lastModifiedBy>Vertex42.com Templates</cp:lastModifiedBy>
  <cp:lastPrinted>2015-04-03T16:57:51Z</cp:lastPrinted>
  <dcterms:created xsi:type="dcterms:W3CDTF">2010-01-09T00:01:03Z</dcterms:created>
  <dcterms:modified xsi:type="dcterms:W3CDTF">2017-01-27T19:29:31Z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2010-2015 Vertex42 LLC</vt:lpwstr>
  </property>
  <property fmtid="{D5CDD505-2E9C-101B-9397-08002B2CF9AE}" pid="3" name="Version">
    <vt:lpwstr>1.1.1</vt:lpwstr>
  </property>
</Properties>
</file>