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4655" tabRatio="811" activeTab="5"/>
  </bookViews>
  <sheets>
    <sheet name="Total Address Range" sheetId="2" r:id="rId1"/>
    <sheet name="PLC IOs" sheetId="14" r:id="rId2"/>
    <sheet name="System Status" sheetId="16" r:id="rId3"/>
    <sheet name="Panel Lights" sheetId="28" r:id="rId4"/>
    <sheet name="Ethernet" sheetId="12" r:id="rId5"/>
    <sheet name="Pumps" sheetId="7" r:id="rId6"/>
    <sheet name="Strainer" sheetId="11" r:id="rId7"/>
    <sheet name="Water Level" sheetId="8" r:id="rId8"/>
    <sheet name="Lights" sheetId="9" r:id="rId9"/>
    <sheet name="Timer" sheetId="13" r:id="rId10"/>
    <sheet name="Backwash" sheetId="26" r:id="rId11"/>
    <sheet name="Water Quality" sheetId="27" r:id="rId12"/>
    <sheet name="TimeSync" sheetId="29" r:id="rId13"/>
    <sheet name="Misc Server Paths" sheetId="30" r:id="rId14"/>
  </sheets>
  <calcPr calcId="145621"/>
</workbook>
</file>

<file path=xl/calcChain.xml><?xml version="1.0" encoding="utf-8"?>
<calcChain xmlns="http://schemas.openxmlformats.org/spreadsheetml/2006/main">
  <c r="E11" i="8" l="1"/>
  <c r="E10" i="8"/>
  <c r="E9" i="8"/>
  <c r="E8" i="8"/>
  <c r="E7" i="8"/>
  <c r="E6" i="8"/>
  <c r="E5" i="8"/>
  <c r="E4" i="8"/>
  <c r="M4" i="7" l="1"/>
  <c r="B28" i="7" s="1"/>
  <c r="N44" i="7" l="1"/>
  <c r="N43" i="7"/>
  <c r="N42" i="7"/>
  <c r="N41" i="7"/>
  <c r="N40" i="7"/>
  <c r="N38" i="7" l="1"/>
  <c r="N37" i="7"/>
  <c r="N36" i="7"/>
  <c r="N35" i="7"/>
  <c r="N34" i="7"/>
  <c r="E26" i="27" l="1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8" i="9" l="1"/>
  <c r="E7" i="9"/>
  <c r="D30" i="7"/>
  <c r="D29" i="7"/>
  <c r="D28" i="7"/>
  <c r="E47" i="7"/>
  <c r="E29" i="7" l="1"/>
  <c r="E32" i="7"/>
  <c r="E36" i="7"/>
  <c r="E40" i="7"/>
  <c r="E44" i="7"/>
  <c r="E48" i="7"/>
  <c r="E33" i="7"/>
  <c r="E37" i="7"/>
  <c r="E41" i="7"/>
  <c r="E45" i="7"/>
  <c r="E28" i="7"/>
  <c r="E30" i="7"/>
  <c r="E34" i="7"/>
  <c r="E38" i="7"/>
  <c r="E42" i="7"/>
  <c r="E46" i="7"/>
  <c r="E31" i="7"/>
  <c r="E35" i="7"/>
  <c r="E39" i="7"/>
  <c r="E43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D5" i="7"/>
  <c r="E4" i="7"/>
  <c r="D4" i="7"/>
  <c r="E3" i="7"/>
  <c r="D3" i="7"/>
  <c r="N31" i="7" l="1"/>
  <c r="N30" i="7"/>
  <c r="N29" i="7"/>
  <c r="N28" i="7"/>
  <c r="N27" i="7"/>
  <c r="E6" i="9" l="1"/>
  <c r="E5" i="9"/>
</calcChain>
</file>

<file path=xl/sharedStrings.xml><?xml version="1.0" encoding="utf-8"?>
<sst xmlns="http://schemas.openxmlformats.org/spreadsheetml/2006/main" count="1471" uniqueCount="836">
  <si>
    <t>%MW</t>
  </si>
  <si>
    <t>Size of global address fields</t>
  </si>
  <si>
    <t>%M</t>
  </si>
  <si>
    <t>REAL</t>
  </si>
  <si>
    <t>Water Quality</t>
  </si>
  <si>
    <t>%MW799</t>
  </si>
  <si>
    <t>Temperature</t>
  </si>
  <si>
    <t>%MW800</t>
  </si>
  <si>
    <t>EBOOL</t>
  </si>
  <si>
    <t>INT</t>
  </si>
  <si>
    <t>%M1000</t>
  </si>
  <si>
    <t>%MW1000</t>
  </si>
  <si>
    <t>Wind Spd &amp; Dir</t>
  </si>
  <si>
    <t>Water Level</t>
  </si>
  <si>
    <t>Lights</t>
  </si>
  <si>
    <t>Light_Schedule_ON</t>
  </si>
  <si>
    <t>Pumps</t>
  </si>
  <si>
    <t>System Status</t>
  </si>
  <si>
    <t>%M5</t>
  </si>
  <si>
    <t>Estop</t>
  </si>
  <si>
    <t>%M1</t>
  </si>
  <si>
    <t>%M2</t>
  </si>
  <si>
    <t>Misc</t>
  </si>
  <si>
    <t>%MW1</t>
  </si>
  <si>
    <t>iPad2_PumpNumber</t>
  </si>
  <si>
    <t>iPad1_PumpNumber</t>
  </si>
  <si>
    <t>%MW2</t>
  </si>
  <si>
    <t>%MW3</t>
  </si>
  <si>
    <t>%MW6</t>
  </si>
  <si>
    <t>Pump Details 2</t>
  </si>
  <si>
    <t>Pump Details 1</t>
  </si>
  <si>
    <t xml:space="preserve">Strainer </t>
  </si>
  <si>
    <t>Strainer</t>
  </si>
  <si>
    <t>Clean_Strainer1</t>
  </si>
  <si>
    <t>Clean_Strainer2</t>
  </si>
  <si>
    <t>Clean_Strainer3</t>
  </si>
  <si>
    <t>%M5000</t>
  </si>
  <si>
    <t>%MW7</t>
  </si>
  <si>
    <t>%MW10</t>
  </si>
  <si>
    <t>%M2999</t>
  </si>
  <si>
    <t>%MW2999</t>
  </si>
  <si>
    <t>%M3000</t>
  </si>
  <si>
    <t>%M4000</t>
  </si>
  <si>
    <t>%M4499</t>
  </si>
  <si>
    <t>%MW4000</t>
  </si>
  <si>
    <t>%M4500</t>
  </si>
  <si>
    <t>%M4999</t>
  </si>
  <si>
    <t>%M5499</t>
  </si>
  <si>
    <t>Eq2 Sch</t>
  </si>
  <si>
    <t>%M5500</t>
  </si>
  <si>
    <t>%M5999</t>
  </si>
  <si>
    <t>%M6000</t>
  </si>
  <si>
    <t>%M6499</t>
  </si>
  <si>
    <t>%M6500</t>
  </si>
  <si>
    <t xml:space="preserve">%MW300 </t>
  </si>
  <si>
    <t>%MW650</t>
  </si>
  <si>
    <t>%MW649</t>
  </si>
  <si>
    <t>%MW999</t>
  </si>
  <si>
    <t>READ ONLY</t>
  </si>
  <si>
    <t>WRITE - USER SETTINGS</t>
  </si>
  <si>
    <t>Motor Starters</t>
  </si>
  <si>
    <t>Water Level Sensors</t>
  </si>
  <si>
    <t>%M3499</t>
  </si>
  <si>
    <t>%M3999</t>
  </si>
  <si>
    <t>%M3500</t>
  </si>
  <si>
    <t>%M4501</t>
  </si>
  <si>
    <t>%M4502</t>
  </si>
  <si>
    <t>Play_status</t>
  </si>
  <si>
    <t>%M3</t>
  </si>
  <si>
    <t>%M650</t>
  </si>
  <si>
    <t>%M799</t>
  </si>
  <si>
    <t>Timer</t>
  </si>
  <si>
    <t>%MW6500</t>
  </si>
  <si>
    <t>%MW6999</t>
  </si>
  <si>
    <t>%M7000</t>
  </si>
  <si>
    <t>%M6999</t>
  </si>
  <si>
    <t>Range</t>
  </si>
  <si>
    <t>Units</t>
  </si>
  <si>
    <t>Default</t>
  </si>
  <si>
    <t>Address</t>
  </si>
  <si>
    <t>TYPE</t>
  </si>
  <si>
    <t>sec</t>
  </si>
  <si>
    <t>%MW6501</t>
  </si>
  <si>
    <t>%MW6502</t>
  </si>
  <si>
    <t>%MW6503</t>
  </si>
  <si>
    <t>%MW6504</t>
  </si>
  <si>
    <t>%MW6505</t>
  </si>
  <si>
    <t>%MW6506</t>
  </si>
  <si>
    <t>%MW6507</t>
  </si>
  <si>
    <t>%MW6508</t>
  </si>
  <si>
    <t>%MW6509</t>
  </si>
  <si>
    <t>%MW6510</t>
  </si>
  <si>
    <t>%MW6511</t>
  </si>
  <si>
    <t>%MW6512</t>
  </si>
  <si>
    <t>%MW6513</t>
  </si>
  <si>
    <t>%MW6514</t>
  </si>
  <si>
    <t>%MW6515</t>
  </si>
  <si>
    <t>%MW6516</t>
  </si>
  <si>
    <t>%MW6517</t>
  </si>
  <si>
    <t>%MW6518</t>
  </si>
  <si>
    <t>%MW6519</t>
  </si>
  <si>
    <t>%MW6520</t>
  </si>
  <si>
    <t>%MW6521</t>
  </si>
  <si>
    <t>%MW6522</t>
  </si>
  <si>
    <t>%MW6523</t>
  </si>
  <si>
    <t>%MW6524</t>
  </si>
  <si>
    <t>%MW6525</t>
  </si>
  <si>
    <t>mins</t>
  </si>
  <si>
    <t>h</t>
  </si>
  <si>
    <t>Digital Inputs</t>
  </si>
  <si>
    <t>Digital Outputs</t>
  </si>
  <si>
    <t>%I0.2.0</t>
  </si>
  <si>
    <t>%I0.2.1</t>
  </si>
  <si>
    <t>%I0.2.2</t>
  </si>
  <si>
    <t>%I0.2.3</t>
  </si>
  <si>
    <t>%I0.2.4</t>
  </si>
  <si>
    <t>%I0.2.5</t>
  </si>
  <si>
    <t>%I0.2.6</t>
  </si>
  <si>
    <t>%I0.2.7</t>
  </si>
  <si>
    <t>%I0.2.8</t>
  </si>
  <si>
    <t>%I0.2.9</t>
  </si>
  <si>
    <t>%I0.2.10</t>
  </si>
  <si>
    <t>%I0.2.11</t>
  </si>
  <si>
    <t>%I0.2.12</t>
  </si>
  <si>
    <t>%I0.2.13</t>
  </si>
  <si>
    <t>%I0.2.14</t>
  </si>
  <si>
    <t>%I0.2.15</t>
  </si>
  <si>
    <t>%I0.3.0</t>
  </si>
  <si>
    <t>%I0.3.1</t>
  </si>
  <si>
    <t>%I0.3.2</t>
  </si>
  <si>
    <t>%I0.3.3</t>
  </si>
  <si>
    <t>%I0.3.4</t>
  </si>
  <si>
    <t>%I0.3.5</t>
  </si>
  <si>
    <t>%I0.3.6</t>
  </si>
  <si>
    <t>%I0.3.7</t>
  </si>
  <si>
    <t>%I0.3.8</t>
  </si>
  <si>
    <t>%I0.3.9</t>
  </si>
  <si>
    <t>%I0.3.10</t>
  </si>
  <si>
    <t>%I0.3.11</t>
  </si>
  <si>
    <t>%I0.3.12</t>
  </si>
  <si>
    <t>%I0.3.13</t>
  </si>
  <si>
    <t>%I0.3.14</t>
  </si>
  <si>
    <t>%I0.3.15</t>
  </si>
  <si>
    <t>Analog Inputs</t>
  </si>
  <si>
    <t>T_ANA_IN_BMX</t>
  </si>
  <si>
    <t>%I0.4.0</t>
  </si>
  <si>
    <t>%I0.4.1</t>
  </si>
  <si>
    <t>%I0.4.2</t>
  </si>
  <si>
    <t>%I0.4.3</t>
  </si>
  <si>
    <t>%I0.4.4</t>
  </si>
  <si>
    <t>%I0.4.5</t>
  </si>
  <si>
    <t>%I0.4.6</t>
  </si>
  <si>
    <t>%I0.4.7</t>
  </si>
  <si>
    <t>%I0.4.8</t>
  </si>
  <si>
    <t>%I0.4.9</t>
  </si>
  <si>
    <t>%I0.4.10</t>
  </si>
  <si>
    <t>%I0.4.11</t>
  </si>
  <si>
    <t>%I0.4.12</t>
  </si>
  <si>
    <t>%I0.4.13</t>
  </si>
  <si>
    <t>%I0.4.14</t>
  </si>
  <si>
    <t>%I0.4.15</t>
  </si>
  <si>
    <t>T_Pumps_Pressure_Switch</t>
  </si>
  <si>
    <t>T_pH</t>
  </si>
  <si>
    <t>T_ORP</t>
  </si>
  <si>
    <t>T_TDS</t>
  </si>
  <si>
    <t>T_Water_Temp</t>
  </si>
  <si>
    <t xml:space="preserve">T_Air_Temp </t>
  </si>
  <si>
    <t xml:space="preserve">T_Dump_Valve </t>
  </si>
  <si>
    <t>T_Wind_Bits_ON</t>
  </si>
  <si>
    <t>T_Wind_Bits_OFF</t>
  </si>
  <si>
    <t>T_Wind_Abort</t>
  </si>
  <si>
    <t>T_Water_Above_H</t>
  </si>
  <si>
    <t>T_Water_Below_L</t>
  </si>
  <si>
    <t>T_Water_Below_LL</t>
  </si>
  <si>
    <t>T_Water_Below_LLL</t>
  </si>
  <si>
    <t>T_PDSH_Delay</t>
  </si>
  <si>
    <t xml:space="preserve">T_Strainer_Pressure_Switch </t>
  </si>
  <si>
    <t>%M300</t>
  </si>
  <si>
    <t>%M649</t>
  </si>
  <si>
    <t>T_WaterMakeup</t>
  </si>
  <si>
    <t>T_Brominator</t>
  </si>
  <si>
    <t>Deadman Switch Enable</t>
  </si>
  <si>
    <t>%M4</t>
  </si>
  <si>
    <t>Manual_Speed</t>
  </si>
  <si>
    <t>Output_Freq</t>
  </si>
  <si>
    <t>%MW4</t>
  </si>
  <si>
    <t>Current</t>
  </si>
  <si>
    <t>%MW5</t>
  </si>
  <si>
    <t>Voltage</t>
  </si>
  <si>
    <t>Auto_Mode</t>
  </si>
  <si>
    <t>%MW8</t>
  </si>
  <si>
    <t>Manual_Mode</t>
  </si>
  <si>
    <t>%MW9</t>
  </si>
  <si>
    <t>Manual_Start</t>
  </si>
  <si>
    <t>Mode_Feedback</t>
  </si>
  <si>
    <t>%MW11</t>
  </si>
  <si>
    <t>Man_Speed2</t>
  </si>
  <si>
    <t>Pump Fault</t>
  </si>
  <si>
    <t>Press Fault</t>
  </si>
  <si>
    <t>VFD Fault</t>
  </si>
  <si>
    <t>GFCI Fault</t>
  </si>
  <si>
    <t>%MW16</t>
  </si>
  <si>
    <t>%MW20</t>
  </si>
  <si>
    <t>%MW21</t>
  </si>
  <si>
    <t>%MW22</t>
  </si>
  <si>
    <t>%MW23</t>
  </si>
  <si>
    <t>%MW24</t>
  </si>
  <si>
    <t>%MW25</t>
  </si>
  <si>
    <t>%MW26</t>
  </si>
  <si>
    <t>%MW27</t>
  </si>
  <si>
    <t>%MW28</t>
  </si>
  <si>
    <t>%MW29</t>
  </si>
  <si>
    <t>%MW30</t>
  </si>
  <si>
    <t>%MW31</t>
  </si>
  <si>
    <t>%MW36</t>
  </si>
  <si>
    <t>%MW40</t>
  </si>
  <si>
    <t>%MW49</t>
  </si>
  <si>
    <t>T_Fog_MS_Delay</t>
  </si>
  <si>
    <t>In_System_Warning_reset</t>
  </si>
  <si>
    <t>In_System_Fault_reset</t>
  </si>
  <si>
    <t>Out_System_Normal</t>
  </si>
  <si>
    <t>Out_System_Fault</t>
  </si>
  <si>
    <t>T_Fog_Water_level_Timeout</t>
  </si>
  <si>
    <t>min</t>
  </si>
  <si>
    <t>Name</t>
  </si>
  <si>
    <t>%M200</t>
  </si>
  <si>
    <t>PlayList Mode</t>
  </si>
  <si>
    <t>%Q0.7.0</t>
  </si>
  <si>
    <t>%Q0.7.1</t>
  </si>
  <si>
    <t>%Q0.7.2</t>
  </si>
  <si>
    <t>%Q0.7.3</t>
  </si>
  <si>
    <t>%Q0.7.4</t>
  </si>
  <si>
    <t>%Q0.7.5</t>
  </si>
  <si>
    <t>%Q0.7.6</t>
  </si>
  <si>
    <t>%Q0.7.7</t>
  </si>
  <si>
    <t>%Q0.7.8</t>
  </si>
  <si>
    <t>%Q0.7.9</t>
  </si>
  <si>
    <t>%Q0.7.10</t>
  </si>
  <si>
    <t>%Q0.7.11</t>
  </si>
  <si>
    <t>%Q0.7.12</t>
  </si>
  <si>
    <t>%Q0.7.13</t>
  </si>
  <si>
    <t>%Q0.7.14</t>
  </si>
  <si>
    <t>%Q0.7.15</t>
  </si>
  <si>
    <t>Ethernet_Status_1</t>
  </si>
  <si>
    <t>Ethernet_Status_2</t>
  </si>
  <si>
    <t>Ethernet_Status_3</t>
  </si>
  <si>
    <t>Ethernet_Status_4</t>
  </si>
  <si>
    <t>Ethernet_Status_5</t>
  </si>
  <si>
    <t>Ethernet_Status_6</t>
  </si>
  <si>
    <t>Ethernet_Status_7</t>
  </si>
  <si>
    <t>Ethernet_Status_8</t>
  </si>
  <si>
    <t>Ethernet_Status_9</t>
  </si>
  <si>
    <t>Ethernet_Status_10</t>
  </si>
  <si>
    <t>Ethernet_Status_11</t>
  </si>
  <si>
    <t>Ethernet_Status_12</t>
  </si>
  <si>
    <t>Ethernet_Status_13</t>
  </si>
  <si>
    <t>Ethernet_Status_14</t>
  </si>
  <si>
    <t>Ethernet_Status_15</t>
  </si>
  <si>
    <t>Ethernet_Status_16</t>
  </si>
  <si>
    <t>Air Pressure Sensor</t>
  </si>
  <si>
    <t>LCP101_Status</t>
  </si>
  <si>
    <t>Lights_Auto_Man_mode</t>
  </si>
  <si>
    <t>Out_System_Warning</t>
  </si>
  <si>
    <t>%M800</t>
  </si>
  <si>
    <t>%M999</t>
  </si>
  <si>
    <t>%M20</t>
  </si>
  <si>
    <t>%M21</t>
  </si>
  <si>
    <t>T_WindAbort_Unlatch</t>
  </si>
  <si>
    <t>Ethernet Status</t>
  </si>
  <si>
    <t>Air Pressure Sensors</t>
  </si>
  <si>
    <t>System Alarms</t>
  </si>
  <si>
    <t>Show Stoppers</t>
  </si>
  <si>
    <t>BenderStatus</t>
  </si>
  <si>
    <t>Warning_Status</t>
  </si>
  <si>
    <t>Fault_Status</t>
  </si>
  <si>
    <t>%M10501</t>
  </si>
  <si>
    <t>%M10502</t>
  </si>
  <si>
    <t>Warning_Reset</t>
  </si>
  <si>
    <t>Fault_Reset</t>
  </si>
  <si>
    <t>%M10503</t>
  </si>
  <si>
    <t>%M10504</t>
  </si>
  <si>
    <t>%M199</t>
  </si>
  <si>
    <t>%M299</t>
  </si>
  <si>
    <t>Timers</t>
  </si>
  <si>
    <t>Set All Animated Pumps to Auto</t>
  </si>
  <si>
    <t>%I0.5.0</t>
  </si>
  <si>
    <t>%I0.5.1</t>
  </si>
  <si>
    <t>%I0.5.2</t>
  </si>
  <si>
    <t>%I0.5.3</t>
  </si>
  <si>
    <t>%I0.5.4</t>
  </si>
  <si>
    <t>%I0.5.5</t>
  </si>
  <si>
    <t>%I0.5.6</t>
  </si>
  <si>
    <t>%I0.5.7</t>
  </si>
  <si>
    <t>%I0.5.8</t>
  </si>
  <si>
    <t>%I0.5.9</t>
  </si>
  <si>
    <t>%I0.5.10</t>
  </si>
  <si>
    <t>%I0.5.11</t>
  </si>
  <si>
    <t>%I0.5.12</t>
  </si>
  <si>
    <t>%I0.5.13</t>
  </si>
  <si>
    <t>%I0.5.14</t>
  </si>
  <si>
    <t>%I0.5.15</t>
  </si>
  <si>
    <t>%I0.6.0</t>
  </si>
  <si>
    <t>%I0.6.1</t>
  </si>
  <si>
    <t>%I0.6.2</t>
  </si>
  <si>
    <t>%I0.6.3</t>
  </si>
  <si>
    <t>%I0.6.4</t>
  </si>
  <si>
    <t>%I0.6.5</t>
  </si>
  <si>
    <t>%I0.6.6</t>
  </si>
  <si>
    <t>%I0.6.7</t>
  </si>
  <si>
    <t>%I0.6.8</t>
  </si>
  <si>
    <t>%I0.6.9</t>
  </si>
  <si>
    <t>%I0.6.10</t>
  </si>
  <si>
    <t>%I0.6.11</t>
  </si>
  <si>
    <t>%I0.6.12</t>
  </si>
  <si>
    <t>%I0.6.13</t>
  </si>
  <si>
    <t>%I0.6.14</t>
  </si>
  <si>
    <t>%I0.6.15</t>
  </si>
  <si>
    <t>%Q0.8.0</t>
  </si>
  <si>
    <t>%Q0.8.1</t>
  </si>
  <si>
    <t>%Q0.8.2</t>
  </si>
  <si>
    <t>%Q0.8.3</t>
  </si>
  <si>
    <t>%Q0.8.4</t>
  </si>
  <si>
    <t>%Q0.8.5</t>
  </si>
  <si>
    <t>%Q0.8.6</t>
  </si>
  <si>
    <t>%Q0.8.7</t>
  </si>
  <si>
    <t>%Q0.8.8</t>
  </si>
  <si>
    <t>%Q0.8.9</t>
  </si>
  <si>
    <t>%Q0.8.10</t>
  </si>
  <si>
    <t>%Q0.8.11</t>
  </si>
  <si>
    <t>%Q0.8.12</t>
  </si>
  <si>
    <t>%Q0.8.13</t>
  </si>
  <si>
    <t>%Q0.8.14</t>
  </si>
  <si>
    <t>%Q0.8.15</t>
  </si>
  <si>
    <t>Out_BW1_Valve</t>
  </si>
  <si>
    <t>Out_BW2_Valve</t>
  </si>
  <si>
    <t>Out_Ozone_Generator</t>
  </si>
  <si>
    <t>Out_BMS1</t>
  </si>
  <si>
    <t>Out_BMS2</t>
  </si>
  <si>
    <t>In_pH</t>
  </si>
  <si>
    <t>In_ORP</t>
  </si>
  <si>
    <t>In_TDS</t>
  </si>
  <si>
    <t xml:space="preserve">                                                                              </t>
  </si>
  <si>
    <t>fixed</t>
  </si>
  <si>
    <t>VFD_Run Status</t>
  </si>
  <si>
    <t>Pump At Target Freq</t>
  </si>
  <si>
    <t>Pressure Fault</t>
  </si>
  <si>
    <t>VFD Warning</t>
  </si>
  <si>
    <t>Modbus TCP Active</t>
  </si>
  <si>
    <t>VFD on HMI</t>
  </si>
  <si>
    <t>Backwash Running</t>
  </si>
  <si>
    <t>unused</t>
  </si>
  <si>
    <t>Network Connection</t>
  </si>
  <si>
    <t>Manual Speed</t>
  </si>
  <si>
    <t>Output Freq</t>
  </si>
  <si>
    <t>P102_Current</t>
  </si>
  <si>
    <t>VFD Fault Code</t>
  </si>
  <si>
    <t>BW Speed</t>
  </si>
  <si>
    <t>Device Name</t>
  </si>
  <si>
    <t>Device Description</t>
  </si>
  <si>
    <t>iPad                          Pump Number</t>
  </si>
  <si>
    <t xml:space="preserve">Modbus </t>
  </si>
  <si>
    <t>IP Address</t>
  </si>
  <si>
    <t>VFD-101</t>
  </si>
  <si>
    <t>Starting Address</t>
  </si>
  <si>
    <t>iPad Number</t>
  </si>
  <si>
    <t>PLC - INTERNAL - iPad Settings Screen</t>
  </si>
  <si>
    <t>LCP101_ON</t>
  </si>
  <si>
    <t>Fog</t>
  </si>
  <si>
    <t>Filtration Skid</t>
  </si>
  <si>
    <t>BW Routine</t>
  </si>
  <si>
    <t>BW</t>
  </si>
  <si>
    <t>Duration_SP</t>
  </si>
  <si>
    <t>BW_ValveActuation_Time</t>
  </si>
  <si>
    <t>Trigger_Sch_BW</t>
  </si>
  <si>
    <t>%M4001</t>
  </si>
  <si>
    <t>%M4003</t>
  </si>
  <si>
    <t>T_BW_Duration</t>
  </si>
  <si>
    <t>T_BWValve_Activation</t>
  </si>
  <si>
    <t>%M2000</t>
  </si>
  <si>
    <t>%M2001</t>
  </si>
  <si>
    <t>%M2002</t>
  </si>
  <si>
    <t>%M2003</t>
  </si>
  <si>
    <t>%M121</t>
  </si>
  <si>
    <t>%M122</t>
  </si>
  <si>
    <t>%M123</t>
  </si>
  <si>
    <t>%M124</t>
  </si>
  <si>
    <t>%M125</t>
  </si>
  <si>
    <t>%M126</t>
  </si>
  <si>
    <t>%M127</t>
  </si>
  <si>
    <t>%M128</t>
  </si>
  <si>
    <t>%M129</t>
  </si>
  <si>
    <t>%M130</t>
  </si>
  <si>
    <t>%M131</t>
  </si>
  <si>
    <t>%M132</t>
  </si>
  <si>
    <t>%M133</t>
  </si>
  <si>
    <t>%M134</t>
  </si>
  <si>
    <t>%M135</t>
  </si>
  <si>
    <t>%M136</t>
  </si>
  <si>
    <t>%M325</t>
  </si>
  <si>
    <t>EBOOl</t>
  </si>
  <si>
    <t>%M326</t>
  </si>
  <si>
    <t>%M327</t>
  </si>
  <si>
    <t>Filtration Pump Run Status</t>
  </si>
  <si>
    <t>Br_Enabled</t>
  </si>
  <si>
    <t>Br_Timeout</t>
  </si>
  <si>
    <t>Br_Dosing</t>
  </si>
  <si>
    <t>Br_Dosing_ON_SP</t>
  </si>
  <si>
    <t>Br_Dosing_OFF_SP</t>
  </si>
  <si>
    <t>%MW330</t>
  </si>
  <si>
    <t>%MW332</t>
  </si>
  <si>
    <t>Br Dosing</t>
  </si>
  <si>
    <t>ORP</t>
  </si>
  <si>
    <t>ORP_Scaled_Value</t>
  </si>
  <si>
    <t>ORP_Scale_Min</t>
  </si>
  <si>
    <t>ORP_Scale_Max</t>
  </si>
  <si>
    <t>ORP_Lo_SP</t>
  </si>
  <si>
    <t>ORP_Hi_SP</t>
  </si>
  <si>
    <t>ORP_Channel_Fault</t>
  </si>
  <si>
    <t>ORP_Above_Hi</t>
  </si>
  <si>
    <t>ORP_Below_Low</t>
  </si>
  <si>
    <t>TDS</t>
  </si>
  <si>
    <t>TDS_Scaled_Value</t>
  </si>
  <si>
    <t>TDS_Scale_Min</t>
  </si>
  <si>
    <t>TDS_Scale_Max</t>
  </si>
  <si>
    <t>TDS_Lo_SP</t>
  </si>
  <si>
    <t>TDS_Hi_SP</t>
  </si>
  <si>
    <t>TDS_Channel_Fault</t>
  </si>
  <si>
    <t>TDS_Above_Hi</t>
  </si>
  <si>
    <t>TDS_Below_Low</t>
  </si>
  <si>
    <t>Fire</t>
  </si>
  <si>
    <t>%M850</t>
  </si>
  <si>
    <t>%MW850</t>
  </si>
  <si>
    <t>%M851</t>
  </si>
  <si>
    <t>%MW851</t>
  </si>
  <si>
    <t>%MW12.0</t>
  </si>
  <si>
    <t>%MW12.1</t>
  </si>
  <si>
    <t>%MW12.2</t>
  </si>
  <si>
    <t>%MW12.3</t>
  </si>
  <si>
    <t>%MW32.0</t>
  </si>
  <si>
    <t>%MW32.1</t>
  </si>
  <si>
    <t>%MW32.2</t>
  </si>
  <si>
    <t>%MW32.3</t>
  </si>
  <si>
    <t>ServerPath</t>
  </si>
  <si>
    <t xml:space="preserve"> Pumps with VFDs</t>
  </si>
  <si>
    <t>Pump Schedule</t>
  </si>
  <si>
    <t>Filtration Schedule</t>
  </si>
  <si>
    <t>%M2010</t>
  </si>
  <si>
    <t>%M2011</t>
  </si>
  <si>
    <t>%M2012</t>
  </si>
  <si>
    <t>%M2013</t>
  </si>
  <si>
    <t>FiltrationPump_mode</t>
  </si>
  <si>
    <t>Filtration_Schedule_ON</t>
  </si>
  <si>
    <t>Filtration1_ON</t>
  </si>
  <si>
    <t>Filtration1_Status</t>
  </si>
  <si>
    <t>[
  1,
  1800,
  2259,
  0,
  1800,
  2258,
  0,
  1800,
  2258,
  0,
  1800,
  2258,
  0,
  1800,
  2258,
  1,
  1800,
  2259,
  1,
  1800,
  2259
]</t>
  </si>
  <si>
    <t>Comments</t>
  </si>
  <si>
    <t>Sample Response</t>
  </si>
  <si>
    <t>1: Weekend, 0 - WeekDay</t>
  </si>
  <si>
    <t>Server Path</t>
  </si>
  <si>
    <t>readStatusLog</t>
  </si>
  <si>
    <t>readplayStatus</t>
  </si>
  <si>
    <t>[</t>
  </si>
  <si>
    <t xml:space="preserve">    {</t>
  </si>
  <si>
    <t xml:space="preserve">        "Play Mode": 0,</t>
  </si>
  <si>
    <t xml:space="preserve">        "play status": 0,</t>
  </si>
  <si>
    <t xml:space="preserve">        "Current Show": 0,</t>
  </si>
  <si>
    <t xml:space="preserve">        "deflate": "nothing",</t>
  </si>
  <si>
    <t xml:space="preserve">        "next Show Time": 0,</t>
  </si>
  <si>
    <t xml:space="preserve">        "next Show Num": 0</t>
  </si>
  <si>
    <t xml:space="preserve">    }</t>
  </si>
  <si>
    <t>]</t>
  </si>
  <si>
    <t>readLights</t>
  </si>
  <si>
    <t>writeLights</t>
  </si>
  <si>
    <t xml:space="preserve">        "EStop": [</t>
  </si>
  <si>
    <t xml:space="preserve">            1,</t>
  </si>
  <si>
    <t xml:space="preserve">            0,</t>
  </si>
  <si>
    <t xml:space="preserve">        ],</t>
  </si>
  <si>
    <t xml:space="preserve">        "PlayMode": 0,</t>
  </si>
  <si>
    <t xml:space="preserve">        "playStatus": 0,</t>
  </si>
  <si>
    <t xml:space="preserve">        "CurrentShow": 0,</t>
  </si>
  <si>
    <t xml:space="preserve">        "nextShowTime": 0,</t>
  </si>
  <si>
    <t xml:space="preserve">        "nextShowNumber": 0,</t>
  </si>
  <si>
    <t xml:space="preserve">        "timeLastCmnd": 0,</t>
  </si>
  <si>
    <t xml:space="preserve">        "spm_RAT_Mode": false,</t>
  </si>
  <si>
    <t xml:space="preserve">        "dayMode": 0,</t>
  </si>
  <si>
    <t xml:space="preserve">        "ShowStoppers": [</t>
  </si>
  <si>
    <t xml:space="preserve">        "Temp": [</t>
  </si>
  <si>
    <t xml:space="preserve">        "Wind_Sensors": [</t>
  </si>
  <si>
    <t xml:space="preserve">        "PumpFaults": [</t>
  </si>
  <si>
    <t xml:space="preserve">        "WaterLevel": [</t>
  </si>
  <si>
    <t xml:space="preserve">        "WaterFilter": [</t>
  </si>
  <si>
    <t xml:space="preserve">        "statusLights": [</t>
  </si>
  <si>
    <t xml:space="preserve">        "Filtration": [</t>
  </si>
  <si>
    <t xml:space="preserve">        "WaterQuality": [</t>
  </si>
  <si>
    <t xml:space="preserve">        "BMS_Status": [],</t>
  </si>
  <si>
    <t xml:space="preserve">        "JumpToStepAuto": 0,</t>
  </si>
  <si>
    <t xml:space="preserve">        "JumpToStepManual": 0,</t>
  </si>
  <si>
    <t xml:space="preserve">        "SPM_Heartbeat": 53,</t>
  </si>
  <si>
    <t xml:space="preserve">        "SPM_Modbus_Connection": false,</t>
  </si>
  <si>
    <t xml:space="preserve">        "PLC_Heartbeat": 0,</t>
  </si>
  <si>
    <t xml:space="preserve">        "PLC_Modbus _Connection": true</t>
  </si>
  <si>
    <t>readBW</t>
  </si>
  <si>
    <t>writeBW</t>
  </si>
  <si>
    <t>{</t>
  </si>
  <si>
    <t xml:space="preserve">    "BWshowNumber": 999,</t>
  </si>
  <si>
    <t xml:space="preserve">    "duration": 1,</t>
  </si>
  <si>
    <t xml:space="preserve">    "SchBWStatus": 0,</t>
  </si>
  <si>
    <t xml:space="preserve">    "timeout": 86400,</t>
  </si>
  <si>
    <t xml:space="preserve">    "timeoutCountdown": 0,</t>
  </si>
  <si>
    <t xml:space="preserve">    "timeLastBW": 0,</t>
  </si>
  <si>
    <t xml:space="preserve">    "trigBacklog": 1,</t>
  </si>
  <si>
    <t xml:space="preserve">    "manBWcanRun": 1,</t>
  </si>
  <si>
    <t xml:space="preserve">    "PDSH_req4BW": 0,</t>
  </si>
  <si>
    <t xml:space="preserve">    "schDay": 2,</t>
  </si>
  <si>
    <t xml:space="preserve">    "schTime": 1545,</t>
  </si>
  <si>
    <t xml:space="preserve">    "blockBWuntil": 0</t>
  </si>
  <si>
    <t>}</t>
  </si>
  <si>
    <t>Sample query</t>
  </si>
  <si>
    <t>[schDay,schTime]</t>
  </si>
  <si>
    <t>schday: 1-7</t>
  </si>
  <si>
    <t>schTime: 0-2359</t>
  </si>
  <si>
    <t>Set All Pumps Auto</t>
  </si>
  <si>
    <t>Panel Light Status</t>
  </si>
  <si>
    <t>%MW60</t>
  </si>
  <si>
    <t>%MW70</t>
  </si>
  <si>
    <t>setDayMode</t>
  </si>
  <si>
    <t>Sample Query</t>
  </si>
  <si>
    <t>0 or 1</t>
  </si>
  <si>
    <t>0 = Lights ON, 1 = lights OFF</t>
  </si>
  <si>
    <t xml:space="preserve">System Warning LED </t>
  </si>
  <si>
    <t xml:space="preserve">System Fault LED </t>
  </si>
  <si>
    <t>%MW65</t>
  </si>
  <si>
    <t>Bit 0</t>
  </si>
  <si>
    <t>Bit 1</t>
  </si>
  <si>
    <t>Bit 2</t>
  </si>
  <si>
    <t>Bit 3</t>
  </si>
  <si>
    <t>Bit 4</t>
  </si>
  <si>
    <t>Bit 5</t>
  </si>
  <si>
    <t>Bit 6</t>
  </si>
  <si>
    <t>Bit 7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</si>
  <si>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</si>
  <si>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</si>
  <si>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</si>
  <si>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</si>
  <si>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</si>
  <si>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</si>
  <si>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</si>
  <si>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</si>
  <si>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BOOL</t>
  </si>
  <si>
    <t>Clean Strainer</t>
  </si>
  <si>
    <t>Br Timeout</t>
  </si>
  <si>
    <t>Water Makeup Timeout</t>
  </si>
  <si>
    <t>WQ Warning</t>
  </si>
  <si>
    <t>unassigned</t>
  </si>
  <si>
    <t>Filter Pump Fault</t>
  </si>
  <si>
    <t>Water level Fault</t>
  </si>
  <si>
    <t>Water Quality Fault</t>
  </si>
  <si>
    <t>Fog Pump Fault</t>
  </si>
  <si>
    <t>Network Fault</t>
  </si>
  <si>
    <t xml:space="preserve"> </t>
  </si>
  <si>
    <t>%MW13</t>
  </si>
  <si>
    <t>%MW14</t>
  </si>
  <si>
    <t>%MW15</t>
  </si>
  <si>
    <t>%MW33</t>
  </si>
  <si>
    <t>%MW35</t>
  </si>
  <si>
    <t>%MW34</t>
  </si>
  <si>
    <t>%MW12.4</t>
  </si>
  <si>
    <t>%MW32.4</t>
  </si>
  <si>
    <t>%MW17</t>
  </si>
  <si>
    <t>%MW18</t>
  </si>
  <si>
    <t>%MW19</t>
  </si>
  <si>
    <t>%MW37</t>
  </si>
  <si>
    <t>%MW38</t>
  </si>
  <si>
    <t>%MW39</t>
  </si>
  <si>
    <t>Voltage Max</t>
  </si>
  <si>
    <t>Voltage Min</t>
  </si>
  <si>
    <t>Current Max</t>
  </si>
  <si>
    <t>Hz Max</t>
  </si>
  <si>
    <t>Temp Max</t>
  </si>
  <si>
    <t>YELLOW</t>
  </si>
  <si>
    <t>RED</t>
  </si>
  <si>
    <t>%MW12.5</t>
  </si>
  <si>
    <t>%MW32.5</t>
  </si>
  <si>
    <t>Time_Seconds</t>
  </si>
  <si>
    <t>%MW101</t>
  </si>
  <si>
    <t>Time_Hour</t>
  </si>
  <si>
    <t>%MW102</t>
  </si>
  <si>
    <t>Time_Month</t>
  </si>
  <si>
    <t>%MW103</t>
  </si>
  <si>
    <t>Time_Century</t>
  </si>
  <si>
    <t>Time_iPad_Seconds</t>
  </si>
  <si>
    <t>%MW106</t>
  </si>
  <si>
    <t>Time_iPad_Hour</t>
  </si>
  <si>
    <t>%MW107</t>
  </si>
  <si>
    <t>Time_iPad_Month</t>
  </si>
  <si>
    <t>%MW108</t>
  </si>
  <si>
    <t>Time_iPad_Century</t>
  </si>
  <si>
    <t>%MW109</t>
  </si>
  <si>
    <t>Time_iPad_Set</t>
  </si>
  <si>
    <t>%MW110</t>
  </si>
  <si>
    <t>/readServerTime</t>
  </si>
  <si>
    <t>pulse ON/OFF</t>
  </si>
  <si>
    <t>read by Server</t>
  </si>
  <si>
    <t>set by iPad</t>
  </si>
  <si>
    <t>WQ_Day</t>
  </si>
  <si>
    <t>WQ_Live</t>
  </si>
  <si>
    <t>WQ_Week</t>
  </si>
  <si>
    <t>{"orp" : [], "ph" : [], "tds" :[], "br" : [], "date" : []}</t>
  </si>
  <si>
    <t>900 elements, 1 each second</t>
  </si>
  <si>
    <t>upto 1440 elements, 1 each min</t>
  </si>
  <si>
    <t>Query</t>
  </si>
  <si>
    <t>query is day value. Server checks and ignores current day value</t>
  </si>
  <si>
    <t>upto 1440 elements, 1 each min.</t>
  </si>
  <si>
    <t>Contains only that particular day's data</t>
  </si>
  <si>
    <t>0 to 6</t>
  </si>
  <si>
    <t>contains last 24hr of info</t>
  </si>
  <si>
    <t>contains last 15mins of info</t>
  </si>
  <si>
    <t>Show Manual BW button only if ManBWcanRun == 1</t>
  </si>
  <si>
    <t>display "blockBWuntil"</t>
  </si>
  <si>
    <t>pH</t>
  </si>
  <si>
    <t>pH_Scaled_Value</t>
  </si>
  <si>
    <t>pH_Scale_Min</t>
  </si>
  <si>
    <t>pH_Scale_Max</t>
  </si>
  <si>
    <t>pH_Lo_SP</t>
  </si>
  <si>
    <t>pH_Hi_SP</t>
  </si>
  <si>
    <t>pH_Channel_Fault</t>
  </si>
  <si>
    <t>pH_Above_Hi</t>
  </si>
  <si>
    <t>pH_Below_Low</t>
  </si>
  <si>
    <t>%MW100</t>
  </si>
  <si>
    <t>Time Sync</t>
  </si>
  <si>
    <t>read response from /readSystemStatus</t>
  </si>
  <si>
    <t>CleanStrainer_Warning</t>
  </si>
  <si>
    <t>%MW12.6</t>
  </si>
  <si>
    <t>%MW32.6</t>
  </si>
  <si>
    <t>0 - bad , 1 - good</t>
  </si>
  <si>
    <t>%MW12.7</t>
  </si>
  <si>
    <t>%MW32.7</t>
  </si>
  <si>
    <t>Run_Status</t>
  </si>
  <si>
    <t>Run_status</t>
  </si>
  <si>
    <t>Strainer Warning</t>
  </si>
  <si>
    <t>readFilterSch</t>
  </si>
  <si>
    <t>writeFilterSch</t>
  </si>
  <si>
    <t>Client - READ ONLY</t>
  </si>
  <si>
    <t>Settings Screen - read only</t>
  </si>
  <si>
    <t xml:space="preserve">Settings Screen - write </t>
  </si>
  <si>
    <t>Client - WRITE -</t>
  </si>
  <si>
    <t>m340 @ CP-101</t>
  </si>
  <si>
    <t>In_MCC101_Estop</t>
  </si>
  <si>
    <t>In_F101_PSL1001_CleanStrainer</t>
  </si>
  <si>
    <t>In_F103_PSL1002_CleanStrainer</t>
  </si>
  <si>
    <t>In_F104_PSL2001_CleanStrainer</t>
  </si>
  <si>
    <t>Out_MCC101_Estop_Status</t>
  </si>
  <si>
    <t>P102_Pump_Start</t>
  </si>
  <si>
    <t>P102_Pump_Running</t>
  </si>
  <si>
    <t>P102_Pump_Fault</t>
  </si>
  <si>
    <t>P102_Pump_Overload</t>
  </si>
  <si>
    <t>P102_Pressure_Fault</t>
  </si>
  <si>
    <t>P213_Pump_Start</t>
  </si>
  <si>
    <t>P213_Pump_Running</t>
  </si>
  <si>
    <t>P213_Pump_Fault</t>
  </si>
  <si>
    <t>P213_Pump_Overload</t>
  </si>
  <si>
    <t>P213_Pressure_Fault</t>
  </si>
  <si>
    <t>MCC-101</t>
  </si>
  <si>
    <t>P413_Pump_Start</t>
  </si>
  <si>
    <t>P413_Pump_Running</t>
  </si>
  <si>
    <t>P413_Pump_Fault</t>
  </si>
  <si>
    <t>P413_Pump_Overload</t>
  </si>
  <si>
    <t>P413_Pressure_Fault</t>
  </si>
  <si>
    <t>Filtration</t>
  </si>
  <si>
    <t>3xx Series Vortex Pumps</t>
  </si>
  <si>
    <t>All Other Pumps</t>
  </si>
  <si>
    <t>7 in total</t>
  </si>
  <si>
    <t>Water Makeup only for LT 110</t>
  </si>
  <si>
    <t>Server only</t>
  </si>
  <si>
    <t>for alarm</t>
  </si>
  <si>
    <t>for dosing</t>
  </si>
  <si>
    <t>YYYY-MM-DD-HH-MM-SS</t>
  </si>
  <si>
    <t>directly display text on the settings screen</t>
  </si>
  <si>
    <t>%M8000</t>
  </si>
  <si>
    <t>%M9999</t>
  </si>
  <si>
    <t>PLC Addr #</t>
  </si>
  <si>
    <t>WaterWall Filler Show Schedule</t>
  </si>
  <si>
    <t>Auto mode - Schedule is active, manual mode - lets user ramp pump up and down individually</t>
  </si>
  <si>
    <t>readFillerShowSch</t>
  </si>
  <si>
    <t>writeFillerShowSch</t>
  </si>
  <si>
    <t>WW_FillerShow_mode</t>
  </si>
  <si>
    <t>WW_FillerShow_Sch_ON</t>
  </si>
  <si>
    <t>%MW2000</t>
  </si>
  <si>
    <t xml:space="preserve">0-500 </t>
  </si>
  <si>
    <t>(Hz * 10)</t>
  </si>
  <si>
    <t>FillerShow_PumpSpeed</t>
  </si>
  <si>
    <t>0 - Active , 1 - Disabled</t>
  </si>
  <si>
    <t>FillerShow_manualON</t>
  </si>
  <si>
    <t>FillerShow_Status</t>
  </si>
  <si>
    <t xml:space="preserve"> WaterWall Pump Fault</t>
  </si>
  <si>
    <t>Time_dayOfWeek</t>
  </si>
  <si>
    <t>%MW104</t>
  </si>
  <si>
    <t>PLC (Internal)</t>
  </si>
  <si>
    <t>Settings Screen - write</t>
  </si>
  <si>
    <t>T_Fog_Booster_TimeOff</t>
  </si>
  <si>
    <t>Low_WaterLevel</t>
  </si>
  <si>
    <t>%MW12.8</t>
  </si>
  <si>
    <t>%MW32.8</t>
  </si>
  <si>
    <t>In_ACP101_Estop</t>
  </si>
  <si>
    <t>In_MCC102_Estop</t>
  </si>
  <si>
    <t>In_FS101_Overflow</t>
  </si>
  <si>
    <t>In_F100_PSL1000_CleanStrainer</t>
  </si>
  <si>
    <t>In_PSL1002_Call4BW</t>
  </si>
  <si>
    <t>In_F103_PSL1003_CleanStrainer</t>
  </si>
  <si>
    <t>In_PSDSH1000_Call4BW</t>
  </si>
  <si>
    <t>In_P100A_PSLL_Ok (NC??)</t>
  </si>
  <si>
    <t>In_P101_PSLL_Ok</t>
  </si>
  <si>
    <t>In_Enable_Bromine_FSL1000</t>
  </si>
  <si>
    <t>In_LSHH1001_HighWaterAlarm</t>
  </si>
  <si>
    <t>In_LSH1001_MakeupOff</t>
  </si>
  <si>
    <t>In_LSK1001_MakeupOn</t>
  </si>
  <si>
    <t>in_LSLL1001_LightsOff</t>
  </si>
  <si>
    <t>In_P102_PSLL_Ok</t>
  </si>
  <si>
    <t>In_P103_PSLL_Ok</t>
  </si>
  <si>
    <t>In_P104_PSLL_Ok</t>
  </si>
  <si>
    <t>In_P105_PSLL_Ok</t>
  </si>
  <si>
    <t>In_P106_PSLL_Ok</t>
  </si>
  <si>
    <t>In_P107_PSLL_Ok</t>
  </si>
  <si>
    <t>In_P108_PSLL_Ok</t>
  </si>
  <si>
    <t>In_P109_PSLL_Ok</t>
  </si>
  <si>
    <t>In_P110_PSLL_Ok</t>
  </si>
  <si>
    <t>In_P111_PSLL_Ok</t>
  </si>
  <si>
    <t>In_P112_PSLL_Ok</t>
  </si>
  <si>
    <t>In_P113_PSLL_Ok</t>
  </si>
  <si>
    <t>In_P114_PSLL_Ok</t>
  </si>
  <si>
    <t>In_LSH2001_MakeupOff</t>
  </si>
  <si>
    <t>In_LSL2001_MakeupOn</t>
  </si>
  <si>
    <t>In_LSLL2001_LowWaterAlarm</t>
  </si>
  <si>
    <t>In_LSL1002_LightsOff</t>
  </si>
  <si>
    <t>In_LSL1003_LightsOff</t>
  </si>
  <si>
    <t>In_LSL1004_LightsOff</t>
  </si>
  <si>
    <t>In_LSH1005</t>
  </si>
  <si>
    <t>In_LSH1006</t>
  </si>
  <si>
    <t>In_LSH1007</t>
  </si>
  <si>
    <t>In_LSH1008</t>
  </si>
  <si>
    <t>In_LSH1009</t>
  </si>
  <si>
    <t>In_LSH1010</t>
  </si>
  <si>
    <t>In_LSH1011</t>
  </si>
  <si>
    <t>In_LSH1012</t>
  </si>
  <si>
    <t>In_LSH1013</t>
  </si>
  <si>
    <t>In_LSH1014</t>
  </si>
  <si>
    <t>In_LSH1015</t>
  </si>
  <si>
    <t>In_LSH1016</t>
  </si>
  <si>
    <t>In_MS101B_OnStatus</t>
  </si>
  <si>
    <t>In_MS101B_Overload</t>
  </si>
  <si>
    <t>In_MS131_OnStatus</t>
  </si>
  <si>
    <t>In_MS131_Overload</t>
  </si>
  <si>
    <t>In_MS132_OnStatus</t>
  </si>
  <si>
    <t>In_MS132_Overload</t>
  </si>
  <si>
    <t>Out_ACP101_Estop_Status</t>
  </si>
  <si>
    <t>Out_MCC102_Estop_Status</t>
  </si>
  <si>
    <t>Out_LCP101_Estop_Status</t>
  </si>
  <si>
    <t>Out_WaterMakeup_LV1001</t>
  </si>
  <si>
    <t>Out_Brominator_KV1001</t>
  </si>
  <si>
    <t>Out_DrainValve_1</t>
  </si>
  <si>
    <t>Out_DrainValve_2</t>
  </si>
  <si>
    <t>Out_DrainValve_3</t>
  </si>
  <si>
    <t>Out_DrainValve_4</t>
  </si>
  <si>
    <t>Out_DrainValve_5</t>
  </si>
  <si>
    <t>Out_DrainValve_6</t>
  </si>
  <si>
    <t>Out_DrainValve_7</t>
  </si>
  <si>
    <t>Out_MS101B_ON</t>
  </si>
  <si>
    <t>Out_MS131_ON</t>
  </si>
  <si>
    <t>Out_MS132_ON</t>
  </si>
  <si>
    <t>%CH0.9.0</t>
  </si>
  <si>
    <t>%CH0.9.1</t>
  </si>
  <si>
    <t>%CH0.9.2</t>
  </si>
  <si>
    <t>%CH0.9.3</t>
  </si>
  <si>
    <t>%CH0.9.4</t>
  </si>
  <si>
    <t>%CH0.9.5</t>
  </si>
  <si>
    <t>%CH0.9.6</t>
  </si>
  <si>
    <t>%CH0.9.7</t>
  </si>
  <si>
    <t>Animated Pump Fault</t>
  </si>
  <si>
    <t>VFD-102</t>
  </si>
  <si>
    <t>VFD-103</t>
  </si>
  <si>
    <t>VFD-104</t>
  </si>
  <si>
    <t>VFD-105</t>
  </si>
  <si>
    <t>VFD-106</t>
  </si>
  <si>
    <t>VFD-107</t>
  </si>
  <si>
    <t>VFD-108</t>
  </si>
  <si>
    <t>VFD_111</t>
  </si>
  <si>
    <t>VFD_112</t>
  </si>
  <si>
    <t>VFD_113</t>
  </si>
  <si>
    <t>VFD_114</t>
  </si>
  <si>
    <t>VFD-100A</t>
  </si>
  <si>
    <t>FilterPump</t>
  </si>
  <si>
    <t>VFD_200</t>
  </si>
  <si>
    <t>VFD_109</t>
  </si>
  <si>
    <t>VFD_110</t>
  </si>
  <si>
    <t>Animated</t>
  </si>
  <si>
    <t>Central Cascade Pump</t>
  </si>
  <si>
    <t>Reflecting Pool Pump</t>
  </si>
  <si>
    <t>Amp</t>
  </si>
  <si>
    <t>Hz</t>
  </si>
  <si>
    <t>Panel</t>
  </si>
  <si>
    <t>Central Cascade Pump 20hp</t>
  </si>
  <si>
    <t>480Y/277AC</t>
  </si>
  <si>
    <t>FilterPump 3hp</t>
  </si>
  <si>
    <t>West Fill Pump 7.5hp</t>
  </si>
  <si>
    <t>East Fill Pump 7.5hp</t>
  </si>
  <si>
    <t>Canyon Lake 3 hp</t>
  </si>
  <si>
    <t>Apache Lake 3hp</t>
  </si>
  <si>
    <t>MCC-102</t>
  </si>
  <si>
    <t>P-131 - West Vacuum Blower Pump</t>
  </si>
  <si>
    <t>P-132 - East Vacuum Blower Pump</t>
  </si>
  <si>
    <t>P-100B - Ozonator (runs when Filtration Pump is running)</t>
  </si>
  <si>
    <t>WL_Above_H</t>
  </si>
  <si>
    <t>T1</t>
  </si>
  <si>
    <t>LS1001</t>
  </si>
  <si>
    <t>WL_Below_L</t>
  </si>
  <si>
    <t>WL_Below_LLA</t>
  </si>
  <si>
    <t>WL_Below_LLB</t>
  </si>
  <si>
    <t>WL_Below_LLL</t>
  </si>
  <si>
    <t>WL_Malfunction</t>
  </si>
  <si>
    <t>WL_WaterMakeup</t>
  </si>
  <si>
    <t>WL_WMakeup_Timeout</t>
  </si>
  <si>
    <t>BW1_Running</t>
  </si>
  <si>
    <t>iPad_BW1_Trigger</t>
  </si>
  <si>
    <t>%M4002</t>
  </si>
  <si>
    <t>BW2_Running</t>
  </si>
  <si>
    <t>iPad_BW2_Trigger</t>
  </si>
  <si>
    <t>%M4004</t>
  </si>
  <si>
    <t>Server handles the times. Not the PLC</t>
  </si>
  <si>
    <t>schedule</t>
  </si>
  <si>
    <t>Surge Pump 5hp</t>
  </si>
  <si>
    <t>Runnel Pump 3hp</t>
  </si>
  <si>
    <t>manual only</t>
  </si>
  <si>
    <t>autohand</t>
  </si>
  <si>
    <t>autoHand</t>
  </si>
  <si>
    <t>PLC</t>
  </si>
  <si>
    <t xml:space="preserve">Air Suction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</si>
</sst>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i/>
      <sz val="8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3" borderId="14" xfId="0" applyFill="1" applyBorder="1" applyAlignment="1">
      <alignment horizontal="right"/>
    </xf>
    <xf numFmtId="0" fontId="0" fillId="5" borderId="15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5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0" borderId="12" xfId="0" applyFill="1" applyBorder="1"/>
    <xf numFmtId="0" fontId="0" fillId="0" borderId="0" xfId="0" applyFill="1" applyBorder="1" applyAlignment="1"/>
    <xf numFmtId="0" fontId="0" fillId="3" borderId="15" xfId="0" applyFill="1" applyBorder="1" applyAlignment="1">
      <alignment horizontal="center"/>
    </xf>
    <xf numFmtId="0" fontId="0" fillId="3" borderId="5" xfId="0" applyFill="1" applyBorder="1"/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5" borderId="1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Alignment="1"/>
    <xf numFmtId="0" fontId="0" fillId="3" borderId="1" xfId="0" applyFill="1" applyBorder="1"/>
    <xf numFmtId="0" fontId="0" fillId="0" borderId="11" xfId="0" applyFill="1" applyBorder="1"/>
    <xf numFmtId="0" fontId="0" fillId="0" borderId="24" xfId="0" applyFill="1" applyBorder="1"/>
    <xf numFmtId="0" fontId="0" fillId="0" borderId="13" xfId="0" applyFill="1" applyBorder="1"/>
    <xf numFmtId="0" fontId="0" fillId="3" borderId="6" xfId="0" applyFill="1" applyBorder="1"/>
    <xf numFmtId="0" fontId="0" fillId="3" borderId="7" xfId="0" applyFill="1" applyBorder="1"/>
    <xf numFmtId="0" fontId="3" fillId="0" borderId="12" xfId="0" applyFont="1" applyFill="1" applyBorder="1"/>
    <xf numFmtId="0" fontId="2" fillId="0" borderId="0" xfId="0" applyFont="1" applyFill="1" applyBorder="1"/>
    <xf numFmtId="0" fontId="3" fillId="0" borderId="11" xfId="0" applyFont="1" applyFill="1" applyBorder="1"/>
    <xf numFmtId="0" fontId="0" fillId="0" borderId="23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3" fillId="0" borderId="0" xfId="0" applyFont="1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30" xfId="0" applyFill="1" applyBorder="1" applyAlignment="1">
      <alignment horizontal="right"/>
    </xf>
    <xf numFmtId="0" fontId="0" fillId="3" borderId="3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0" fontId="0" fillId="4" borderId="5" xfId="0" applyFill="1" applyBorder="1"/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/>
    <xf numFmtId="0" fontId="3" fillId="0" borderId="23" xfId="0" applyFont="1" applyFill="1" applyBorder="1"/>
    <xf numFmtId="0" fontId="2" fillId="0" borderId="23" xfId="0" applyFont="1" applyFill="1" applyBorder="1"/>
    <xf numFmtId="0" fontId="3" fillId="0" borderId="0" xfId="0" applyFont="1" applyFill="1" applyBorder="1"/>
    <xf numFmtId="0" fontId="0" fillId="0" borderId="23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" fillId="0" borderId="0" xfId="0" applyFont="1" applyFill="1"/>
    <xf numFmtId="0" fontId="5" fillId="6" borderId="14" xfId="0" applyFont="1" applyFill="1" applyBorder="1" applyAlignment="1">
      <alignment horizontal="right"/>
    </xf>
    <xf numFmtId="0" fontId="5" fillId="6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right"/>
    </xf>
    <xf numFmtId="0" fontId="0" fillId="3" borderId="15" xfId="0" applyFont="1" applyFill="1" applyBorder="1" applyAlignment="1">
      <alignment horizontal="center"/>
    </xf>
    <xf numFmtId="0" fontId="0" fillId="7" borderId="15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7" borderId="16" xfId="0" applyFill="1" applyBorder="1" applyAlignment="1">
      <alignment horizontal="right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4" fillId="4" borderId="15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/>
    </xf>
    <xf numFmtId="0" fontId="0" fillId="0" borderId="0" xfId="0" applyBorder="1" applyAlignment="1"/>
    <xf numFmtId="0" fontId="0" fillId="4" borderId="1" xfId="0" applyFill="1" applyBorder="1" applyAlignment="1">
      <alignment horizontal="right"/>
    </xf>
    <xf numFmtId="0" fontId="0" fillId="3" borderId="3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2" fontId="0" fillId="3" borderId="27" xfId="0" applyNumberFormat="1" applyFill="1" applyBorder="1" applyAlignment="1">
      <alignment horizontal="center"/>
    </xf>
    <xf numFmtId="0" fontId="0" fillId="3" borderId="33" xfId="0" applyFill="1" applyBorder="1" applyAlignment="1">
      <alignment horizontal="right"/>
    </xf>
    <xf numFmtId="0" fontId="0" fillId="5" borderId="1" xfId="0" applyFill="1" applyBorder="1"/>
    <xf numFmtId="0" fontId="0" fillId="0" borderId="0" xfId="0" applyFont="1" applyFill="1" applyBorder="1" applyAlignment="1">
      <alignment horizontal="right"/>
    </xf>
    <xf numFmtId="0" fontId="0" fillId="4" borderId="33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center"/>
    </xf>
    <xf numFmtId="0" fontId="0" fillId="3" borderId="33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center"/>
    </xf>
    <xf numFmtId="0" fontId="0" fillId="4" borderId="33" xfId="0" applyFill="1" applyBorder="1" applyAlignment="1">
      <alignment horizontal="right"/>
    </xf>
    <xf numFmtId="0" fontId="0" fillId="3" borderId="41" xfId="0" applyFill="1" applyBorder="1" applyAlignment="1">
      <alignment horizontal="right"/>
    </xf>
    <xf numFmtId="0" fontId="0" fillId="3" borderId="40" xfId="0" applyFill="1" applyBorder="1" applyAlignment="1">
      <alignment horizontal="center"/>
    </xf>
    <xf numFmtId="0" fontId="0" fillId="3" borderId="40" xfId="0" applyFill="1" applyBorder="1"/>
    <xf numFmtId="0" fontId="0" fillId="0" borderId="0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2" fontId="0" fillId="3" borderId="43" xfId="0" applyNumberFormat="1" applyFill="1" applyBorder="1" applyAlignment="1">
      <alignment horizontal="center"/>
    </xf>
    <xf numFmtId="2" fontId="0" fillId="3" borderId="44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10" borderId="0" xfId="0" applyFont="1" applyFill="1" applyBorder="1" applyAlignment="1">
      <alignment horizontal="right"/>
    </xf>
    <xf numFmtId="0" fontId="0" fillId="10" borderId="0" xfId="0" applyFill="1" applyAlignment="1">
      <alignment horizontal="right"/>
    </xf>
    <xf numFmtId="0" fontId="0" fillId="10" borderId="17" xfId="0" applyFill="1" applyBorder="1" applyAlignment="1">
      <alignment horizontal="right"/>
    </xf>
    <xf numFmtId="0" fontId="0" fillId="0" borderId="18" xfId="0" applyBorder="1"/>
    <xf numFmtId="0" fontId="0" fillId="0" borderId="12" xfId="0" applyBorder="1"/>
    <xf numFmtId="0" fontId="0" fillId="0" borderId="13" xfId="0" applyBorder="1"/>
    <xf numFmtId="0" fontId="0" fillId="0" borderId="24" xfId="0" applyBorder="1"/>
    <xf numFmtId="0" fontId="0" fillId="0" borderId="19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4" borderId="1" xfId="0" applyFill="1" applyBorder="1" applyAlignment="1"/>
    <xf numFmtId="0" fontId="5" fillId="3" borderId="1" xfId="0" applyFont="1" applyFill="1" applyBorder="1" applyAlignment="1">
      <alignment horizontal="right"/>
    </xf>
    <xf numFmtId="0" fontId="0" fillId="3" borderId="40" xfId="0" applyFill="1" applyBorder="1" applyAlignment="1">
      <alignment horizontal="right"/>
    </xf>
    <xf numFmtId="0" fontId="0" fillId="3" borderId="20" xfId="0" applyFill="1" applyBorder="1" applyAlignment="1">
      <alignment horizontal="right"/>
    </xf>
    <xf numFmtId="0" fontId="1" fillId="3" borderId="21" xfId="0" applyFont="1" applyFill="1" applyBorder="1"/>
    <xf numFmtId="0" fontId="1" fillId="3" borderId="2" xfId="0" applyFont="1" applyFill="1" applyBorder="1"/>
    <xf numFmtId="0" fontId="0" fillId="0" borderId="0" xfId="0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30" xfId="0" applyFill="1" applyBorder="1" applyAlignment="1">
      <alignment horizontal="center"/>
    </xf>
    <xf numFmtId="0" fontId="0" fillId="4" borderId="32" xfId="0" applyFill="1" applyBorder="1" applyAlignment="1">
      <alignment horizontal="left"/>
    </xf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4" borderId="35" xfId="0" applyFill="1" applyBorder="1" applyAlignment="1">
      <alignment horizontal="right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right"/>
    </xf>
    <xf numFmtId="0" fontId="0" fillId="4" borderId="36" xfId="0" applyFill="1" applyBorder="1" applyAlignment="1">
      <alignment horizontal="center"/>
    </xf>
    <xf numFmtId="0" fontId="0" fillId="3" borderId="36" xfId="0" applyFill="1" applyBorder="1" applyAlignment="1">
      <alignment horizontal="right"/>
    </xf>
    <xf numFmtId="0" fontId="0" fillId="3" borderId="36" xfId="0" applyFill="1" applyBorder="1" applyAlignment="1">
      <alignment horizontal="center"/>
    </xf>
    <xf numFmtId="0" fontId="0" fillId="5" borderId="36" xfId="0" applyFill="1" applyBorder="1" applyAlignment="1">
      <alignment horizontal="right"/>
    </xf>
    <xf numFmtId="0" fontId="0" fillId="4" borderId="45" xfId="0" applyFill="1" applyBorder="1" applyAlignment="1">
      <alignment horizontal="right"/>
    </xf>
    <xf numFmtId="0" fontId="0" fillId="4" borderId="45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5" borderId="38" xfId="0" applyFill="1" applyBorder="1" applyAlignment="1">
      <alignment horizontal="righ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7" fillId="0" borderId="0" xfId="0" applyFont="1" applyAlignment="1">
      <alignment vertical="center"/>
    </xf>
    <xf numFmtId="0" fontId="0" fillId="1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right"/>
    </xf>
    <xf numFmtId="0" fontId="8" fillId="3" borderId="32" xfId="0" applyFont="1" applyFill="1" applyBorder="1" applyAlignment="1">
      <alignment horizontal="center"/>
    </xf>
    <xf numFmtId="0" fontId="0" fillId="3" borderId="46" xfId="0" applyFont="1" applyFill="1" applyBorder="1" applyAlignment="1">
      <alignment horizontal="right"/>
    </xf>
    <xf numFmtId="0" fontId="0" fillId="3" borderId="47" xfId="0" applyFont="1" applyFill="1" applyBorder="1" applyAlignment="1">
      <alignment horizontal="center"/>
    </xf>
    <xf numFmtId="0" fontId="0" fillId="3" borderId="46" xfId="0" applyFont="1" applyFill="1" applyBorder="1" applyAlignment="1">
      <alignment horizontal="center"/>
    </xf>
    <xf numFmtId="0" fontId="0" fillId="3" borderId="47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3" borderId="29" xfId="0" applyFill="1" applyBorder="1"/>
    <xf numFmtId="0" fontId="0" fillId="3" borderId="39" xfId="0" applyFill="1" applyBorder="1"/>
    <xf numFmtId="0" fontId="3" fillId="13" borderId="37" xfId="0" applyFont="1" applyFill="1" applyBorder="1" applyAlignment="1">
      <alignment horizontal="center"/>
    </xf>
    <xf numFmtId="0" fontId="2" fillId="10" borderId="0" xfId="0" applyFont="1" applyFill="1" applyAlignment="1">
      <alignment horizontal="left"/>
    </xf>
    <xf numFmtId="0" fontId="0" fillId="3" borderId="34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0" borderId="12" xfId="0" applyFont="1" applyFill="1" applyBorder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4" xfId="0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4" fillId="4" borderId="1" xfId="0" applyFont="1" applyFill="1" applyBorder="1"/>
    <xf numFmtId="0" fontId="4" fillId="5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10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4" fillId="5" borderId="14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/>
    </xf>
    <xf numFmtId="0" fontId="0" fillId="5" borderId="3" xfId="0" applyFont="1" applyFill="1" applyBorder="1"/>
    <xf numFmtId="0" fontId="0" fillId="5" borderId="28" xfId="0" applyFont="1" applyFill="1" applyBorder="1"/>
    <xf numFmtId="0" fontId="4" fillId="5" borderId="4" xfId="0" applyFont="1" applyFill="1" applyBorder="1"/>
    <xf numFmtId="0" fontId="0" fillId="5" borderId="29" xfId="0" applyFill="1" applyBorder="1"/>
    <xf numFmtId="0" fontId="0" fillId="5" borderId="5" xfId="0" applyFill="1" applyBorder="1"/>
    <xf numFmtId="0" fontId="0" fillId="5" borderId="16" xfId="0" applyFill="1" applyBorder="1" applyAlignment="1">
      <alignment horizontal="right"/>
    </xf>
    <xf numFmtId="0" fontId="0" fillId="5" borderId="6" xfId="0" applyFill="1" applyBorder="1" applyAlignment="1">
      <alignment horizontal="center"/>
    </xf>
    <xf numFmtId="0" fontId="0" fillId="5" borderId="39" xfId="0" applyFill="1" applyBorder="1"/>
    <xf numFmtId="0" fontId="0" fillId="5" borderId="0" xfId="0" applyFill="1"/>
    <xf numFmtId="0" fontId="0" fillId="5" borderId="14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center"/>
    </xf>
    <xf numFmtId="0" fontId="0" fillId="5" borderId="4" xfId="0" applyFont="1" applyFill="1" applyBorder="1"/>
    <xf numFmtId="0" fontId="0" fillId="3" borderId="3" xfId="0" applyFill="1" applyBorder="1"/>
    <xf numFmtId="0" fontId="0" fillId="12" borderId="1" xfId="0" applyFill="1" applyBorder="1"/>
    <xf numFmtId="0" fontId="0" fillId="11" borderId="15" xfId="0" applyFill="1" applyBorder="1" applyAlignment="1">
      <alignment horizontal="right"/>
    </xf>
    <xf numFmtId="0" fontId="0" fillId="11" borderId="5" xfId="0" applyFill="1" applyBorder="1"/>
    <xf numFmtId="2" fontId="0" fillId="11" borderId="26" xfId="0" applyNumberFormat="1" applyFill="1" applyBorder="1" applyAlignment="1">
      <alignment horizontal="center"/>
    </xf>
    <xf numFmtId="0" fontId="0" fillId="3" borderId="42" xfId="0" applyFill="1" applyBorder="1"/>
    <xf numFmtId="0" fontId="0" fillId="3" borderId="31" xfId="0" applyFill="1" applyBorder="1"/>
    <xf numFmtId="0" fontId="0" fillId="3" borderId="32" xfId="0" applyFill="1" applyBorder="1"/>
    <xf numFmtId="0" fontId="0" fillId="12" borderId="15" xfId="0" applyFill="1" applyBorder="1" applyAlignment="1">
      <alignment horizontal="right"/>
    </xf>
    <xf numFmtId="0" fontId="0" fillId="12" borderId="1" xfId="0" applyFill="1" applyBorder="1" applyAlignment="1">
      <alignment horizontal="center"/>
    </xf>
    <xf numFmtId="0" fontId="0" fillId="12" borderId="5" xfId="0" applyFill="1" applyBorder="1"/>
    <xf numFmtId="2" fontId="0" fillId="12" borderId="26" xfId="0" applyNumberFormat="1" applyFill="1" applyBorder="1" applyAlignment="1">
      <alignment horizontal="center"/>
    </xf>
    <xf numFmtId="0" fontId="0" fillId="0" borderId="12" xfId="0" applyFill="1" applyBorder="1" applyAlignment="1"/>
    <xf numFmtId="0" fontId="0" fillId="3" borderId="28" xfId="0" applyFill="1" applyBorder="1"/>
    <xf numFmtId="0" fontId="0" fillId="8" borderId="1" xfId="0" applyFill="1" applyBorder="1" applyAlignment="1">
      <alignment horizontal="center"/>
    </xf>
    <xf numFmtId="0" fontId="3" fillId="13" borderId="48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54" xfId="0" applyFill="1" applyBorder="1" applyAlignment="1">
      <alignment vertical="center"/>
    </xf>
    <xf numFmtId="0" fontId="0" fillId="3" borderId="31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Fill="1" applyBorder="1"/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4" fillId="3" borderId="1" xfId="0" applyFont="1" applyFill="1" applyBorder="1"/>
    <xf numFmtId="0" fontId="4" fillId="3" borderId="29" xfId="0" applyFont="1" applyFill="1" applyBorder="1" applyAlignment="1">
      <alignment horizontal="center"/>
    </xf>
    <xf numFmtId="0" fontId="4" fillId="4" borderId="29" xfId="0" applyFont="1" applyFill="1" applyBorder="1" applyAlignment="1">
      <alignment horizontal="center"/>
    </xf>
    <xf numFmtId="0" fontId="4" fillId="4" borderId="31" xfId="0" applyFont="1" applyFill="1" applyBorder="1"/>
    <xf numFmtId="0" fontId="4" fillId="4" borderId="31" xfId="0" applyFont="1" applyFill="1" applyBorder="1" applyAlignment="1">
      <alignment horizontal="center"/>
    </xf>
    <xf numFmtId="0" fontId="4" fillId="4" borderId="49" xfId="0" applyFont="1" applyFill="1" applyBorder="1" applyAlignment="1">
      <alignment horizontal="center"/>
    </xf>
    <xf numFmtId="0" fontId="9" fillId="4" borderId="50" xfId="0" applyFont="1" applyFill="1" applyBorder="1"/>
    <xf numFmtId="0" fontId="9" fillId="4" borderId="51" xfId="0" applyFont="1" applyFill="1" applyBorder="1" applyAlignment="1">
      <alignment horizontal="center"/>
    </xf>
    <xf numFmtId="0" fontId="9" fillId="4" borderId="52" xfId="0" applyFont="1" applyFill="1" applyBorder="1" applyAlignment="1">
      <alignment horizontal="center"/>
    </xf>
    <xf numFmtId="0" fontId="9" fillId="0" borderId="53" xfId="0" applyFont="1" applyBorder="1"/>
    <xf numFmtId="0" fontId="1" fillId="0" borderId="11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2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15" borderId="0" xfId="0" applyFill="1" applyBorder="1" applyAlignment="1">
      <alignment horizontal="center"/>
    </xf>
    <xf numFmtId="0" fontId="3" fillId="15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0"/>
  <sheetViews>
    <sheetView zoomScale="130" zoomScaleNormal="130" workbookViewId="0">
      <selection activeCell="C30" sqref="C30"/>
    </sheetView>
  </sheetViews>
  <sheetFormatPr defaultColWidth="8.85546875" defaultRowHeight="15" x14ac:dyDescent="0.25"/>
  <cols>
    <col min="1" max="1" width="5" customWidth="1"/>
    <col min="2" max="2" width="5.42578125" customWidth="1"/>
    <col min="3" max="3" width="16.85546875" style="2" customWidth="1"/>
    <col min="4" max="4" width="21.42578125" style="1" customWidth="1"/>
    <col min="5" max="5" width="18.140625" style="1" customWidth="1"/>
    <col min="6" max="6" width="1.42578125" style="75" customWidth="1"/>
    <col min="7" max="7" width="16.7109375" style="1" customWidth="1"/>
    <col min="8" max="8" width="21.28515625" style="1" customWidth="1"/>
    <col min="9" max="9" width="18.7109375" style="5" customWidth="1"/>
    <col min="11" max="11" width="13" customWidth="1"/>
    <col min="12" max="12" width="19.7109375" customWidth="1"/>
  </cols>
  <sheetData>
    <row r="2" spans="1:14" x14ac:dyDescent="0.2">
      <c r="A2" s="10"/>
      <c r="C2" s="2" t="s">
        <v>1</v>
      </c>
    </row>
    <row r="3" spans="1:14" x14ac:dyDescent="0.2">
      <c r="A3" s="4"/>
      <c r="C3" s="15" t="s">
        <v>2</v>
      </c>
      <c r="D3" s="1">
        <v>32634</v>
      </c>
    </row>
    <row r="4" spans="1:14" x14ac:dyDescent="0.2">
      <c r="A4" s="4"/>
      <c r="C4" s="6" t="s">
        <v>0</v>
      </c>
      <c r="D4" s="1">
        <v>32634</v>
      </c>
    </row>
    <row r="5" spans="1:14" x14ac:dyDescent="0.2">
      <c r="A5" s="4"/>
    </row>
    <row r="6" spans="1:14" x14ac:dyDescent="0.2">
      <c r="A6" s="4"/>
      <c r="C6" s="16" t="s">
        <v>19</v>
      </c>
      <c r="D6" s="70" t="s">
        <v>20</v>
      </c>
      <c r="E6" s="70"/>
      <c r="F6" s="70"/>
      <c r="G6" s="70"/>
      <c r="H6" s="70" t="s">
        <v>23</v>
      </c>
      <c r="I6" s="5" t="s">
        <v>25</v>
      </c>
    </row>
    <row r="7" spans="1:14" x14ac:dyDescent="0.2">
      <c r="A7" s="4"/>
      <c r="C7" s="16" t="s">
        <v>226</v>
      </c>
      <c r="D7" s="70" t="s">
        <v>21</v>
      </c>
      <c r="E7" s="70"/>
      <c r="F7" s="70"/>
      <c r="G7" s="70" t="s">
        <v>26</v>
      </c>
      <c r="H7" s="70" t="s">
        <v>202</v>
      </c>
      <c r="I7" s="12" t="s">
        <v>30</v>
      </c>
    </row>
    <row r="8" spans="1:14" x14ac:dyDescent="0.2">
      <c r="A8" s="10"/>
      <c r="C8" s="2" t="s">
        <v>67</v>
      </c>
      <c r="D8" s="70" t="s">
        <v>68</v>
      </c>
      <c r="E8" s="70"/>
      <c r="F8" s="70"/>
      <c r="G8" s="70"/>
      <c r="H8" s="70" t="s">
        <v>203</v>
      </c>
      <c r="I8" s="12" t="s">
        <v>24</v>
      </c>
    </row>
    <row r="9" spans="1:14" x14ac:dyDescent="0.2">
      <c r="A9" s="10"/>
      <c r="C9" s="2" t="s">
        <v>181</v>
      </c>
      <c r="D9" s="70" t="s">
        <v>182</v>
      </c>
      <c r="E9" s="70"/>
      <c r="F9" s="70"/>
      <c r="G9" s="70" t="s">
        <v>204</v>
      </c>
      <c r="H9" s="70" t="s">
        <v>215</v>
      </c>
      <c r="I9" s="12" t="s">
        <v>29</v>
      </c>
    </row>
    <row r="10" spans="1:14" x14ac:dyDescent="0.2">
      <c r="A10" s="10"/>
      <c r="D10" s="70"/>
      <c r="E10" s="70"/>
      <c r="F10" s="70"/>
      <c r="G10" s="70"/>
      <c r="H10" s="70" t="s">
        <v>216</v>
      </c>
      <c r="I10" s="5" t="s">
        <v>284</v>
      </c>
    </row>
    <row r="11" spans="1:14" x14ac:dyDescent="0.2">
      <c r="A11" s="10"/>
      <c r="C11" s="2" t="s">
        <v>271</v>
      </c>
      <c r="D11" s="70" t="s">
        <v>18</v>
      </c>
      <c r="E11" s="70" t="s">
        <v>265</v>
      </c>
      <c r="F11" s="70"/>
      <c r="G11" s="70"/>
      <c r="H11" s="70"/>
    </row>
    <row r="12" spans="1:14" x14ac:dyDescent="0.2">
      <c r="A12" s="10"/>
      <c r="C12" s="16" t="s">
        <v>17</v>
      </c>
      <c r="D12" s="70" t="s">
        <v>266</v>
      </c>
      <c r="E12" s="70" t="s">
        <v>281</v>
      </c>
      <c r="F12" s="70"/>
      <c r="G12" s="70" t="s">
        <v>523</v>
      </c>
      <c r="H12" s="70" t="s">
        <v>524</v>
      </c>
      <c r="I12" s="5" t="s">
        <v>522</v>
      </c>
    </row>
    <row r="13" spans="1:14" x14ac:dyDescent="0.2">
      <c r="A13" s="10"/>
      <c r="C13" s="16" t="s">
        <v>268</v>
      </c>
      <c r="D13" s="70" t="s">
        <v>225</v>
      </c>
      <c r="E13" s="70" t="s">
        <v>282</v>
      </c>
      <c r="F13" s="70"/>
      <c r="G13" s="70" t="s">
        <v>628</v>
      </c>
      <c r="H13" s="70" t="s">
        <v>599</v>
      </c>
      <c r="I13" s="5" t="s">
        <v>629</v>
      </c>
      <c r="L13" s="4"/>
      <c r="M13" s="4"/>
      <c r="N13" s="10"/>
    </row>
    <row r="14" spans="1:14" x14ac:dyDescent="0.2">
      <c r="A14" s="10"/>
      <c r="D14" s="70"/>
      <c r="E14" s="70"/>
      <c r="F14" s="70"/>
      <c r="G14" s="70"/>
      <c r="H14" s="70"/>
    </row>
    <row r="15" spans="1:14" x14ac:dyDescent="0.2">
      <c r="A15" s="10"/>
      <c r="C15" s="58" t="s">
        <v>4</v>
      </c>
      <c r="D15" s="70" t="s">
        <v>177</v>
      </c>
      <c r="E15" s="70" t="s">
        <v>178</v>
      </c>
      <c r="F15" s="70"/>
      <c r="G15" s="3" t="s">
        <v>54</v>
      </c>
      <c r="H15" s="3" t="s">
        <v>56</v>
      </c>
      <c r="I15" s="5" t="s">
        <v>4</v>
      </c>
    </row>
    <row r="16" spans="1:14" x14ac:dyDescent="0.2">
      <c r="A16" s="10"/>
      <c r="C16" s="58" t="s">
        <v>6</v>
      </c>
      <c r="D16" s="70" t="s">
        <v>69</v>
      </c>
      <c r="E16" s="70" t="s">
        <v>70</v>
      </c>
      <c r="F16" s="70"/>
      <c r="G16" s="3" t="s">
        <v>55</v>
      </c>
      <c r="H16" s="3" t="s">
        <v>5</v>
      </c>
      <c r="I16" s="5" t="s">
        <v>6</v>
      </c>
    </row>
    <row r="17" spans="1:13" x14ac:dyDescent="0.2">
      <c r="A17" s="10"/>
      <c r="C17" s="58" t="s">
        <v>12</v>
      </c>
      <c r="D17" s="70" t="s">
        <v>263</v>
      </c>
      <c r="E17" s="70" t="s">
        <v>430</v>
      </c>
      <c r="F17" s="70"/>
      <c r="G17" s="3" t="s">
        <v>7</v>
      </c>
      <c r="H17" s="3" t="s">
        <v>431</v>
      </c>
      <c r="I17" s="5" t="s">
        <v>12</v>
      </c>
      <c r="K17" s="2" t="s">
        <v>16</v>
      </c>
      <c r="L17" s="1"/>
      <c r="M17" s="1"/>
    </row>
    <row r="18" spans="1:13" x14ac:dyDescent="0.2">
      <c r="A18" s="10"/>
      <c r="C18" s="58" t="s">
        <v>429</v>
      </c>
      <c r="D18" s="70" t="s">
        <v>432</v>
      </c>
      <c r="E18" s="70" t="s">
        <v>264</v>
      </c>
      <c r="F18" s="70"/>
      <c r="G18" s="3" t="s">
        <v>433</v>
      </c>
      <c r="H18" s="3" t="s">
        <v>57</v>
      </c>
      <c r="I18" s="5" t="s">
        <v>429</v>
      </c>
      <c r="K18" s="2" t="s">
        <v>443</v>
      </c>
      <c r="L18" s="1">
        <v>1000</v>
      </c>
      <c r="M18" s="1">
        <v>1999</v>
      </c>
    </row>
    <row r="19" spans="1:13" x14ac:dyDescent="0.2">
      <c r="A19" s="10"/>
      <c r="C19" s="58" t="s">
        <v>16</v>
      </c>
      <c r="D19" s="70" t="s">
        <v>10</v>
      </c>
      <c r="E19" s="70" t="s">
        <v>39</v>
      </c>
      <c r="F19" s="70"/>
      <c r="G19" s="3" t="s">
        <v>11</v>
      </c>
      <c r="H19" s="3" t="s">
        <v>40</v>
      </c>
      <c r="I19" s="5" t="s">
        <v>16</v>
      </c>
      <c r="K19" s="2" t="s">
        <v>444</v>
      </c>
      <c r="L19" s="1">
        <v>2000</v>
      </c>
      <c r="M19" s="1">
        <v>2249</v>
      </c>
    </row>
    <row r="20" spans="1:13" x14ac:dyDescent="0.2">
      <c r="A20" s="10"/>
      <c r="C20" s="58" t="s">
        <v>13</v>
      </c>
      <c r="D20" s="3" t="s">
        <v>41</v>
      </c>
      <c r="E20" s="3" t="s">
        <v>62</v>
      </c>
      <c r="F20" s="3"/>
      <c r="G20" s="70"/>
      <c r="H20" s="70"/>
      <c r="I20" s="5" t="s">
        <v>13</v>
      </c>
      <c r="K20" s="2" t="s">
        <v>60</v>
      </c>
      <c r="L20" s="1">
        <v>2250</v>
      </c>
      <c r="M20" s="1">
        <v>2999</v>
      </c>
    </row>
    <row r="21" spans="1:13" x14ac:dyDescent="0.2">
      <c r="A21" s="10"/>
      <c r="C21" s="58" t="s">
        <v>14</v>
      </c>
      <c r="D21" s="76" t="s">
        <v>64</v>
      </c>
      <c r="E21" s="3" t="s">
        <v>63</v>
      </c>
      <c r="F21" s="3"/>
      <c r="G21" s="70"/>
      <c r="H21" s="70"/>
      <c r="I21" s="5" t="s">
        <v>14</v>
      </c>
    </row>
    <row r="22" spans="1:13" x14ac:dyDescent="0.2">
      <c r="A22" s="10"/>
      <c r="C22" s="58" t="s">
        <v>259</v>
      </c>
      <c r="D22" s="70" t="s">
        <v>42</v>
      </c>
      <c r="E22" s="70" t="s">
        <v>43</v>
      </c>
      <c r="F22" s="70"/>
      <c r="G22" s="70" t="s">
        <v>44</v>
      </c>
      <c r="H22" s="70"/>
      <c r="I22" s="5" t="s">
        <v>269</v>
      </c>
      <c r="K22" s="15" t="s">
        <v>273</v>
      </c>
      <c r="L22" s="63" t="s">
        <v>275</v>
      </c>
    </row>
    <row r="23" spans="1:13" x14ac:dyDescent="0.2">
      <c r="A23" s="10"/>
      <c r="B23" s="14"/>
      <c r="C23" s="58" t="s">
        <v>31</v>
      </c>
      <c r="D23" s="70" t="s">
        <v>45</v>
      </c>
      <c r="E23" s="70" t="s">
        <v>46</v>
      </c>
      <c r="F23" s="70"/>
      <c r="G23" s="70"/>
      <c r="H23" s="70"/>
      <c r="I23" s="5" t="s">
        <v>31</v>
      </c>
      <c r="K23" s="15" t="s">
        <v>274</v>
      </c>
      <c r="L23" s="63" t="s">
        <v>276</v>
      </c>
    </row>
    <row r="24" spans="1:13" x14ac:dyDescent="0.2">
      <c r="A24" s="10"/>
      <c r="D24" s="70" t="s">
        <v>36</v>
      </c>
      <c r="E24" s="70" t="s">
        <v>47</v>
      </c>
      <c r="F24" s="70"/>
      <c r="G24" s="70"/>
      <c r="H24" s="70"/>
      <c r="I24" s="5" t="s">
        <v>270</v>
      </c>
      <c r="K24" s="71" t="s">
        <v>277</v>
      </c>
      <c r="L24" s="64" t="s">
        <v>279</v>
      </c>
    </row>
    <row r="25" spans="1:13" x14ac:dyDescent="0.2">
      <c r="A25" s="10"/>
      <c r="C25" s="58"/>
      <c r="D25" s="77" t="s">
        <v>49</v>
      </c>
      <c r="E25" s="70" t="s">
        <v>50</v>
      </c>
      <c r="F25" s="70"/>
      <c r="G25" s="70"/>
      <c r="H25" s="70"/>
      <c r="I25" s="5" t="s">
        <v>271</v>
      </c>
      <c r="K25" s="71" t="s">
        <v>278</v>
      </c>
      <c r="L25" s="64" t="s">
        <v>280</v>
      </c>
    </row>
    <row r="26" spans="1:13" x14ac:dyDescent="0.2">
      <c r="A26" s="10"/>
      <c r="C26" s="58" t="s">
        <v>272</v>
      </c>
      <c r="D26" s="70" t="s">
        <v>51</v>
      </c>
      <c r="E26" s="70" t="s">
        <v>52</v>
      </c>
      <c r="F26" s="70"/>
      <c r="G26" s="70"/>
      <c r="H26" s="70"/>
      <c r="I26" s="5" t="s">
        <v>48</v>
      </c>
    </row>
    <row r="27" spans="1:13" x14ac:dyDescent="0.25">
      <c r="A27" s="10"/>
      <c r="C27" s="2" t="s">
        <v>283</v>
      </c>
      <c r="D27" s="70" t="s">
        <v>53</v>
      </c>
      <c r="E27" s="70" t="s">
        <v>75</v>
      </c>
      <c r="F27" s="70"/>
      <c r="G27" s="70" t="s">
        <v>72</v>
      </c>
      <c r="H27" s="70" t="s">
        <v>73</v>
      </c>
      <c r="I27" s="5" t="s">
        <v>71</v>
      </c>
    </row>
    <row r="28" spans="1:13" x14ac:dyDescent="0.25">
      <c r="A28" s="10"/>
      <c r="C28" s="58" t="s">
        <v>367</v>
      </c>
      <c r="D28" s="70" t="s">
        <v>74</v>
      </c>
      <c r="E28" s="70" t="s">
        <v>678</v>
      </c>
      <c r="F28" s="70"/>
      <c r="G28" s="70"/>
      <c r="H28" s="70"/>
      <c r="I28" s="5" t="s">
        <v>367</v>
      </c>
    </row>
    <row r="29" spans="1:13" x14ac:dyDescent="0.25">
      <c r="A29" s="10"/>
      <c r="C29" s="2" t="s">
        <v>22</v>
      </c>
      <c r="D29" s="70" t="s">
        <v>678</v>
      </c>
      <c r="E29" s="70" t="s">
        <v>679</v>
      </c>
      <c r="F29" s="70"/>
      <c r="G29" s="70"/>
      <c r="H29" s="70"/>
      <c r="I29" s="5" t="s">
        <v>22</v>
      </c>
    </row>
    <row r="30" spans="1:13" ht="15.75" thickBot="1" x14ac:dyDescent="0.3">
      <c r="A30" s="10"/>
    </row>
    <row r="31" spans="1:13" x14ac:dyDescent="0.25">
      <c r="A31" s="10"/>
      <c r="D31" s="170" t="s">
        <v>25</v>
      </c>
      <c r="E31" s="171" t="s">
        <v>23</v>
      </c>
      <c r="G31" s="37" t="s">
        <v>203</v>
      </c>
      <c r="H31" s="161" t="s">
        <v>24</v>
      </c>
    </row>
    <row r="32" spans="1:13" x14ac:dyDescent="0.25">
      <c r="A32" s="10"/>
      <c r="D32" s="172" t="s">
        <v>183</v>
      </c>
      <c r="E32" s="173" t="s">
        <v>26</v>
      </c>
      <c r="G32" s="38" t="s">
        <v>204</v>
      </c>
      <c r="H32" s="162" t="s">
        <v>183</v>
      </c>
    </row>
    <row r="33" spans="1:14" x14ac:dyDescent="0.25">
      <c r="A33" s="10"/>
      <c r="D33" s="174" t="s">
        <v>184</v>
      </c>
      <c r="E33" s="175" t="s">
        <v>27</v>
      </c>
      <c r="G33" s="35" t="s">
        <v>205</v>
      </c>
      <c r="H33" s="39" t="s">
        <v>184</v>
      </c>
    </row>
    <row r="34" spans="1:14" x14ac:dyDescent="0.25">
      <c r="A34" s="10"/>
      <c r="D34" s="174" t="s">
        <v>186</v>
      </c>
      <c r="E34" s="175" t="s">
        <v>185</v>
      </c>
      <c r="G34" s="35" t="s">
        <v>206</v>
      </c>
      <c r="H34" s="39" t="s">
        <v>186</v>
      </c>
    </row>
    <row r="35" spans="1:14" x14ac:dyDescent="0.25">
      <c r="A35" s="10"/>
      <c r="D35" s="174" t="s">
        <v>188</v>
      </c>
      <c r="E35" s="175" t="s">
        <v>187</v>
      </c>
      <c r="G35" s="35" t="s">
        <v>207</v>
      </c>
      <c r="H35" s="39" t="s">
        <v>188</v>
      </c>
    </row>
    <row r="36" spans="1:14" x14ac:dyDescent="0.25">
      <c r="A36" s="10"/>
      <c r="B36" s="10"/>
      <c r="D36" s="174" t="s">
        <v>6</v>
      </c>
      <c r="E36" s="175" t="s">
        <v>28</v>
      </c>
      <c r="F36" s="4"/>
      <c r="G36" s="35" t="s">
        <v>208</v>
      </c>
      <c r="H36" s="39" t="s">
        <v>6</v>
      </c>
    </row>
    <row r="37" spans="1:14" x14ac:dyDescent="0.25">
      <c r="A37" s="10"/>
      <c r="B37" s="10"/>
      <c r="D37" s="172" t="s">
        <v>189</v>
      </c>
      <c r="E37" s="173" t="s">
        <v>37</v>
      </c>
      <c r="F37" s="4"/>
      <c r="G37" s="38" t="s">
        <v>209</v>
      </c>
      <c r="H37" s="162" t="s">
        <v>189</v>
      </c>
    </row>
    <row r="38" spans="1:14" x14ac:dyDescent="0.25">
      <c r="A38" s="10"/>
      <c r="B38" s="10"/>
      <c r="D38" s="172" t="s">
        <v>191</v>
      </c>
      <c r="E38" s="173" t="s">
        <v>190</v>
      </c>
      <c r="F38" s="4"/>
      <c r="G38" s="38" t="s">
        <v>210</v>
      </c>
      <c r="H38" s="162" t="s">
        <v>191</v>
      </c>
    </row>
    <row r="39" spans="1:14" x14ac:dyDescent="0.25">
      <c r="A39" s="10"/>
      <c r="B39" s="10"/>
      <c r="D39" s="172" t="s">
        <v>193</v>
      </c>
      <c r="E39" s="173" t="s">
        <v>192</v>
      </c>
      <c r="G39" s="38" t="s">
        <v>211</v>
      </c>
      <c r="H39" s="162" t="s">
        <v>193</v>
      </c>
      <c r="J39" s="11"/>
      <c r="K39" s="11"/>
      <c r="L39" s="11"/>
      <c r="M39" s="11"/>
      <c r="N39" s="11"/>
    </row>
    <row r="40" spans="1:14" ht="15.75" thickBot="1" x14ac:dyDescent="0.3">
      <c r="A40" s="10"/>
      <c r="B40" s="10"/>
      <c r="D40" s="26" t="s">
        <v>194</v>
      </c>
      <c r="E40" s="175" t="s">
        <v>38</v>
      </c>
      <c r="G40" s="35" t="s">
        <v>212</v>
      </c>
      <c r="H40" s="167" t="s">
        <v>194</v>
      </c>
      <c r="J40" s="11"/>
      <c r="K40" s="11"/>
      <c r="L40" s="11"/>
      <c r="M40" s="11"/>
      <c r="N40" s="11"/>
    </row>
    <row r="41" spans="1:14" ht="15.75" thickBot="1" x14ac:dyDescent="0.3">
      <c r="B41" s="10"/>
      <c r="D41" s="177" t="s">
        <v>196</v>
      </c>
      <c r="E41" s="178" t="s">
        <v>195</v>
      </c>
      <c r="G41" s="163" t="s">
        <v>213</v>
      </c>
      <c r="H41" s="164" t="s">
        <v>196</v>
      </c>
      <c r="J41" s="11"/>
      <c r="K41" s="11"/>
      <c r="L41" s="11"/>
      <c r="M41" s="11"/>
      <c r="N41" s="11"/>
    </row>
    <row r="42" spans="1:14" x14ac:dyDescent="0.25">
      <c r="B42" s="10"/>
      <c r="D42" s="24" t="s">
        <v>197</v>
      </c>
      <c r="E42" s="169" t="s">
        <v>434</v>
      </c>
      <c r="G42" s="165" t="s">
        <v>438</v>
      </c>
      <c r="H42" s="166" t="s">
        <v>197</v>
      </c>
      <c r="J42" s="59"/>
      <c r="K42" s="11"/>
      <c r="L42" s="11"/>
      <c r="M42" s="11"/>
      <c r="N42" s="11"/>
    </row>
    <row r="43" spans="1:14" x14ac:dyDescent="0.25">
      <c r="B43" s="10"/>
      <c r="D43" s="31" t="s">
        <v>198</v>
      </c>
      <c r="E43" s="21" t="s">
        <v>435</v>
      </c>
      <c r="F43" s="4"/>
      <c r="G43" s="35" t="s">
        <v>439</v>
      </c>
      <c r="H43" s="39" t="s">
        <v>198</v>
      </c>
      <c r="J43" s="59"/>
      <c r="K43" s="11"/>
      <c r="L43" s="11"/>
      <c r="M43" s="11"/>
      <c r="N43" s="11"/>
    </row>
    <row r="44" spans="1:14" x14ac:dyDescent="0.25">
      <c r="B44" s="10"/>
      <c r="D44" s="31" t="s">
        <v>199</v>
      </c>
      <c r="E44" s="21" t="s">
        <v>436</v>
      </c>
      <c r="F44" s="4"/>
      <c r="G44" s="35" t="s">
        <v>440</v>
      </c>
      <c r="H44" s="39" t="s">
        <v>199</v>
      </c>
      <c r="J44" s="59"/>
      <c r="K44" s="11"/>
      <c r="L44" s="11"/>
      <c r="M44" s="11"/>
      <c r="N44" s="11"/>
    </row>
    <row r="45" spans="1:14" x14ac:dyDescent="0.25">
      <c r="B45" s="10"/>
      <c r="D45" s="31" t="s">
        <v>200</v>
      </c>
      <c r="E45" s="21" t="s">
        <v>437</v>
      </c>
      <c r="F45" s="4"/>
      <c r="G45" s="35" t="s">
        <v>441</v>
      </c>
      <c r="H45" s="39" t="s">
        <v>200</v>
      </c>
      <c r="J45" s="59"/>
      <c r="K45" s="11"/>
      <c r="L45" s="11"/>
      <c r="M45" s="11"/>
      <c r="N45" s="59"/>
    </row>
    <row r="46" spans="1:14" x14ac:dyDescent="0.25">
      <c r="B46" s="10"/>
      <c r="D46" s="31" t="s">
        <v>558</v>
      </c>
      <c r="E46" s="21" t="s">
        <v>566</v>
      </c>
      <c r="F46" s="4"/>
      <c r="G46" s="35" t="s">
        <v>567</v>
      </c>
      <c r="H46" s="39" t="s">
        <v>558</v>
      </c>
      <c r="J46" s="59"/>
      <c r="K46" s="11"/>
      <c r="L46" s="11"/>
      <c r="M46" s="11"/>
      <c r="N46" s="59"/>
    </row>
    <row r="47" spans="1:14" x14ac:dyDescent="0.25">
      <c r="B47" s="10"/>
      <c r="D47" s="191" t="s">
        <v>194</v>
      </c>
      <c r="E47" s="192" t="s">
        <v>581</v>
      </c>
      <c r="F47" s="4"/>
      <c r="G47" s="189" t="s">
        <v>582</v>
      </c>
      <c r="H47" s="190" t="s">
        <v>194</v>
      </c>
      <c r="J47" s="11"/>
      <c r="K47" s="11"/>
      <c r="L47" s="11"/>
      <c r="M47" s="11"/>
      <c r="N47" s="59"/>
    </row>
    <row r="48" spans="1:14" x14ac:dyDescent="0.25">
      <c r="B48" s="10"/>
      <c r="D48" s="132" t="s">
        <v>631</v>
      </c>
      <c r="E48" s="126" t="s">
        <v>632</v>
      </c>
      <c r="F48" s="186"/>
      <c r="G48" s="126" t="s">
        <v>633</v>
      </c>
      <c r="H48" s="188" t="s">
        <v>631</v>
      </c>
      <c r="J48" s="11"/>
      <c r="K48" s="11"/>
      <c r="L48" s="11"/>
      <c r="M48" s="11"/>
      <c r="N48" s="59"/>
    </row>
    <row r="49" spans="2:14" x14ac:dyDescent="0.25">
      <c r="B49" s="10"/>
      <c r="D49" s="193" t="s">
        <v>638</v>
      </c>
      <c r="E49" s="194" t="s">
        <v>635</v>
      </c>
      <c r="F49" s="187"/>
      <c r="G49" s="195" t="s">
        <v>636</v>
      </c>
      <c r="H49" s="196" t="s">
        <v>637</v>
      </c>
      <c r="J49" s="11"/>
      <c r="K49" s="11"/>
      <c r="L49" s="11"/>
      <c r="M49" s="11"/>
      <c r="N49" s="59"/>
    </row>
    <row r="50" spans="2:14" x14ac:dyDescent="0.25">
      <c r="B50" s="10"/>
      <c r="D50" s="193" t="s">
        <v>700</v>
      </c>
      <c r="E50" s="194" t="s">
        <v>701</v>
      </c>
      <c r="F50" s="204"/>
      <c r="G50" s="195" t="s">
        <v>702</v>
      </c>
      <c r="H50" s="196" t="s">
        <v>700</v>
      </c>
      <c r="J50" s="11"/>
      <c r="K50" s="11"/>
      <c r="L50" s="11"/>
      <c r="M50" s="11"/>
      <c r="N50" s="59"/>
    </row>
    <row r="51" spans="2:14" x14ac:dyDescent="0.25">
      <c r="B51" s="10"/>
      <c r="D51" s="128" t="s">
        <v>577</v>
      </c>
      <c r="E51" s="179" t="s">
        <v>560</v>
      </c>
      <c r="F51" s="4"/>
      <c r="G51" s="181" t="s">
        <v>563</v>
      </c>
      <c r="H51" s="182" t="s">
        <v>577</v>
      </c>
      <c r="J51" s="11"/>
      <c r="K51" s="11"/>
      <c r="L51" s="11"/>
      <c r="M51" s="11"/>
      <c r="N51" s="59"/>
    </row>
    <row r="52" spans="2:14" x14ac:dyDescent="0.25">
      <c r="B52" s="10"/>
      <c r="D52" s="31" t="s">
        <v>574</v>
      </c>
      <c r="E52" s="21" t="s">
        <v>561</v>
      </c>
      <c r="F52" s="4"/>
      <c r="G52" s="35" t="s">
        <v>565</v>
      </c>
      <c r="H52" s="39" t="s">
        <v>574</v>
      </c>
      <c r="J52" s="11"/>
      <c r="K52" s="11"/>
      <c r="L52" s="11"/>
      <c r="M52" s="11"/>
      <c r="N52" s="59"/>
    </row>
    <row r="53" spans="2:14" x14ac:dyDescent="0.25">
      <c r="D53" s="31" t="s">
        <v>575</v>
      </c>
      <c r="E53" s="21" t="s">
        <v>562</v>
      </c>
      <c r="G53" s="35" t="s">
        <v>564</v>
      </c>
      <c r="H53" s="39" t="s">
        <v>575</v>
      </c>
      <c r="J53" s="11"/>
      <c r="K53" s="11"/>
      <c r="L53" s="11"/>
      <c r="M53" s="11"/>
      <c r="N53" s="11"/>
    </row>
    <row r="54" spans="2:14" x14ac:dyDescent="0.25">
      <c r="D54" s="31" t="s">
        <v>576</v>
      </c>
      <c r="E54" s="21" t="s">
        <v>201</v>
      </c>
      <c r="G54" s="35" t="s">
        <v>214</v>
      </c>
      <c r="H54" s="39" t="s">
        <v>576</v>
      </c>
    </row>
    <row r="55" spans="2:14" x14ac:dyDescent="0.25">
      <c r="D55" s="31" t="s">
        <v>578</v>
      </c>
      <c r="E55" s="21" t="s">
        <v>568</v>
      </c>
      <c r="G55" s="35" t="s">
        <v>571</v>
      </c>
      <c r="H55" s="39" t="s">
        <v>578</v>
      </c>
    </row>
    <row r="56" spans="2:14" x14ac:dyDescent="0.25">
      <c r="D56" s="176" t="s">
        <v>553</v>
      </c>
      <c r="E56" s="41" t="s">
        <v>569</v>
      </c>
      <c r="G56" s="40" t="s">
        <v>572</v>
      </c>
      <c r="H56" s="168" t="s">
        <v>553</v>
      </c>
    </row>
    <row r="57" spans="2:14" x14ac:dyDescent="0.25">
      <c r="D57" s="176" t="s">
        <v>553</v>
      </c>
      <c r="E57" s="41" t="s">
        <v>570</v>
      </c>
      <c r="G57" s="40" t="s">
        <v>573</v>
      </c>
      <c r="H57" s="168" t="s">
        <v>553</v>
      </c>
    </row>
    <row r="58" spans="2:14" ht="15.75" thickBot="1" x14ac:dyDescent="0.3">
      <c r="D58" s="180" t="s">
        <v>553</v>
      </c>
      <c r="E58" s="43" t="s">
        <v>202</v>
      </c>
      <c r="G58" s="42" t="s">
        <v>215</v>
      </c>
      <c r="H58" s="183" t="s">
        <v>553</v>
      </c>
    </row>
    <row r="60" spans="2:14" x14ac:dyDescent="0.25">
      <c r="D60" s="154" t="s">
        <v>521</v>
      </c>
      <c r="E60" s="17" t="s">
        <v>216</v>
      </c>
      <c r="G60" s="160"/>
      <c r="H60" s="160"/>
      <c r="I60" s="60"/>
      <c r="J60" s="10"/>
    </row>
    <row r="61" spans="2:14" x14ac:dyDescent="0.25">
      <c r="G61" s="160"/>
      <c r="H61" s="160"/>
      <c r="I61" s="34"/>
      <c r="J61" s="10"/>
    </row>
    <row r="62" spans="2:14" x14ac:dyDescent="0.25">
      <c r="G62" s="160"/>
      <c r="H62" s="160"/>
      <c r="I62" s="34"/>
      <c r="J62" s="10"/>
    </row>
    <row r="63" spans="2:14" x14ac:dyDescent="0.25">
      <c r="G63" s="160"/>
      <c r="H63" s="160"/>
      <c r="I63" s="60"/>
      <c r="J63" s="10"/>
    </row>
    <row r="69" spans="2:9" x14ac:dyDescent="0.25">
      <c r="I69" s="44"/>
    </row>
    <row r="75" spans="2:9" x14ac:dyDescent="0.25">
      <c r="B75" s="10"/>
      <c r="C75" s="9"/>
      <c r="D75" s="4"/>
      <c r="E75" s="4"/>
      <c r="F75" s="4"/>
      <c r="G75" s="4"/>
      <c r="H75" s="4"/>
      <c r="I75" s="60"/>
    </row>
    <row r="76" spans="2:9" x14ac:dyDescent="0.25">
      <c r="B76" s="10"/>
      <c r="C76" s="9"/>
      <c r="D76" s="4"/>
      <c r="E76" s="4"/>
      <c r="F76" s="4"/>
      <c r="G76" s="4"/>
      <c r="H76" s="4"/>
      <c r="I76" s="60"/>
    </row>
    <row r="77" spans="2:9" x14ac:dyDescent="0.25">
      <c r="B77" s="10"/>
      <c r="C77" s="23"/>
      <c r="D77" s="23"/>
      <c r="E77" s="34"/>
      <c r="F77" s="34"/>
      <c r="G77" s="34"/>
      <c r="H77" s="34"/>
      <c r="I77" s="60"/>
    </row>
    <row r="78" spans="2:9" x14ac:dyDescent="0.25">
      <c r="B78" s="10"/>
      <c r="C78" s="23"/>
      <c r="D78" s="23"/>
      <c r="E78" s="4"/>
      <c r="F78" s="4"/>
      <c r="G78" s="4"/>
      <c r="H78" s="34"/>
      <c r="I78" s="60"/>
    </row>
    <row r="79" spans="2:9" x14ac:dyDescent="0.25">
      <c r="B79" s="10"/>
      <c r="C79" s="4"/>
      <c r="D79" s="4"/>
      <c r="E79" s="4"/>
      <c r="F79" s="4"/>
      <c r="G79" s="4"/>
      <c r="H79" s="61"/>
      <c r="I79" s="60"/>
    </row>
    <row r="80" spans="2:9" x14ac:dyDescent="0.25">
      <c r="B80" s="10"/>
      <c r="C80" s="4"/>
      <c r="D80" s="4"/>
      <c r="E80" s="4"/>
      <c r="F80" s="4"/>
      <c r="G80" s="4"/>
      <c r="H80" s="61"/>
      <c r="I80" s="60"/>
    </row>
    <row r="81" spans="2:9" x14ac:dyDescent="0.25">
      <c r="B81" s="10"/>
      <c r="C81" s="4"/>
      <c r="D81" s="4"/>
      <c r="E81" s="4"/>
      <c r="F81" s="4"/>
      <c r="G81" s="4"/>
      <c r="H81" s="61"/>
      <c r="I81" s="60"/>
    </row>
    <row r="82" spans="2:9" x14ac:dyDescent="0.25">
      <c r="B82" s="10"/>
      <c r="C82" s="4"/>
      <c r="D82" s="4"/>
      <c r="E82" s="4"/>
      <c r="F82" s="4"/>
      <c r="G82" s="4"/>
      <c r="H82" s="61"/>
      <c r="I82" s="60"/>
    </row>
    <row r="83" spans="2:9" x14ac:dyDescent="0.25">
      <c r="B83" s="10"/>
      <c r="C83" s="4"/>
      <c r="D83" s="4"/>
      <c r="E83" s="4"/>
      <c r="F83" s="4"/>
      <c r="G83" s="4"/>
      <c r="H83" s="61"/>
      <c r="I83" s="60"/>
    </row>
    <row r="84" spans="2:9" x14ac:dyDescent="0.25">
      <c r="B84" s="10"/>
      <c r="C84" s="4"/>
      <c r="D84" s="4"/>
      <c r="E84" s="4"/>
      <c r="F84" s="4"/>
      <c r="G84" s="4"/>
      <c r="H84" s="61"/>
      <c r="I84" s="60"/>
    </row>
    <row r="85" spans="2:9" x14ac:dyDescent="0.25">
      <c r="B85" s="10"/>
      <c r="C85" s="4"/>
      <c r="D85" s="4"/>
      <c r="E85" s="4"/>
      <c r="F85" s="4"/>
      <c r="G85" s="4"/>
      <c r="H85" s="4"/>
      <c r="I85" s="60"/>
    </row>
    <row r="86" spans="2:9" x14ac:dyDescent="0.25">
      <c r="B86" s="10"/>
      <c r="C86" s="4"/>
      <c r="D86" s="4"/>
      <c r="E86" s="4"/>
      <c r="F86" s="4"/>
      <c r="G86" s="4"/>
      <c r="H86" s="4"/>
      <c r="I86" s="60"/>
    </row>
    <row r="87" spans="2:9" x14ac:dyDescent="0.25">
      <c r="B87" s="10"/>
      <c r="C87" s="4"/>
      <c r="D87" s="4"/>
      <c r="E87" s="4"/>
      <c r="F87" s="4"/>
      <c r="G87" s="4"/>
      <c r="H87" s="4"/>
      <c r="I87" s="60"/>
    </row>
    <row r="88" spans="2:9" x14ac:dyDescent="0.25">
      <c r="B88" s="10"/>
      <c r="C88" s="4"/>
      <c r="D88" s="4"/>
      <c r="E88" s="4"/>
      <c r="F88" s="4"/>
      <c r="G88" s="4"/>
      <c r="H88" s="4"/>
      <c r="I88" s="60"/>
    </row>
    <row r="89" spans="2:9" x14ac:dyDescent="0.25">
      <c r="B89" s="10"/>
      <c r="C89" s="4"/>
      <c r="D89" s="4"/>
      <c r="E89" s="4"/>
      <c r="F89" s="4"/>
      <c r="G89" s="4"/>
      <c r="H89" s="4"/>
      <c r="I89" s="60"/>
    </row>
    <row r="90" spans="2:9" x14ac:dyDescent="0.25">
      <c r="B90" s="10"/>
      <c r="C90" s="4"/>
      <c r="D90" s="4"/>
      <c r="E90" s="4"/>
      <c r="F90" s="4"/>
      <c r="G90" s="4"/>
      <c r="H90" s="4"/>
      <c r="I90" s="60"/>
    </row>
    <row r="91" spans="2:9" x14ac:dyDescent="0.25">
      <c r="B91" s="10"/>
      <c r="C91" s="4"/>
      <c r="D91" s="4"/>
      <c r="E91" s="4"/>
      <c r="F91" s="4"/>
      <c r="G91" s="4"/>
      <c r="H91" s="4"/>
      <c r="I91" s="60"/>
    </row>
    <row r="92" spans="2:9" x14ac:dyDescent="0.25">
      <c r="B92" s="10"/>
      <c r="C92" s="4"/>
      <c r="D92" s="4"/>
      <c r="E92" s="4"/>
      <c r="F92" s="4"/>
      <c r="G92" s="4"/>
      <c r="H92" s="4"/>
      <c r="I92" s="60"/>
    </row>
    <row r="93" spans="2:9" x14ac:dyDescent="0.25">
      <c r="B93" s="10"/>
      <c r="C93" s="4"/>
      <c r="D93" s="4"/>
      <c r="E93" s="4"/>
      <c r="F93" s="4"/>
      <c r="G93" s="4"/>
      <c r="H93" s="4"/>
      <c r="I93" s="60"/>
    </row>
    <row r="94" spans="2:9" x14ac:dyDescent="0.25">
      <c r="B94" s="10"/>
      <c r="C94" s="4"/>
      <c r="D94" s="4"/>
      <c r="E94" s="4"/>
      <c r="F94" s="4"/>
      <c r="G94" s="4"/>
      <c r="H94" s="4"/>
      <c r="I94" s="60"/>
    </row>
    <row r="95" spans="2:9" x14ac:dyDescent="0.25">
      <c r="B95" s="10"/>
      <c r="C95" s="4"/>
      <c r="D95" s="4"/>
      <c r="E95" s="4"/>
      <c r="F95" s="4"/>
      <c r="G95" s="4"/>
      <c r="H95" s="4"/>
      <c r="I95" s="60"/>
    </row>
    <row r="96" spans="2:9" x14ac:dyDescent="0.25">
      <c r="B96" s="10"/>
      <c r="C96" s="4"/>
      <c r="D96" s="4"/>
      <c r="E96" s="4"/>
      <c r="F96" s="4"/>
      <c r="G96" s="4"/>
      <c r="H96" s="4"/>
      <c r="I96" s="60"/>
    </row>
    <row r="97" spans="2:9" x14ac:dyDescent="0.25">
      <c r="B97" s="10"/>
      <c r="C97" s="4"/>
      <c r="D97" s="4"/>
      <c r="E97" s="4"/>
      <c r="F97" s="4"/>
      <c r="G97" s="4"/>
      <c r="H97" s="4"/>
      <c r="I97" s="60"/>
    </row>
    <row r="98" spans="2:9" x14ac:dyDescent="0.25">
      <c r="B98" s="10"/>
      <c r="C98" s="4"/>
      <c r="D98" s="4"/>
      <c r="E98" s="4"/>
      <c r="F98" s="4"/>
      <c r="G98" s="4"/>
      <c r="H98" s="4"/>
      <c r="I98" s="60"/>
    </row>
    <row r="99" spans="2:9" x14ac:dyDescent="0.25">
      <c r="B99" s="10"/>
      <c r="C99" s="4"/>
      <c r="D99" s="4"/>
      <c r="E99" s="4"/>
      <c r="F99" s="4"/>
      <c r="G99" s="4"/>
      <c r="H99" s="4"/>
      <c r="I99" s="60"/>
    </row>
    <row r="100" spans="2:9" x14ac:dyDescent="0.25">
      <c r="B100" s="10"/>
      <c r="C100" s="4"/>
      <c r="D100" s="4"/>
      <c r="E100" s="4"/>
      <c r="F100" s="4"/>
      <c r="G100" s="4"/>
      <c r="H100" s="4"/>
      <c r="I100" s="60"/>
    </row>
    <row r="101" spans="2:9" x14ac:dyDescent="0.25">
      <c r="B101" s="10"/>
      <c r="C101" s="4"/>
      <c r="D101" s="4"/>
      <c r="E101" s="4"/>
      <c r="F101" s="4"/>
      <c r="G101" s="4"/>
      <c r="H101" s="4"/>
      <c r="I101" s="60"/>
    </row>
    <row r="102" spans="2:9" x14ac:dyDescent="0.25">
      <c r="B102" s="10"/>
      <c r="C102" s="4"/>
      <c r="D102" s="4"/>
      <c r="E102" s="4"/>
      <c r="F102" s="4"/>
      <c r="G102" s="4"/>
      <c r="H102" s="4"/>
      <c r="I102" s="60"/>
    </row>
    <row r="103" spans="2:9" x14ac:dyDescent="0.25">
      <c r="B103" s="10"/>
      <c r="C103" s="4"/>
      <c r="D103" s="4"/>
      <c r="E103" s="4"/>
      <c r="F103" s="4"/>
      <c r="G103" s="4"/>
      <c r="H103" s="4"/>
      <c r="I103" s="60"/>
    </row>
    <row r="104" spans="2:9" x14ac:dyDescent="0.25">
      <c r="B104" s="10"/>
      <c r="C104" s="4"/>
      <c r="D104" s="4"/>
      <c r="E104" s="4"/>
      <c r="F104" s="4"/>
      <c r="G104" s="4"/>
      <c r="H104" s="4"/>
      <c r="I104" s="60"/>
    </row>
    <row r="105" spans="2:9" x14ac:dyDescent="0.25">
      <c r="B105" s="10"/>
      <c r="C105" s="4"/>
      <c r="D105" s="4"/>
      <c r="E105" s="4"/>
      <c r="F105" s="4"/>
      <c r="G105" s="4"/>
      <c r="H105" s="4"/>
      <c r="I105" s="60"/>
    </row>
    <row r="106" spans="2:9" x14ac:dyDescent="0.25">
      <c r="B106" s="10"/>
      <c r="C106" s="4"/>
      <c r="D106" s="4"/>
      <c r="E106" s="4"/>
      <c r="F106" s="4"/>
      <c r="G106" s="4"/>
      <c r="H106" s="4"/>
      <c r="I106" s="60"/>
    </row>
    <row r="107" spans="2:9" x14ac:dyDescent="0.25">
      <c r="B107" s="10"/>
      <c r="C107" s="4"/>
      <c r="D107" s="4"/>
      <c r="E107" s="4"/>
      <c r="F107" s="4"/>
      <c r="G107" s="4"/>
      <c r="H107" s="4"/>
      <c r="I107" s="60"/>
    </row>
    <row r="108" spans="2:9" x14ac:dyDescent="0.25">
      <c r="B108" s="10"/>
      <c r="C108" s="4"/>
      <c r="D108" s="4"/>
      <c r="E108" s="4"/>
      <c r="F108" s="4"/>
      <c r="G108" s="4"/>
      <c r="H108" s="4"/>
      <c r="I108" s="60"/>
    </row>
    <row r="109" spans="2:9" x14ac:dyDescent="0.25">
      <c r="B109" s="10"/>
      <c r="C109" s="4"/>
      <c r="D109" s="4"/>
      <c r="E109" s="4"/>
      <c r="F109" s="4"/>
      <c r="G109" s="4"/>
      <c r="H109" s="4"/>
      <c r="I109" s="60"/>
    </row>
    <row r="110" spans="2:9" x14ac:dyDescent="0.25">
      <c r="B110" s="10"/>
      <c r="C110" s="4"/>
      <c r="D110" s="4"/>
      <c r="E110" s="4"/>
      <c r="F110" s="4"/>
      <c r="G110" s="4"/>
      <c r="H110" s="4"/>
      <c r="I110" s="60"/>
    </row>
    <row r="111" spans="2:9" x14ac:dyDescent="0.25">
      <c r="B111" s="10"/>
      <c r="C111" s="4"/>
      <c r="D111" s="4"/>
      <c r="E111" s="4"/>
      <c r="F111" s="4"/>
      <c r="G111" s="4"/>
      <c r="H111" s="4"/>
      <c r="I111" s="60"/>
    </row>
    <row r="112" spans="2:9" x14ac:dyDescent="0.25">
      <c r="B112" s="10"/>
      <c r="C112" s="4"/>
      <c r="D112" s="4"/>
      <c r="E112" s="4"/>
      <c r="F112" s="4"/>
      <c r="G112" s="4"/>
      <c r="H112" s="61"/>
      <c r="I112" s="60"/>
    </row>
    <row r="113" spans="2:9" x14ac:dyDescent="0.25">
      <c r="B113" s="10"/>
      <c r="C113" s="4"/>
      <c r="D113" s="4"/>
      <c r="E113" s="4"/>
      <c r="F113" s="4"/>
      <c r="G113" s="4"/>
      <c r="H113" s="61"/>
      <c r="I113" s="60"/>
    </row>
    <row r="114" spans="2:9" x14ac:dyDescent="0.25">
      <c r="B114" s="10"/>
      <c r="C114" s="4"/>
      <c r="D114" s="4"/>
      <c r="E114" s="4"/>
      <c r="F114" s="4"/>
      <c r="G114" s="4"/>
      <c r="H114" s="61"/>
      <c r="I114" s="60"/>
    </row>
    <row r="115" spans="2:9" x14ac:dyDescent="0.25">
      <c r="B115" s="10"/>
      <c r="C115" s="4"/>
      <c r="D115" s="4"/>
      <c r="E115" s="4"/>
      <c r="F115" s="4"/>
      <c r="G115" s="4"/>
      <c r="H115" s="4"/>
      <c r="I115" s="60"/>
    </row>
    <row r="116" spans="2:9" x14ac:dyDescent="0.25">
      <c r="B116" s="10"/>
      <c r="C116" s="4"/>
      <c r="D116" s="4"/>
      <c r="E116" s="4"/>
      <c r="F116" s="4"/>
      <c r="G116" s="4"/>
      <c r="H116" s="4"/>
      <c r="I116" s="60"/>
    </row>
    <row r="117" spans="2:9" x14ac:dyDescent="0.25">
      <c r="B117" s="10"/>
      <c r="C117" s="9"/>
      <c r="D117" s="4"/>
      <c r="E117" s="4"/>
      <c r="F117" s="4"/>
      <c r="G117" s="4"/>
      <c r="H117" s="4"/>
      <c r="I117" s="60"/>
    </row>
    <row r="118" spans="2:9" x14ac:dyDescent="0.25">
      <c r="B118" s="10"/>
      <c r="C118" s="9"/>
      <c r="D118" s="4"/>
      <c r="E118" s="4"/>
      <c r="F118" s="4"/>
      <c r="G118" s="4"/>
      <c r="H118" s="4"/>
      <c r="I118" s="60"/>
    </row>
    <row r="119" spans="2:9" x14ac:dyDescent="0.25">
      <c r="B119" s="10"/>
      <c r="C119" s="9"/>
      <c r="D119" s="4"/>
      <c r="E119" s="4"/>
      <c r="F119" s="4"/>
      <c r="G119" s="4"/>
      <c r="H119" s="4"/>
      <c r="I119" s="60"/>
    </row>
    <row r="120" spans="2:9" x14ac:dyDescent="0.25">
      <c r="B120" s="10"/>
      <c r="C120" s="9"/>
      <c r="D120" s="4"/>
      <c r="E120" s="4"/>
      <c r="F120" s="4"/>
      <c r="G120" s="4"/>
      <c r="H120" s="4"/>
      <c r="I120" s="60"/>
    </row>
    <row r="121" spans="2:9" x14ac:dyDescent="0.25">
      <c r="B121" s="10"/>
      <c r="C121" s="9"/>
      <c r="D121" s="4"/>
      <c r="E121" s="4"/>
      <c r="F121" s="4"/>
      <c r="G121" s="4"/>
      <c r="H121" s="4"/>
      <c r="I121" s="60"/>
    </row>
    <row r="122" spans="2:9" x14ac:dyDescent="0.25">
      <c r="B122" s="10"/>
      <c r="C122" s="9"/>
      <c r="D122" s="4"/>
      <c r="E122" s="4"/>
      <c r="F122" s="4"/>
      <c r="G122" s="4"/>
      <c r="H122" s="4"/>
      <c r="I122" s="60"/>
    </row>
    <row r="123" spans="2:9" x14ac:dyDescent="0.25">
      <c r="B123" s="10"/>
      <c r="C123" s="9"/>
      <c r="D123" s="4"/>
      <c r="E123" s="4"/>
      <c r="F123" s="4"/>
      <c r="G123" s="4"/>
      <c r="H123" s="4"/>
      <c r="I123" s="60"/>
    </row>
    <row r="124" spans="2:9" x14ac:dyDescent="0.25">
      <c r="B124" s="10"/>
      <c r="C124" s="9"/>
      <c r="D124" s="4"/>
      <c r="E124" s="4"/>
      <c r="F124" s="4"/>
      <c r="G124" s="4"/>
      <c r="H124" s="4"/>
      <c r="I124" s="60"/>
    </row>
    <row r="125" spans="2:9" x14ac:dyDescent="0.25">
      <c r="C125" s="9"/>
      <c r="D125" s="4"/>
      <c r="E125" s="4"/>
      <c r="F125" s="4"/>
      <c r="G125" s="4"/>
    </row>
    <row r="126" spans="2:9" x14ac:dyDescent="0.25">
      <c r="C126" s="9"/>
      <c r="D126" s="4"/>
      <c r="E126" s="4"/>
      <c r="F126" s="4"/>
      <c r="G126" s="4"/>
    </row>
    <row r="127" spans="2:9" x14ac:dyDescent="0.25">
      <c r="C127" s="9"/>
      <c r="D127" s="4"/>
      <c r="E127" s="4"/>
      <c r="F127" s="4"/>
      <c r="G127" s="4"/>
    </row>
    <row r="128" spans="2:9" x14ac:dyDescent="0.25">
      <c r="C128" s="9"/>
      <c r="D128" s="4"/>
      <c r="E128" s="4"/>
      <c r="F128" s="4"/>
      <c r="G128" s="4"/>
    </row>
    <row r="129" spans="3:9" x14ac:dyDescent="0.25">
      <c r="C129" s="9"/>
      <c r="D129" s="4"/>
      <c r="E129" s="4"/>
      <c r="F129" s="4"/>
      <c r="G129" s="4"/>
    </row>
    <row r="130" spans="3:9" x14ac:dyDescent="0.25">
      <c r="C130" s="9"/>
      <c r="D130" s="4"/>
      <c r="E130" s="4"/>
      <c r="F130" s="4"/>
      <c r="G130" s="4"/>
      <c r="H130"/>
      <c r="I13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32"/>
  <sheetViews>
    <sheetView workbookViewId="0">
      <selection activeCell="N29" sqref="N29"/>
    </sheetView>
  </sheetViews>
  <sheetFormatPr defaultColWidth="8.85546875" defaultRowHeight="15" x14ac:dyDescent="0.25"/>
  <cols>
    <col min="4" max="4" width="30.85546875" style="2" customWidth="1"/>
    <col min="5" max="5" width="13.7109375" customWidth="1"/>
    <col min="9" max="9" width="10.7109375" customWidth="1"/>
    <col min="16" max="16" width="15.42578125" customWidth="1"/>
    <col min="17" max="17" width="14.28515625" customWidth="1"/>
  </cols>
  <sheetData>
    <row r="3" spans="4:18" x14ac:dyDescent="0.2">
      <c r="P3" s="1"/>
      <c r="Q3" s="1"/>
    </row>
    <row r="5" spans="4:18" ht="15.95" thickBot="1" x14ac:dyDescent="0.25"/>
    <row r="6" spans="4:18" x14ac:dyDescent="0.2">
      <c r="E6" s="85" t="s">
        <v>79</v>
      </c>
      <c r="F6" s="86" t="s">
        <v>80</v>
      </c>
      <c r="G6" s="86"/>
      <c r="H6" s="86"/>
      <c r="I6" s="86" t="s">
        <v>78</v>
      </c>
      <c r="J6" s="344" t="s">
        <v>76</v>
      </c>
      <c r="K6" s="344"/>
      <c r="L6" s="87" t="s">
        <v>77</v>
      </c>
    </row>
    <row r="7" spans="4:18" x14ac:dyDescent="0.2">
      <c r="D7" s="113" t="s">
        <v>161</v>
      </c>
      <c r="E7" s="18" t="s">
        <v>72</v>
      </c>
      <c r="F7" s="18" t="s">
        <v>9</v>
      </c>
      <c r="G7" s="18"/>
      <c r="H7" s="18"/>
      <c r="I7" s="18">
        <v>10</v>
      </c>
      <c r="J7" s="18">
        <v>0</v>
      </c>
      <c r="K7" s="18">
        <v>60</v>
      </c>
      <c r="L7" s="18" t="s">
        <v>81</v>
      </c>
    </row>
    <row r="8" spans="4:18" x14ac:dyDescent="0.2">
      <c r="D8" s="113" t="s">
        <v>162</v>
      </c>
      <c r="E8" s="18" t="s">
        <v>82</v>
      </c>
      <c r="F8" s="18" t="s">
        <v>9</v>
      </c>
      <c r="G8" s="18"/>
      <c r="H8" s="18"/>
      <c r="I8" s="18">
        <v>10</v>
      </c>
      <c r="J8" s="18">
        <v>0</v>
      </c>
      <c r="K8" s="18">
        <v>60</v>
      </c>
      <c r="L8" s="18" t="s">
        <v>81</v>
      </c>
    </row>
    <row r="9" spans="4:18" x14ac:dyDescent="0.2">
      <c r="D9" s="113" t="s">
        <v>163</v>
      </c>
      <c r="E9" s="18" t="s">
        <v>83</v>
      </c>
      <c r="F9" s="18" t="s">
        <v>9</v>
      </c>
      <c r="G9" s="18"/>
      <c r="H9" s="18"/>
      <c r="I9" s="18">
        <v>10</v>
      </c>
      <c r="J9" s="18">
        <v>0</v>
      </c>
      <c r="K9" s="18">
        <v>60</v>
      </c>
      <c r="L9" s="18" t="s">
        <v>81</v>
      </c>
      <c r="P9" s="289" t="s">
        <v>58</v>
      </c>
      <c r="Q9" s="289"/>
      <c r="R9" s="289"/>
    </row>
    <row r="10" spans="4:18" x14ac:dyDescent="0.2">
      <c r="D10" s="113" t="s">
        <v>164</v>
      </c>
      <c r="E10" s="18" t="s">
        <v>84</v>
      </c>
      <c r="F10" s="18" t="s">
        <v>9</v>
      </c>
      <c r="G10" s="18"/>
      <c r="H10" s="18"/>
      <c r="I10" s="18">
        <v>10</v>
      </c>
      <c r="J10" s="18">
        <v>0</v>
      </c>
      <c r="K10" s="18">
        <v>60</v>
      </c>
      <c r="L10" s="18" t="s">
        <v>81</v>
      </c>
      <c r="P10" s="314" t="s">
        <v>698</v>
      </c>
      <c r="Q10" s="314"/>
      <c r="R10" s="314"/>
    </row>
    <row r="11" spans="4:18" x14ac:dyDescent="0.2">
      <c r="D11" s="113" t="s">
        <v>165</v>
      </c>
      <c r="E11" s="18" t="s">
        <v>85</v>
      </c>
      <c r="F11" s="18" t="s">
        <v>9</v>
      </c>
      <c r="G11" s="18"/>
      <c r="H11" s="18"/>
      <c r="I11" s="18">
        <v>10</v>
      </c>
      <c r="J11" s="18">
        <v>0</v>
      </c>
      <c r="K11" s="18">
        <v>60</v>
      </c>
      <c r="L11" s="18" t="s">
        <v>81</v>
      </c>
      <c r="P11" s="315" t="s">
        <v>59</v>
      </c>
      <c r="Q11" s="315"/>
      <c r="R11" s="315"/>
    </row>
    <row r="12" spans="4:18" x14ac:dyDescent="0.2">
      <c r="D12" s="113" t="s">
        <v>166</v>
      </c>
      <c r="E12" s="18" t="s">
        <v>86</v>
      </c>
      <c r="F12" s="18" t="s">
        <v>9</v>
      </c>
      <c r="G12" s="18"/>
      <c r="H12" s="18"/>
      <c r="I12" s="18">
        <v>10</v>
      </c>
      <c r="J12" s="18">
        <v>0</v>
      </c>
      <c r="K12" s="18">
        <v>60</v>
      </c>
      <c r="L12" s="18" t="s">
        <v>81</v>
      </c>
      <c r="P12" s="337" t="s">
        <v>697</v>
      </c>
      <c r="Q12" s="337"/>
      <c r="R12" s="337"/>
    </row>
    <row r="13" spans="4:18" x14ac:dyDescent="0.2">
      <c r="D13" s="113" t="s">
        <v>167</v>
      </c>
      <c r="E13" s="18" t="s">
        <v>87</v>
      </c>
      <c r="F13" s="18" t="s">
        <v>9</v>
      </c>
      <c r="G13" s="18"/>
      <c r="H13" s="18"/>
      <c r="I13" s="18">
        <v>5</v>
      </c>
      <c r="J13" s="18">
        <v>0</v>
      </c>
      <c r="K13" s="18">
        <v>60</v>
      </c>
      <c r="L13" s="18" t="s">
        <v>107</v>
      </c>
    </row>
    <row r="14" spans="4:18" x14ac:dyDescent="0.2">
      <c r="D14" s="113" t="s">
        <v>168</v>
      </c>
      <c r="E14" s="18" t="s">
        <v>88</v>
      </c>
      <c r="F14" s="18" t="s">
        <v>9</v>
      </c>
      <c r="G14" s="18"/>
      <c r="H14" s="18"/>
      <c r="I14" s="18">
        <v>15</v>
      </c>
      <c r="J14" s="18">
        <v>0</v>
      </c>
      <c r="K14" s="18">
        <v>60</v>
      </c>
      <c r="L14" s="18" t="s">
        <v>81</v>
      </c>
    </row>
    <row r="15" spans="4:18" x14ac:dyDescent="0.2">
      <c r="D15" s="113" t="s">
        <v>169</v>
      </c>
      <c r="E15" s="18" t="s">
        <v>89</v>
      </c>
      <c r="F15" s="18" t="s">
        <v>9</v>
      </c>
      <c r="G15" s="18"/>
      <c r="H15" s="18"/>
      <c r="I15" s="18">
        <v>15</v>
      </c>
      <c r="J15" s="18">
        <v>0</v>
      </c>
      <c r="K15" s="18">
        <v>60</v>
      </c>
      <c r="L15" s="18" t="s">
        <v>81</v>
      </c>
    </row>
    <row r="16" spans="4:18" x14ac:dyDescent="0.2">
      <c r="D16" s="113" t="s">
        <v>170</v>
      </c>
      <c r="E16" s="18" t="s">
        <v>90</v>
      </c>
      <c r="F16" s="18" t="s">
        <v>9</v>
      </c>
      <c r="G16" s="18"/>
      <c r="H16" s="18"/>
      <c r="I16" s="18">
        <v>15</v>
      </c>
      <c r="J16" s="18">
        <v>0</v>
      </c>
      <c r="K16" s="18">
        <v>60</v>
      </c>
      <c r="L16" s="18" t="s">
        <v>81</v>
      </c>
    </row>
    <row r="17" spans="4:12" x14ac:dyDescent="0.2">
      <c r="D17" s="113" t="s">
        <v>171</v>
      </c>
      <c r="E17" s="18" t="s">
        <v>91</v>
      </c>
      <c r="F17" s="18" t="s">
        <v>9</v>
      </c>
      <c r="G17" s="18"/>
      <c r="H17" s="18"/>
      <c r="I17" s="18">
        <v>5</v>
      </c>
      <c r="J17" s="18">
        <v>0</v>
      </c>
      <c r="K17" s="18">
        <v>5</v>
      </c>
      <c r="L17" s="18" t="s">
        <v>81</v>
      </c>
    </row>
    <row r="18" spans="4:12" x14ac:dyDescent="0.2">
      <c r="D18" s="113" t="s">
        <v>172</v>
      </c>
      <c r="E18" s="18" t="s">
        <v>92</v>
      </c>
      <c r="F18" s="18" t="s">
        <v>9</v>
      </c>
      <c r="G18" s="18"/>
      <c r="H18" s="18"/>
      <c r="I18" s="18">
        <v>10</v>
      </c>
      <c r="J18" s="18">
        <v>0</v>
      </c>
      <c r="K18" s="18">
        <v>30</v>
      </c>
      <c r="L18" s="18" t="s">
        <v>81</v>
      </c>
    </row>
    <row r="19" spans="4:12" x14ac:dyDescent="0.2">
      <c r="D19" s="113" t="s">
        <v>173</v>
      </c>
      <c r="E19" s="18" t="s">
        <v>93</v>
      </c>
      <c r="F19" s="18" t="s">
        <v>9</v>
      </c>
      <c r="G19" s="18"/>
      <c r="H19" s="18"/>
      <c r="I19" s="18">
        <v>10</v>
      </c>
      <c r="J19" s="18">
        <v>0</v>
      </c>
      <c r="K19" s="18">
        <v>30</v>
      </c>
      <c r="L19" s="18" t="s">
        <v>81</v>
      </c>
    </row>
    <row r="20" spans="4:12" x14ac:dyDescent="0.2">
      <c r="D20" s="113" t="s">
        <v>174</v>
      </c>
      <c r="E20" s="18" t="s">
        <v>94</v>
      </c>
      <c r="F20" s="18" t="s">
        <v>9</v>
      </c>
      <c r="G20" s="18"/>
      <c r="H20" s="18"/>
      <c r="I20" s="18">
        <v>10</v>
      </c>
      <c r="J20" s="18">
        <v>0</v>
      </c>
      <c r="K20" s="18">
        <v>30</v>
      </c>
      <c r="L20" s="18" t="s">
        <v>81</v>
      </c>
    </row>
    <row r="21" spans="4:12" x14ac:dyDescent="0.2">
      <c r="D21" s="115" t="s">
        <v>376</v>
      </c>
      <c r="E21" s="17" t="s">
        <v>95</v>
      </c>
      <c r="F21" s="17" t="s">
        <v>9</v>
      </c>
      <c r="G21" s="17"/>
      <c r="H21" s="17"/>
      <c r="I21" s="17">
        <v>15</v>
      </c>
      <c r="J21" s="17">
        <v>0</v>
      </c>
      <c r="K21" s="17">
        <v>30</v>
      </c>
      <c r="L21" s="17" t="s">
        <v>81</v>
      </c>
    </row>
    <row r="22" spans="4:12" x14ac:dyDescent="0.2">
      <c r="D22" s="113" t="s">
        <v>175</v>
      </c>
      <c r="E22" s="18" t="s">
        <v>96</v>
      </c>
      <c r="F22" s="18" t="s">
        <v>9</v>
      </c>
      <c r="G22" s="18"/>
      <c r="H22" s="18"/>
      <c r="I22" s="18">
        <v>3</v>
      </c>
      <c r="J22" s="18">
        <v>0</v>
      </c>
      <c r="K22" s="18">
        <v>10</v>
      </c>
      <c r="L22" s="18" t="s">
        <v>107</v>
      </c>
    </row>
    <row r="23" spans="4:12" x14ac:dyDescent="0.2">
      <c r="D23" s="115" t="s">
        <v>377</v>
      </c>
      <c r="E23" s="17" t="s">
        <v>97</v>
      </c>
      <c r="F23" s="17" t="s">
        <v>9</v>
      </c>
      <c r="G23" s="17"/>
      <c r="H23" s="17"/>
      <c r="I23" s="17">
        <v>0</v>
      </c>
      <c r="J23" s="17">
        <v>0</v>
      </c>
      <c r="K23" s="17">
        <v>24</v>
      </c>
      <c r="L23" s="17" t="s">
        <v>108</v>
      </c>
    </row>
    <row r="24" spans="4:12" x14ac:dyDescent="0.2">
      <c r="D24" s="113" t="s">
        <v>176</v>
      </c>
      <c r="E24" s="18" t="s">
        <v>98</v>
      </c>
      <c r="F24" s="18" t="s">
        <v>9</v>
      </c>
      <c r="G24" s="18"/>
      <c r="H24" s="18"/>
      <c r="I24" s="18">
        <v>10</v>
      </c>
      <c r="J24" s="18">
        <v>0</v>
      </c>
      <c r="K24" s="18">
        <v>60</v>
      </c>
      <c r="L24" s="18" t="s">
        <v>81</v>
      </c>
    </row>
    <row r="25" spans="4:12" x14ac:dyDescent="0.2">
      <c r="D25" s="113" t="s">
        <v>179</v>
      </c>
      <c r="E25" s="18" t="s">
        <v>99</v>
      </c>
      <c r="F25" s="18" t="s">
        <v>9</v>
      </c>
      <c r="G25" s="18"/>
      <c r="H25" s="18"/>
      <c r="I25" s="18">
        <v>3</v>
      </c>
      <c r="J25" s="18">
        <v>0</v>
      </c>
      <c r="K25" s="18">
        <v>24</v>
      </c>
      <c r="L25" s="18" t="s">
        <v>108</v>
      </c>
    </row>
    <row r="26" spans="4:12" x14ac:dyDescent="0.2">
      <c r="D26" s="113" t="s">
        <v>180</v>
      </c>
      <c r="E26" s="18" t="s">
        <v>100</v>
      </c>
      <c r="F26" s="18" t="s">
        <v>9</v>
      </c>
      <c r="G26" s="18"/>
      <c r="H26" s="18"/>
      <c r="I26" s="18">
        <v>8</v>
      </c>
      <c r="J26" s="18">
        <v>0</v>
      </c>
      <c r="K26" s="18">
        <v>24</v>
      </c>
      <c r="L26" s="18" t="s">
        <v>108</v>
      </c>
    </row>
    <row r="27" spans="4:12" x14ac:dyDescent="0.2">
      <c r="D27" s="113" t="s">
        <v>217</v>
      </c>
      <c r="E27" s="18" t="s">
        <v>101</v>
      </c>
      <c r="F27" s="18" t="s">
        <v>9</v>
      </c>
      <c r="G27" s="18"/>
      <c r="H27" s="18"/>
      <c r="I27" s="18">
        <v>5</v>
      </c>
      <c r="J27" s="18">
        <v>0</v>
      </c>
      <c r="K27" s="18">
        <v>30</v>
      </c>
      <c r="L27" s="18" t="s">
        <v>81</v>
      </c>
    </row>
    <row r="28" spans="4:12" x14ac:dyDescent="0.2">
      <c r="D28" s="113" t="s">
        <v>222</v>
      </c>
      <c r="E28" s="18" t="s">
        <v>102</v>
      </c>
      <c r="F28" s="18" t="s">
        <v>9</v>
      </c>
      <c r="G28" s="18"/>
      <c r="H28" s="18"/>
      <c r="I28" s="18">
        <v>60</v>
      </c>
      <c r="J28" s="18">
        <v>0</v>
      </c>
      <c r="K28" s="18">
        <v>600</v>
      </c>
      <c r="L28" s="18" t="s">
        <v>223</v>
      </c>
    </row>
    <row r="29" spans="4:12" x14ac:dyDescent="0.2">
      <c r="D29" s="113" t="s">
        <v>267</v>
      </c>
      <c r="E29" s="18" t="s">
        <v>103</v>
      </c>
      <c r="F29" s="18" t="s">
        <v>9</v>
      </c>
      <c r="G29" s="18"/>
      <c r="H29" s="18"/>
      <c r="I29" s="18">
        <v>1</v>
      </c>
      <c r="J29" s="18">
        <v>0</v>
      </c>
      <c r="K29" s="18">
        <v>5</v>
      </c>
      <c r="L29" s="18" t="s">
        <v>223</v>
      </c>
    </row>
    <row r="30" spans="4:12" x14ac:dyDescent="0.2">
      <c r="D30" s="113" t="s">
        <v>699</v>
      </c>
      <c r="E30" s="18" t="s">
        <v>104</v>
      </c>
      <c r="F30" s="18" t="s">
        <v>9</v>
      </c>
      <c r="G30" s="18"/>
      <c r="H30" s="18"/>
      <c r="I30" s="18">
        <v>15</v>
      </c>
      <c r="J30" s="18">
        <v>0</v>
      </c>
      <c r="K30" s="18">
        <v>30</v>
      </c>
      <c r="L30" s="18" t="s">
        <v>81</v>
      </c>
    </row>
    <row r="31" spans="4:12" x14ac:dyDescent="0.2">
      <c r="E31" s="1" t="s">
        <v>105</v>
      </c>
      <c r="F31" s="1" t="s">
        <v>9</v>
      </c>
      <c r="G31" s="1"/>
      <c r="H31" s="1"/>
    </row>
    <row r="32" spans="4:12" x14ac:dyDescent="0.2">
      <c r="E32" s="1" t="s">
        <v>106</v>
      </c>
      <c r="F32" s="1" t="s">
        <v>9</v>
      </c>
      <c r="G32" s="1"/>
      <c r="H32" s="1"/>
      <c r="J32" s="1"/>
    </row>
  </sheetData>
  <mergeCells count="5">
    <mergeCell ref="J6:K6"/>
    <mergeCell ref="P9:R9"/>
    <mergeCell ref="P10:R10"/>
    <mergeCell ref="P11:R11"/>
    <mergeCell ref="P12:R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1"/>
  <sheetViews>
    <sheetView workbookViewId="0">
      <selection activeCell="L38" sqref="L38"/>
    </sheetView>
  </sheetViews>
  <sheetFormatPr defaultColWidth="8.85546875" defaultRowHeight="15" x14ac:dyDescent="0.25"/>
  <cols>
    <col min="4" max="4" width="27.42578125" customWidth="1"/>
    <col min="5" max="5" width="16.42578125" customWidth="1"/>
  </cols>
  <sheetData>
    <row r="2" spans="2:9" x14ac:dyDescent="0.2">
      <c r="B2" t="s">
        <v>368</v>
      </c>
      <c r="D2" s="2"/>
      <c r="E2" s="84"/>
    </row>
    <row r="3" spans="2:9" x14ac:dyDescent="0.2">
      <c r="D3" s="2"/>
      <c r="E3" s="84"/>
    </row>
    <row r="4" spans="2:9" ht="15.95" thickBot="1" x14ac:dyDescent="0.25">
      <c r="B4" t="s">
        <v>369</v>
      </c>
      <c r="D4" s="2"/>
      <c r="E4" s="84"/>
      <c r="F4" s="84"/>
    </row>
    <row r="5" spans="2:9" x14ac:dyDescent="0.25">
      <c r="B5" s="316" t="s">
        <v>370</v>
      </c>
      <c r="C5" s="341"/>
      <c r="D5" s="123" t="s">
        <v>371</v>
      </c>
      <c r="E5" s="124" t="s">
        <v>95</v>
      </c>
      <c r="F5" s="124" t="s">
        <v>9</v>
      </c>
      <c r="G5" s="124"/>
      <c r="H5" s="124"/>
    </row>
    <row r="6" spans="2:9" x14ac:dyDescent="0.25">
      <c r="B6" s="318"/>
      <c r="C6" s="342"/>
      <c r="D6" s="123" t="s">
        <v>372</v>
      </c>
      <c r="E6" s="124" t="s">
        <v>97</v>
      </c>
      <c r="F6" s="124" t="s">
        <v>9</v>
      </c>
      <c r="G6" s="124"/>
      <c r="H6" s="124"/>
    </row>
    <row r="7" spans="2:9" x14ac:dyDescent="0.25">
      <c r="B7" s="318"/>
      <c r="C7" s="342"/>
      <c r="D7" s="123" t="s">
        <v>373</v>
      </c>
      <c r="E7" s="124" t="s">
        <v>42</v>
      </c>
      <c r="F7" s="124" t="s">
        <v>8</v>
      </c>
      <c r="G7" s="124"/>
      <c r="H7" s="124"/>
    </row>
    <row r="8" spans="2:9" x14ac:dyDescent="0.25">
      <c r="B8" s="318"/>
      <c r="C8" s="342"/>
      <c r="D8" s="125" t="s">
        <v>821</v>
      </c>
      <c r="E8" s="126" t="s">
        <v>374</v>
      </c>
      <c r="F8" s="126" t="s">
        <v>8</v>
      </c>
      <c r="G8" s="126"/>
      <c r="H8" s="126"/>
    </row>
    <row r="9" spans="2:9" x14ac:dyDescent="0.25">
      <c r="B9" s="318"/>
      <c r="C9" s="342"/>
      <c r="D9" s="123" t="s">
        <v>822</v>
      </c>
      <c r="E9" s="124" t="s">
        <v>823</v>
      </c>
      <c r="F9" s="124" t="s">
        <v>8</v>
      </c>
      <c r="G9" s="124"/>
      <c r="H9" s="124"/>
      <c r="I9" s="210"/>
    </row>
    <row r="10" spans="2:9" x14ac:dyDescent="0.25">
      <c r="B10" s="318"/>
      <c r="C10" s="342"/>
      <c r="D10" s="125" t="s">
        <v>824</v>
      </c>
      <c r="E10" s="126" t="s">
        <v>375</v>
      </c>
      <c r="F10" s="126" t="s">
        <v>8</v>
      </c>
      <c r="G10" s="126"/>
      <c r="H10" s="126"/>
    </row>
    <row r="11" spans="2:9" x14ac:dyDescent="0.25">
      <c r="B11" s="318"/>
      <c r="C11" s="342"/>
      <c r="D11" s="123" t="s">
        <v>825</v>
      </c>
      <c r="E11" s="124" t="s">
        <v>826</v>
      </c>
      <c r="F11" s="124" t="s">
        <v>8</v>
      </c>
      <c r="G11" s="124"/>
      <c r="H11" s="124"/>
    </row>
    <row r="12" spans="2:9" x14ac:dyDescent="0.25">
      <c r="B12" s="318"/>
      <c r="C12" s="342"/>
      <c r="D12" s="122"/>
      <c r="E12" s="88"/>
      <c r="F12" s="88"/>
      <c r="G12" s="62"/>
      <c r="H12" s="62"/>
    </row>
    <row r="13" spans="2:9" x14ac:dyDescent="0.25">
      <c r="B13" s="318"/>
      <c r="C13" s="342"/>
      <c r="D13" s="122"/>
      <c r="E13" s="88"/>
      <c r="F13" s="88"/>
      <c r="G13" s="88"/>
      <c r="H13" s="88"/>
    </row>
    <row r="14" spans="2:9" x14ac:dyDescent="0.25">
      <c r="B14" s="318"/>
      <c r="C14" s="342"/>
      <c r="D14" s="122"/>
      <c r="E14" s="88"/>
      <c r="F14" s="88"/>
      <c r="G14" s="88"/>
      <c r="H14" s="88"/>
    </row>
    <row r="15" spans="2:9" x14ac:dyDescent="0.25">
      <c r="B15" s="318"/>
      <c r="C15" s="342"/>
      <c r="D15" s="122"/>
      <c r="E15" s="88"/>
      <c r="F15" s="88"/>
      <c r="G15" s="62"/>
      <c r="H15" s="62"/>
    </row>
    <row r="16" spans="2:9" x14ac:dyDescent="0.25">
      <c r="B16" s="318"/>
      <c r="C16" s="342"/>
      <c r="D16" s="122"/>
      <c r="E16" s="88"/>
      <c r="F16" s="88"/>
      <c r="G16" s="88"/>
      <c r="H16" s="88"/>
    </row>
    <row r="17" spans="2:8" x14ac:dyDescent="0.25">
      <c r="B17" s="318"/>
      <c r="C17" s="342"/>
      <c r="D17" s="122"/>
      <c r="E17" s="88"/>
      <c r="F17" s="88"/>
      <c r="G17" s="88"/>
      <c r="H17" s="88"/>
    </row>
    <row r="18" spans="2:8" x14ac:dyDescent="0.25">
      <c r="B18" s="318"/>
      <c r="C18" s="342"/>
      <c r="D18" s="122"/>
      <c r="E18" s="88"/>
      <c r="F18" s="88"/>
      <c r="G18" s="62"/>
      <c r="H18" s="62"/>
    </row>
    <row r="19" spans="2:8" x14ac:dyDescent="0.25">
      <c r="B19" s="318"/>
      <c r="C19" s="342"/>
      <c r="D19" s="122"/>
      <c r="E19" s="88"/>
      <c r="F19" s="88"/>
      <c r="G19" s="88"/>
      <c r="H19" s="88"/>
    </row>
    <row r="20" spans="2:8" x14ac:dyDescent="0.25">
      <c r="B20" s="318"/>
      <c r="C20" s="342"/>
      <c r="D20" s="122"/>
      <c r="E20" s="88"/>
      <c r="F20" s="10"/>
      <c r="G20" s="10"/>
      <c r="H20" s="10"/>
    </row>
    <row r="21" spans="2:8" ht="15.75" thickBot="1" x14ac:dyDescent="0.3">
      <c r="B21" s="320"/>
      <c r="C21" s="343"/>
      <c r="D21" s="122"/>
      <c r="E21" s="88"/>
      <c r="F21" s="10"/>
      <c r="G21" s="10"/>
      <c r="H21" s="10"/>
    </row>
    <row r="22" spans="2:8" ht="15.95" thickBot="1" x14ac:dyDescent="0.25"/>
    <row r="23" spans="2:8" ht="15.95" thickBot="1" x14ac:dyDescent="0.25">
      <c r="B23" s="347" t="s">
        <v>442</v>
      </c>
      <c r="C23" s="348"/>
      <c r="D23" s="153" t="s">
        <v>501</v>
      </c>
      <c r="E23" s="144" t="s">
        <v>455</v>
      </c>
    </row>
    <row r="24" spans="2:8" ht="15.95" thickBot="1" x14ac:dyDescent="0.25">
      <c r="B24" s="345" t="s">
        <v>456</v>
      </c>
      <c r="C24" s="349"/>
      <c r="D24" s="150" t="s">
        <v>503</v>
      </c>
      <c r="E24" s="145"/>
    </row>
    <row r="25" spans="2:8" x14ac:dyDescent="0.2">
      <c r="B25" s="146"/>
      <c r="C25" s="11"/>
      <c r="D25" s="151" t="s">
        <v>504</v>
      </c>
      <c r="E25" s="145" t="s">
        <v>617</v>
      </c>
    </row>
    <row r="26" spans="2:8" x14ac:dyDescent="0.2">
      <c r="B26" s="146"/>
      <c r="C26" s="11"/>
      <c r="D26" s="151" t="s">
        <v>505</v>
      </c>
      <c r="E26" s="145"/>
    </row>
    <row r="27" spans="2:8" x14ac:dyDescent="0.2">
      <c r="B27" s="146"/>
      <c r="C27" s="11"/>
      <c r="D27" s="151" t="s">
        <v>506</v>
      </c>
      <c r="E27" s="145" t="s">
        <v>618</v>
      </c>
    </row>
    <row r="28" spans="2:8" x14ac:dyDescent="0.2">
      <c r="B28" s="146"/>
      <c r="C28" s="11"/>
      <c r="D28" s="151" t="s">
        <v>507</v>
      </c>
      <c r="E28" s="145"/>
    </row>
    <row r="29" spans="2:8" x14ac:dyDescent="0.2">
      <c r="B29" s="146"/>
      <c r="C29" s="11"/>
      <c r="D29" s="151" t="s">
        <v>508</v>
      </c>
      <c r="E29" s="145"/>
    </row>
    <row r="30" spans="2:8" x14ac:dyDescent="0.2">
      <c r="B30" s="146"/>
      <c r="C30" s="11"/>
      <c r="D30" s="151" t="s">
        <v>509</v>
      </c>
      <c r="E30" s="145"/>
    </row>
    <row r="31" spans="2:8" x14ac:dyDescent="0.2">
      <c r="B31" s="146"/>
      <c r="C31" s="11"/>
      <c r="D31" s="151" t="s">
        <v>510</v>
      </c>
      <c r="E31" s="145"/>
    </row>
    <row r="32" spans="2:8" x14ac:dyDescent="0.2">
      <c r="B32" s="146"/>
      <c r="C32" s="11"/>
      <c r="D32" s="151" t="s">
        <v>511</v>
      </c>
      <c r="E32" s="145"/>
    </row>
    <row r="33" spans="2:5" x14ac:dyDescent="0.2">
      <c r="B33" s="146"/>
      <c r="C33" s="11"/>
      <c r="D33" s="151" t="s">
        <v>512</v>
      </c>
      <c r="E33" s="145"/>
    </row>
    <row r="34" spans="2:5" x14ac:dyDescent="0.2">
      <c r="B34" s="146"/>
      <c r="C34" s="11"/>
      <c r="D34" s="151" t="s">
        <v>513</v>
      </c>
      <c r="E34" s="145"/>
    </row>
    <row r="35" spans="2:5" x14ac:dyDescent="0.25">
      <c r="B35" s="146"/>
      <c r="C35" s="11"/>
      <c r="D35" s="151" t="s">
        <v>514</v>
      </c>
      <c r="E35" s="145"/>
    </row>
    <row r="36" spans="2:5" x14ac:dyDescent="0.25">
      <c r="B36" s="146"/>
      <c r="C36" s="11"/>
      <c r="D36" s="151" t="s">
        <v>515</v>
      </c>
      <c r="E36" s="145"/>
    </row>
    <row r="37" spans="2:5" ht="15.75" thickBot="1" x14ac:dyDescent="0.3">
      <c r="B37" s="147"/>
      <c r="C37" s="148"/>
      <c r="D37" s="152" t="s">
        <v>516</v>
      </c>
      <c r="E37" s="149"/>
    </row>
    <row r="38" spans="2:5" ht="15.75" thickBot="1" x14ac:dyDescent="0.3"/>
    <row r="39" spans="2:5" ht="15.75" thickBot="1" x14ac:dyDescent="0.3">
      <c r="B39" s="347" t="s">
        <v>442</v>
      </c>
      <c r="C39" s="348"/>
      <c r="D39" s="153" t="s">
        <v>502</v>
      </c>
      <c r="E39" s="144" t="s">
        <v>455</v>
      </c>
    </row>
    <row r="40" spans="2:5" ht="15.75" thickBot="1" x14ac:dyDescent="0.3">
      <c r="B40" s="345" t="s">
        <v>517</v>
      </c>
      <c r="C40" s="346"/>
      <c r="D40" s="150" t="s">
        <v>518</v>
      </c>
      <c r="E40" s="145" t="s">
        <v>519</v>
      </c>
    </row>
    <row r="41" spans="2:5" ht="15.75" thickBot="1" x14ac:dyDescent="0.3">
      <c r="B41" s="147"/>
      <c r="C41" s="148"/>
      <c r="D41" s="152"/>
      <c r="E41" s="149" t="s">
        <v>520</v>
      </c>
    </row>
  </sheetData>
  <mergeCells count="5">
    <mergeCell ref="B40:C40"/>
    <mergeCell ref="B5:C21"/>
    <mergeCell ref="B23:C23"/>
    <mergeCell ref="B24:C24"/>
    <mergeCell ref="B39:C3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workbookViewId="0">
      <selection activeCell="B2" sqref="B2"/>
    </sheetView>
  </sheetViews>
  <sheetFormatPr defaultColWidth="8.85546875" defaultRowHeight="15" x14ac:dyDescent="0.25"/>
  <cols>
    <col min="3" max="3" width="20" customWidth="1"/>
    <col min="4" max="4" width="30.7109375" customWidth="1"/>
    <col min="5" max="5" width="14.42578125" customWidth="1"/>
    <col min="6" max="6" width="10" customWidth="1"/>
  </cols>
  <sheetData>
    <row r="2" spans="2:16" ht="15.95" thickBot="1" x14ac:dyDescent="0.25"/>
    <row r="3" spans="2:16" x14ac:dyDescent="0.25">
      <c r="B3">
        <v>300</v>
      </c>
      <c r="C3" s="350" t="s">
        <v>619</v>
      </c>
      <c r="D3" s="24" t="s">
        <v>620</v>
      </c>
      <c r="E3" s="116" t="str">
        <f>CONCATENATE("%MW",(B3-2)+2)</f>
        <v>%MW300</v>
      </c>
      <c r="F3" s="19" t="s">
        <v>3</v>
      </c>
      <c r="G3" s="244"/>
      <c r="H3" s="215"/>
      <c r="I3" s="117"/>
    </row>
    <row r="4" spans="2:16" x14ac:dyDescent="0.25">
      <c r="C4" s="351"/>
      <c r="D4" s="246" t="s">
        <v>621</v>
      </c>
      <c r="E4" s="198" t="str">
        <f>CONCATENATE("%MW",(B3-2)+4)</f>
        <v>%MW302</v>
      </c>
      <c r="F4" s="198" t="s">
        <v>3</v>
      </c>
      <c r="G4" s="199"/>
      <c r="H4" s="247"/>
      <c r="I4" s="248"/>
      <c r="N4" s="289" t="s">
        <v>642</v>
      </c>
      <c r="O4" s="289"/>
      <c r="P4" s="289"/>
    </row>
    <row r="5" spans="2:16" x14ac:dyDescent="0.25">
      <c r="C5" s="351"/>
      <c r="D5" s="246" t="s">
        <v>622</v>
      </c>
      <c r="E5" s="198" t="str">
        <f>CONCATENATE("%MW",(B3-2)+6)</f>
        <v>%MW304</v>
      </c>
      <c r="F5" s="198" t="s">
        <v>3</v>
      </c>
      <c r="G5" s="199"/>
      <c r="H5" s="247"/>
      <c r="I5" s="248"/>
      <c r="N5" s="315" t="s">
        <v>645</v>
      </c>
      <c r="O5" s="315"/>
      <c r="P5" s="315"/>
    </row>
    <row r="6" spans="2:16" x14ac:dyDescent="0.25">
      <c r="C6" s="351"/>
      <c r="D6" s="252" t="s">
        <v>623</v>
      </c>
      <c r="E6" s="253" t="str">
        <f>CONCATENATE("%MW",(B3-2)+8)</f>
        <v>%MW306</v>
      </c>
      <c r="F6" s="253" t="s">
        <v>3</v>
      </c>
      <c r="G6" s="245"/>
      <c r="H6" s="254"/>
      <c r="I6" s="255"/>
      <c r="N6" s="314" t="s">
        <v>644</v>
      </c>
      <c r="O6" s="314"/>
      <c r="P6" s="314"/>
    </row>
    <row r="7" spans="2:16" x14ac:dyDescent="0.25">
      <c r="C7" s="351"/>
      <c r="D7" s="252" t="s">
        <v>624</v>
      </c>
      <c r="E7" s="253" t="str">
        <f>CONCATENATE("%MW",(B3-2)+10)</f>
        <v>%MW308</v>
      </c>
      <c r="F7" s="253" t="s">
        <v>3</v>
      </c>
      <c r="G7" s="245"/>
      <c r="H7" s="254"/>
      <c r="I7" s="255"/>
      <c r="N7" s="336" t="s">
        <v>643</v>
      </c>
      <c r="O7" s="336"/>
      <c r="P7" s="336"/>
    </row>
    <row r="8" spans="2:16" x14ac:dyDescent="0.25">
      <c r="C8" s="351"/>
      <c r="D8" s="31" t="s">
        <v>625</v>
      </c>
      <c r="E8" s="8" t="str">
        <f>CONCATENATE("%M",(B3-2)+2)</f>
        <v>%M300</v>
      </c>
      <c r="F8" s="8" t="s">
        <v>8</v>
      </c>
      <c r="G8" s="45"/>
      <c r="H8" s="36"/>
      <c r="I8" s="118"/>
      <c r="N8" s="337" t="s">
        <v>697</v>
      </c>
      <c r="O8" s="337"/>
      <c r="P8" s="337"/>
    </row>
    <row r="9" spans="2:16" x14ac:dyDescent="0.25">
      <c r="C9" s="351"/>
      <c r="D9" s="31" t="s">
        <v>626</v>
      </c>
      <c r="E9" s="8" t="str">
        <f>CONCATENATE("%M",(B3-2)+4)</f>
        <v>%M302</v>
      </c>
      <c r="F9" s="8" t="s">
        <v>8</v>
      </c>
      <c r="G9" s="45"/>
      <c r="H9" s="36"/>
      <c r="I9" s="118"/>
    </row>
    <row r="10" spans="2:16" ht="15.75" thickBot="1" x14ac:dyDescent="0.3">
      <c r="C10" s="352"/>
      <c r="D10" s="26" t="s">
        <v>627</v>
      </c>
      <c r="E10" s="22" t="str">
        <f>CONCATENATE("%M",(B3-2)+6)</f>
        <v>%M304</v>
      </c>
      <c r="F10" s="22" t="s">
        <v>8</v>
      </c>
      <c r="G10" s="49"/>
      <c r="H10" s="50"/>
      <c r="I10" s="119"/>
    </row>
    <row r="11" spans="2:16" x14ac:dyDescent="0.25">
      <c r="C11" s="350" t="s">
        <v>411</v>
      </c>
      <c r="D11" s="24" t="s">
        <v>412</v>
      </c>
      <c r="E11" s="19" t="str">
        <f>CONCATENATE("%MW",(B3-2)+12)</f>
        <v>%MW310</v>
      </c>
      <c r="F11" s="19" t="s">
        <v>3</v>
      </c>
      <c r="G11" s="244"/>
      <c r="H11" s="215"/>
      <c r="I11" s="117"/>
    </row>
    <row r="12" spans="2:16" x14ac:dyDescent="0.25">
      <c r="C12" s="351"/>
      <c r="D12" s="246" t="s">
        <v>413</v>
      </c>
      <c r="E12" s="198" t="str">
        <f>CONCATENATE("%MW",(B3-2)+14)</f>
        <v>%MW312</v>
      </c>
      <c r="F12" s="198" t="s">
        <v>3</v>
      </c>
      <c r="G12" s="199"/>
      <c r="H12" s="247"/>
      <c r="I12" s="248"/>
    </row>
    <row r="13" spans="2:16" x14ac:dyDescent="0.25">
      <c r="C13" s="351"/>
      <c r="D13" s="246" t="s">
        <v>414</v>
      </c>
      <c r="E13" s="198" t="str">
        <f>CONCATENATE("%MW",(B3-2)+16)</f>
        <v>%MW314</v>
      </c>
      <c r="F13" s="198" t="s">
        <v>3</v>
      </c>
      <c r="G13" s="199"/>
      <c r="H13" s="247"/>
      <c r="I13" s="248"/>
    </row>
    <row r="14" spans="2:16" x14ac:dyDescent="0.25">
      <c r="C14" s="351"/>
      <c r="D14" s="252" t="s">
        <v>415</v>
      </c>
      <c r="E14" s="253" t="str">
        <f>CONCATENATE("%MW",(B3-2)+18)</f>
        <v>%MW316</v>
      </c>
      <c r="F14" s="253" t="s">
        <v>3</v>
      </c>
      <c r="G14" s="245"/>
      <c r="H14" s="254"/>
      <c r="I14" s="255"/>
      <c r="J14" t="s">
        <v>674</v>
      </c>
    </row>
    <row r="15" spans="2:16" x14ac:dyDescent="0.25">
      <c r="C15" s="351"/>
      <c r="D15" s="252" t="s">
        <v>416</v>
      </c>
      <c r="E15" s="253" t="str">
        <f>CONCATENATE("%MW",(B3-2)+20)</f>
        <v>%MW318</v>
      </c>
      <c r="F15" s="253" t="s">
        <v>3</v>
      </c>
      <c r="G15" s="245"/>
      <c r="H15" s="254"/>
      <c r="I15" s="255"/>
      <c r="J15" t="s">
        <v>674</v>
      </c>
    </row>
    <row r="16" spans="2:16" x14ac:dyDescent="0.25">
      <c r="C16" s="351"/>
      <c r="D16" s="31" t="s">
        <v>417</v>
      </c>
      <c r="E16" s="8" t="str">
        <f>CONCATENATE("%M",(B3-2)+12)</f>
        <v>%M310</v>
      </c>
      <c r="F16" s="8" t="s">
        <v>8</v>
      </c>
      <c r="G16" s="45"/>
      <c r="H16" s="36"/>
      <c r="I16" s="118"/>
    </row>
    <row r="17" spans="3:10" x14ac:dyDescent="0.25">
      <c r="C17" s="351"/>
      <c r="D17" s="31" t="s">
        <v>418</v>
      </c>
      <c r="E17" s="8" t="str">
        <f>CONCATENATE("%M",(B3-2)+14)</f>
        <v>%M312</v>
      </c>
      <c r="F17" s="8" t="s">
        <v>8</v>
      </c>
      <c r="G17" s="45"/>
      <c r="H17" s="36"/>
      <c r="I17" s="118"/>
    </row>
    <row r="18" spans="3:10" ht="15.75" thickBot="1" x14ac:dyDescent="0.3">
      <c r="C18" s="352"/>
      <c r="D18" s="26" t="s">
        <v>419</v>
      </c>
      <c r="E18" s="22" t="str">
        <f>CONCATENATE("%M",(B3-2)+16)</f>
        <v>%M314</v>
      </c>
      <c r="F18" s="22" t="s">
        <v>8</v>
      </c>
      <c r="G18" s="49"/>
      <c r="H18" s="50"/>
      <c r="I18" s="119"/>
    </row>
    <row r="19" spans="3:10" x14ac:dyDescent="0.25">
      <c r="C19" s="350" t="s">
        <v>420</v>
      </c>
      <c r="D19" s="128" t="s">
        <v>421</v>
      </c>
      <c r="E19" s="129" t="str">
        <f>CONCATENATE("%MW",(B3-2)+22)</f>
        <v>%MW320</v>
      </c>
      <c r="F19" s="129" t="s">
        <v>3</v>
      </c>
      <c r="G19" s="130"/>
      <c r="H19" s="249"/>
      <c r="I19" s="134"/>
    </row>
    <row r="20" spans="3:10" x14ac:dyDescent="0.25">
      <c r="C20" s="351"/>
      <c r="D20" s="246" t="s">
        <v>422</v>
      </c>
      <c r="E20" s="198" t="str">
        <f>CONCATENATE("%MW",(B3-2)+24)</f>
        <v>%MW322</v>
      </c>
      <c r="F20" s="198" t="s">
        <v>3</v>
      </c>
      <c r="G20" s="199"/>
      <c r="H20" s="247"/>
      <c r="I20" s="248"/>
    </row>
    <row r="21" spans="3:10" x14ac:dyDescent="0.25">
      <c r="C21" s="351"/>
      <c r="D21" s="246" t="s">
        <v>423</v>
      </c>
      <c r="E21" s="198" t="str">
        <f>CONCATENATE("%MW",(B3-2)+26)</f>
        <v>%MW324</v>
      </c>
      <c r="F21" s="198" t="s">
        <v>3</v>
      </c>
      <c r="G21" s="199"/>
      <c r="H21" s="247"/>
      <c r="I21" s="248"/>
    </row>
    <row r="22" spans="3:10" x14ac:dyDescent="0.25">
      <c r="C22" s="351"/>
      <c r="D22" s="252" t="s">
        <v>424</v>
      </c>
      <c r="E22" s="253" t="str">
        <f>CONCATENATE("%MW",(B3-2)+28)</f>
        <v>%MW326</v>
      </c>
      <c r="F22" s="253" t="s">
        <v>3</v>
      </c>
      <c r="G22" s="245"/>
      <c r="H22" s="254"/>
      <c r="I22" s="255"/>
    </row>
    <row r="23" spans="3:10" x14ac:dyDescent="0.25">
      <c r="C23" s="351"/>
      <c r="D23" s="252" t="s">
        <v>425</v>
      </c>
      <c r="E23" s="253" t="str">
        <f>CONCATENATE("%MW",(B3-2)+30)</f>
        <v>%MW328</v>
      </c>
      <c r="F23" s="253" t="s">
        <v>3</v>
      </c>
      <c r="G23" s="245"/>
      <c r="H23" s="254"/>
      <c r="I23" s="255"/>
    </row>
    <row r="24" spans="3:10" x14ac:dyDescent="0.25">
      <c r="C24" s="351"/>
      <c r="D24" s="31" t="s">
        <v>426</v>
      </c>
      <c r="E24" s="8" t="str">
        <f>CONCATENATE("%M",(B3-2)+22)</f>
        <v>%M320</v>
      </c>
      <c r="F24" s="8" t="s">
        <v>8</v>
      </c>
      <c r="G24" s="45"/>
      <c r="H24" s="36"/>
      <c r="I24" s="118"/>
    </row>
    <row r="25" spans="3:10" x14ac:dyDescent="0.25">
      <c r="C25" s="351"/>
      <c r="D25" s="31" t="s">
        <v>427</v>
      </c>
      <c r="E25" s="8" t="str">
        <f>CONCATENATE("%M",(B3-2)+24)</f>
        <v>%M322</v>
      </c>
      <c r="F25" s="8" t="s">
        <v>8</v>
      </c>
      <c r="G25" s="45"/>
      <c r="H25" s="36"/>
      <c r="I25" s="118"/>
    </row>
    <row r="26" spans="3:10" ht="15.75" thickBot="1" x14ac:dyDescent="0.3">
      <c r="C26" s="353"/>
      <c r="D26" s="65" t="s">
        <v>428</v>
      </c>
      <c r="E26" s="66" t="str">
        <f>CONCATENATE("%M",(B3-2)+26)</f>
        <v>%M324</v>
      </c>
      <c r="F26" s="66" t="s">
        <v>8</v>
      </c>
      <c r="G26" s="250"/>
      <c r="H26" s="251"/>
      <c r="I26" s="135"/>
    </row>
    <row r="27" spans="3:10" x14ac:dyDescent="0.25">
      <c r="C27" s="325" t="s">
        <v>410</v>
      </c>
      <c r="D27" s="138" t="s">
        <v>403</v>
      </c>
      <c r="E27" s="19" t="s">
        <v>398</v>
      </c>
      <c r="F27" s="19" t="s">
        <v>399</v>
      </c>
      <c r="G27" s="244"/>
      <c r="H27" s="244"/>
      <c r="I27" s="136"/>
    </row>
    <row r="28" spans="3:10" x14ac:dyDescent="0.25">
      <c r="C28" s="327"/>
      <c r="D28" s="67" t="s">
        <v>405</v>
      </c>
      <c r="E28" s="8" t="s">
        <v>400</v>
      </c>
      <c r="F28" s="8" t="s">
        <v>8</v>
      </c>
      <c r="G28" s="45"/>
      <c r="H28" s="45"/>
      <c r="I28" s="137"/>
    </row>
    <row r="29" spans="3:10" x14ac:dyDescent="0.25">
      <c r="C29" s="327"/>
      <c r="D29" s="67" t="s">
        <v>404</v>
      </c>
      <c r="E29" s="8" t="s">
        <v>401</v>
      </c>
      <c r="F29" s="8" t="s">
        <v>8</v>
      </c>
      <c r="G29" s="45"/>
      <c r="H29" s="45"/>
      <c r="I29" s="137"/>
    </row>
    <row r="30" spans="3:10" x14ac:dyDescent="0.25">
      <c r="C30" s="327"/>
      <c r="D30" s="115" t="s">
        <v>406</v>
      </c>
      <c r="E30" s="17" t="s">
        <v>408</v>
      </c>
      <c r="F30" s="17" t="s">
        <v>3</v>
      </c>
      <c r="G30" s="68"/>
      <c r="H30" s="68"/>
      <c r="I30" s="69"/>
      <c r="J30" t="s">
        <v>675</v>
      </c>
    </row>
    <row r="31" spans="3:10" ht="15.75" thickBot="1" x14ac:dyDescent="0.3">
      <c r="C31" s="329"/>
      <c r="D31" s="139" t="s">
        <v>407</v>
      </c>
      <c r="E31" s="32" t="s">
        <v>409</v>
      </c>
      <c r="F31" s="32" t="s">
        <v>3</v>
      </c>
      <c r="G31" s="140"/>
      <c r="H31" s="140"/>
      <c r="I31" s="141"/>
      <c r="J31" t="s">
        <v>675</v>
      </c>
    </row>
    <row r="34" spans="3:4" x14ac:dyDescent="0.2">
      <c r="C34" s="143" t="s">
        <v>442</v>
      </c>
      <c r="D34" t="s">
        <v>605</v>
      </c>
    </row>
    <row r="35" spans="3:4" x14ac:dyDescent="0.25">
      <c r="C35" s="143" t="s">
        <v>456</v>
      </c>
      <c r="D35" s="184" t="s">
        <v>607</v>
      </c>
    </row>
    <row r="36" spans="3:4" x14ac:dyDescent="0.25">
      <c r="C36" s="143" t="s">
        <v>455</v>
      </c>
      <c r="D36" s="5" t="s">
        <v>608</v>
      </c>
    </row>
    <row r="37" spans="3:4" x14ac:dyDescent="0.25">
      <c r="C37" s="143"/>
      <c r="D37" s="5" t="s">
        <v>616</v>
      </c>
    </row>
    <row r="39" spans="3:4" x14ac:dyDescent="0.25">
      <c r="C39" s="143" t="s">
        <v>442</v>
      </c>
      <c r="D39" t="s">
        <v>604</v>
      </c>
    </row>
    <row r="40" spans="3:4" x14ac:dyDescent="0.25">
      <c r="C40" s="143" t="s">
        <v>456</v>
      </c>
      <c r="D40" s="184" t="s">
        <v>607</v>
      </c>
    </row>
    <row r="41" spans="3:4" x14ac:dyDescent="0.25">
      <c r="C41" s="143" t="s">
        <v>455</v>
      </c>
      <c r="D41" s="5" t="s">
        <v>609</v>
      </c>
    </row>
    <row r="42" spans="3:4" x14ac:dyDescent="0.25">
      <c r="C42" s="143"/>
      <c r="D42" s="5" t="s">
        <v>615</v>
      </c>
    </row>
    <row r="44" spans="3:4" x14ac:dyDescent="0.25">
      <c r="C44" s="143" t="s">
        <v>442</v>
      </c>
      <c r="D44" t="s">
        <v>606</v>
      </c>
    </row>
    <row r="45" spans="3:4" x14ac:dyDescent="0.25">
      <c r="C45" s="143" t="s">
        <v>610</v>
      </c>
      <c r="D45" t="s">
        <v>614</v>
      </c>
    </row>
    <row r="46" spans="3:4" x14ac:dyDescent="0.25">
      <c r="C46" s="143" t="s">
        <v>456</v>
      </c>
      <c r="D46" s="184" t="s">
        <v>607</v>
      </c>
    </row>
    <row r="47" spans="3:4" x14ac:dyDescent="0.25">
      <c r="C47" s="143" t="s">
        <v>455</v>
      </c>
      <c r="D47" t="s">
        <v>611</v>
      </c>
    </row>
    <row r="48" spans="3:4" x14ac:dyDescent="0.25">
      <c r="C48" s="185"/>
      <c r="D48" t="s">
        <v>613</v>
      </c>
    </row>
    <row r="49" spans="3:4" x14ac:dyDescent="0.25">
      <c r="C49" s="185"/>
      <c r="D49" s="5" t="s">
        <v>612</v>
      </c>
    </row>
  </sheetData>
  <mergeCells count="9">
    <mergeCell ref="C3:C10"/>
    <mergeCell ref="C11:C18"/>
    <mergeCell ref="C19:C26"/>
    <mergeCell ref="C27:C31"/>
    <mergeCell ref="N4:P4"/>
    <mergeCell ref="N5:P5"/>
    <mergeCell ref="N6:P6"/>
    <mergeCell ref="N7:P7"/>
    <mergeCell ref="N8:P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27"/>
  <sheetViews>
    <sheetView workbookViewId="0">
      <selection activeCell="C14" sqref="C14"/>
    </sheetView>
  </sheetViews>
  <sheetFormatPr defaultColWidth="8.85546875" defaultRowHeight="15" x14ac:dyDescent="0.25"/>
  <cols>
    <col min="3" max="3" width="25.7109375" customWidth="1"/>
    <col min="4" max="4" width="13.42578125" style="84" customWidth="1"/>
    <col min="5" max="5" width="9.140625" style="84"/>
  </cols>
  <sheetData>
    <row r="5" spans="3:4" x14ac:dyDescent="0.25">
      <c r="C5" t="s">
        <v>827</v>
      </c>
    </row>
    <row r="7" spans="3:4" x14ac:dyDescent="0.25">
      <c r="C7" s="143" t="s">
        <v>442</v>
      </c>
      <c r="D7" s="5" t="s">
        <v>600</v>
      </c>
    </row>
    <row r="8" spans="3:4" x14ac:dyDescent="0.25">
      <c r="C8" s="143" t="s">
        <v>456</v>
      </c>
      <c r="D8" s="5" t="s">
        <v>676</v>
      </c>
    </row>
    <row r="9" spans="3:4" x14ac:dyDescent="0.25">
      <c r="C9" s="143" t="s">
        <v>455</v>
      </c>
      <c r="D9" s="84" t="s">
        <v>677</v>
      </c>
    </row>
    <row r="18" spans="3:7" ht="15" customHeight="1" x14ac:dyDescent="0.25">
      <c r="C18" s="270" t="s">
        <v>695</v>
      </c>
      <c r="D18" s="224" t="s">
        <v>628</v>
      </c>
      <c r="E18" s="271" t="s">
        <v>9</v>
      </c>
      <c r="F18" s="354" t="s">
        <v>602</v>
      </c>
      <c r="G18" s="216"/>
    </row>
    <row r="19" spans="3:7" x14ac:dyDescent="0.25">
      <c r="C19" s="270" t="s">
        <v>583</v>
      </c>
      <c r="D19" s="224" t="s">
        <v>584</v>
      </c>
      <c r="E19" s="271" t="s">
        <v>9</v>
      </c>
      <c r="F19" s="354"/>
      <c r="G19" s="216"/>
    </row>
    <row r="20" spans="3:7" x14ac:dyDescent="0.25">
      <c r="C20" s="270" t="s">
        <v>585</v>
      </c>
      <c r="D20" s="224" t="s">
        <v>586</v>
      </c>
      <c r="E20" s="271" t="s">
        <v>9</v>
      </c>
      <c r="F20" s="354"/>
      <c r="G20" s="216"/>
    </row>
    <row r="21" spans="3:7" x14ac:dyDescent="0.25">
      <c r="C21" s="270" t="s">
        <v>587</v>
      </c>
      <c r="D21" s="224" t="s">
        <v>588</v>
      </c>
      <c r="E21" s="271" t="s">
        <v>9</v>
      </c>
      <c r="F21" s="354"/>
      <c r="G21" s="216"/>
    </row>
    <row r="22" spans="3:7" x14ac:dyDescent="0.25">
      <c r="C22" s="270" t="s">
        <v>589</v>
      </c>
      <c r="D22" s="224" t="s">
        <v>696</v>
      </c>
      <c r="E22" s="271" t="s">
        <v>9</v>
      </c>
      <c r="F22" s="354"/>
      <c r="G22" s="216"/>
    </row>
    <row r="23" spans="3:7" ht="15" customHeight="1" x14ac:dyDescent="0.25">
      <c r="C23" s="219" t="s">
        <v>590</v>
      </c>
      <c r="D23" s="108" t="s">
        <v>591</v>
      </c>
      <c r="E23" s="272" t="s">
        <v>9</v>
      </c>
      <c r="F23" s="354" t="s">
        <v>603</v>
      </c>
      <c r="G23" s="216"/>
    </row>
    <row r="24" spans="3:7" x14ac:dyDescent="0.25">
      <c r="C24" s="219" t="s">
        <v>592</v>
      </c>
      <c r="D24" s="108" t="s">
        <v>593</v>
      </c>
      <c r="E24" s="272" t="s">
        <v>9</v>
      </c>
      <c r="F24" s="354"/>
      <c r="G24" s="216"/>
    </row>
    <row r="25" spans="3:7" x14ac:dyDescent="0.25">
      <c r="C25" s="219" t="s">
        <v>594</v>
      </c>
      <c r="D25" s="108" t="s">
        <v>595</v>
      </c>
      <c r="E25" s="272" t="s">
        <v>9</v>
      </c>
      <c r="F25" s="354"/>
      <c r="G25" s="216"/>
    </row>
    <row r="26" spans="3:7" ht="15.75" thickBot="1" x14ac:dyDescent="0.3">
      <c r="C26" s="273" t="s">
        <v>596</v>
      </c>
      <c r="D26" s="274" t="s">
        <v>597</v>
      </c>
      <c r="E26" s="275" t="s">
        <v>9</v>
      </c>
      <c r="F26" s="355"/>
      <c r="G26" s="216"/>
    </row>
    <row r="27" spans="3:7" ht="15.75" thickBot="1" x14ac:dyDescent="0.3">
      <c r="C27" s="276" t="s">
        <v>598</v>
      </c>
      <c r="D27" s="277" t="s">
        <v>599</v>
      </c>
      <c r="E27" s="278" t="s">
        <v>9</v>
      </c>
      <c r="F27" s="279" t="s">
        <v>601</v>
      </c>
      <c r="G27" s="216"/>
    </row>
  </sheetData>
  <mergeCells count="2">
    <mergeCell ref="F23:F26"/>
    <mergeCell ref="F18:F2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6"/>
  <sheetViews>
    <sheetView workbookViewId="0">
      <selection activeCell="B26" sqref="B26"/>
    </sheetView>
  </sheetViews>
  <sheetFormatPr defaultColWidth="8.85546875" defaultRowHeight="15" x14ac:dyDescent="0.25"/>
  <cols>
    <col min="2" max="2" width="16.42578125" customWidth="1"/>
    <col min="3" max="3" width="23.85546875" customWidth="1"/>
  </cols>
  <sheetData>
    <row r="5" spans="2:3" x14ac:dyDescent="0.2">
      <c r="B5" s="143" t="s">
        <v>442</v>
      </c>
      <c r="C5" s="84"/>
    </row>
    <row r="6" spans="2:3" x14ac:dyDescent="0.2">
      <c r="B6" s="143"/>
      <c r="C6" s="84"/>
    </row>
    <row r="7" spans="2:3" x14ac:dyDescent="0.2">
      <c r="B7" s="143" t="s">
        <v>456</v>
      </c>
      <c r="C7" s="5"/>
    </row>
    <row r="8" spans="2:3" x14ac:dyDescent="0.2">
      <c r="B8" s="143" t="s">
        <v>455</v>
      </c>
      <c r="C8" s="5"/>
    </row>
    <row r="16" spans="2:3" x14ac:dyDescent="0.2">
      <c r="C16" t="s">
        <v>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5"/>
  <sheetViews>
    <sheetView topLeftCell="A4" zoomScaleNormal="100" workbookViewId="0">
      <selection activeCell="G43" sqref="G43"/>
    </sheetView>
  </sheetViews>
  <sheetFormatPr defaultColWidth="8.7109375" defaultRowHeight="15" x14ac:dyDescent="0.25"/>
  <cols>
    <col min="1" max="1" width="8.7109375" style="14"/>
    <col min="2" max="2" width="35.28515625" style="14" customWidth="1"/>
    <col min="3" max="3" width="11.140625" style="14" customWidth="1"/>
    <col min="4" max="7" width="8.7109375" style="14"/>
    <col min="8" max="8" width="32.42578125" style="14" customWidth="1"/>
    <col min="9" max="9" width="11.140625" style="14" customWidth="1"/>
    <col min="10" max="16384" width="8.7109375" style="14"/>
  </cols>
  <sheetData>
    <row r="1" spans="2:13" ht="15.95" thickBot="1" x14ac:dyDescent="0.25"/>
    <row r="2" spans="2:13" ht="15.95" thickBot="1" x14ac:dyDescent="0.25">
      <c r="B2" s="286" t="s">
        <v>646</v>
      </c>
      <c r="C2" s="287"/>
      <c r="D2" s="287"/>
      <c r="E2" s="287"/>
      <c r="F2" s="287"/>
      <c r="G2" s="287"/>
      <c r="H2" s="287"/>
      <c r="I2" s="287"/>
      <c r="J2" s="287"/>
      <c r="K2" s="287"/>
      <c r="L2" s="288"/>
    </row>
    <row r="3" spans="2:13" ht="15.95" thickBot="1" x14ac:dyDescent="0.25"/>
    <row r="4" spans="2:13" ht="15.75" thickBot="1" x14ac:dyDescent="0.3">
      <c r="B4" s="280" t="s">
        <v>109</v>
      </c>
      <c r="C4" s="281"/>
      <c r="D4" s="281"/>
      <c r="E4" s="281"/>
      <c r="F4" s="282"/>
      <c r="H4" s="283" t="s">
        <v>110</v>
      </c>
      <c r="I4" s="284"/>
      <c r="J4" s="284"/>
      <c r="K4" s="284"/>
      <c r="L4" s="285"/>
      <c r="M4" s="78"/>
    </row>
    <row r="5" spans="2:13" x14ac:dyDescent="0.25">
      <c r="B5" s="46" t="s">
        <v>218</v>
      </c>
      <c r="C5" s="54" t="s">
        <v>111</v>
      </c>
      <c r="D5" s="54" t="s">
        <v>8</v>
      </c>
      <c r="E5" s="54"/>
      <c r="F5" s="55"/>
      <c r="H5" s="46" t="s">
        <v>220</v>
      </c>
      <c r="I5" s="54" t="s">
        <v>227</v>
      </c>
      <c r="J5" s="54" t="s">
        <v>8</v>
      </c>
      <c r="K5" s="54"/>
      <c r="L5" s="55"/>
    </row>
    <row r="6" spans="2:13" x14ac:dyDescent="0.25">
      <c r="B6" s="33" t="s">
        <v>219</v>
      </c>
      <c r="C6" s="10" t="s">
        <v>112</v>
      </c>
      <c r="D6" s="10" t="s">
        <v>8</v>
      </c>
      <c r="E6" s="10"/>
      <c r="F6" s="56"/>
      <c r="H6" s="33" t="s">
        <v>262</v>
      </c>
      <c r="I6" s="10" t="s">
        <v>228</v>
      </c>
      <c r="J6" s="10" t="s">
        <v>8</v>
      </c>
      <c r="K6" s="10"/>
      <c r="L6" s="56"/>
    </row>
    <row r="7" spans="2:13" x14ac:dyDescent="0.25">
      <c r="B7" s="33" t="s">
        <v>703</v>
      </c>
      <c r="C7" s="10" t="s">
        <v>113</v>
      </c>
      <c r="D7" s="10" t="s">
        <v>8</v>
      </c>
      <c r="E7" s="10"/>
      <c r="F7" s="56"/>
      <c r="H7" s="33" t="s">
        <v>221</v>
      </c>
      <c r="I7" s="10" t="s">
        <v>229</v>
      </c>
      <c r="J7" s="10" t="s">
        <v>8</v>
      </c>
      <c r="K7" s="10"/>
      <c r="L7" s="56"/>
    </row>
    <row r="8" spans="2:13" x14ac:dyDescent="0.25">
      <c r="B8" s="33" t="s">
        <v>647</v>
      </c>
      <c r="C8" s="10" t="s">
        <v>114</v>
      </c>
      <c r="D8" s="10" t="s">
        <v>8</v>
      </c>
      <c r="E8" s="10"/>
      <c r="F8" s="56"/>
      <c r="H8" s="33" t="s">
        <v>754</v>
      </c>
      <c r="I8" s="10" t="s">
        <v>230</v>
      </c>
      <c r="J8" s="10" t="s">
        <v>8</v>
      </c>
      <c r="K8" s="10"/>
      <c r="L8" s="56"/>
    </row>
    <row r="9" spans="2:13" x14ac:dyDescent="0.25">
      <c r="B9" s="33" t="s">
        <v>647</v>
      </c>
      <c r="C9" s="10" t="s">
        <v>115</v>
      </c>
      <c r="D9" s="10" t="s">
        <v>8</v>
      </c>
      <c r="E9" s="10"/>
      <c r="F9" s="56"/>
      <c r="H9" s="33" t="s">
        <v>651</v>
      </c>
      <c r="I9" s="10" t="s">
        <v>231</v>
      </c>
      <c r="J9" s="10" t="s">
        <v>8</v>
      </c>
      <c r="K9" s="10"/>
      <c r="L9" s="56"/>
    </row>
    <row r="10" spans="2:13" x14ac:dyDescent="0.25">
      <c r="B10" s="33" t="s">
        <v>704</v>
      </c>
      <c r="C10" s="10" t="s">
        <v>116</v>
      </c>
      <c r="D10" s="10" t="s">
        <v>8</v>
      </c>
      <c r="E10" s="10"/>
      <c r="F10" s="56"/>
      <c r="H10" s="33" t="s">
        <v>755</v>
      </c>
      <c r="I10" s="10" t="s">
        <v>232</v>
      </c>
      <c r="J10" s="10" t="s">
        <v>8</v>
      </c>
      <c r="K10" s="10"/>
      <c r="L10" s="56"/>
    </row>
    <row r="11" spans="2:13" x14ac:dyDescent="0.25">
      <c r="B11" s="33"/>
      <c r="C11" s="10" t="s">
        <v>117</v>
      </c>
      <c r="D11" s="10" t="s">
        <v>8</v>
      </c>
      <c r="E11" s="10"/>
      <c r="F11" s="56"/>
      <c r="H11" s="33" t="s">
        <v>756</v>
      </c>
      <c r="I11" s="10" t="s">
        <v>233</v>
      </c>
      <c r="J11" s="10" t="s">
        <v>8</v>
      </c>
      <c r="K11" s="10"/>
      <c r="L11" s="56"/>
    </row>
    <row r="12" spans="2:13" x14ac:dyDescent="0.25">
      <c r="B12" s="33" t="s">
        <v>705</v>
      </c>
      <c r="C12" s="10" t="s">
        <v>118</v>
      </c>
      <c r="D12" s="10" t="s">
        <v>8</v>
      </c>
      <c r="E12" s="10"/>
      <c r="F12" s="56"/>
      <c r="H12" s="33" t="s">
        <v>335</v>
      </c>
      <c r="I12" s="10" t="s">
        <v>234</v>
      </c>
      <c r="J12" s="10" t="s">
        <v>8</v>
      </c>
      <c r="K12" s="10"/>
      <c r="L12" s="56"/>
    </row>
    <row r="13" spans="2:13" x14ac:dyDescent="0.25">
      <c r="B13" s="33" t="s">
        <v>706</v>
      </c>
      <c r="C13" s="10" t="s">
        <v>119</v>
      </c>
      <c r="D13" s="10" t="s">
        <v>8</v>
      </c>
      <c r="E13" s="10"/>
      <c r="F13" s="56"/>
      <c r="H13" s="33"/>
      <c r="I13" s="10" t="s">
        <v>235</v>
      </c>
      <c r="J13" s="10" t="s">
        <v>8</v>
      </c>
      <c r="K13" s="10"/>
      <c r="L13" s="56"/>
    </row>
    <row r="14" spans="2:13" x14ac:dyDescent="0.25">
      <c r="B14" s="33" t="s">
        <v>648</v>
      </c>
      <c r="C14" s="10" t="s">
        <v>120</v>
      </c>
      <c r="D14" s="10" t="s">
        <v>8</v>
      </c>
      <c r="E14" s="10"/>
      <c r="F14" s="56"/>
      <c r="H14" s="51"/>
      <c r="I14" s="10" t="s">
        <v>236</v>
      </c>
      <c r="J14" s="10" t="s">
        <v>8</v>
      </c>
      <c r="K14" s="10"/>
      <c r="L14" s="56"/>
    </row>
    <row r="15" spans="2:13" x14ac:dyDescent="0.25">
      <c r="B15" s="212" t="s">
        <v>707</v>
      </c>
      <c r="C15" s="10" t="s">
        <v>121</v>
      </c>
      <c r="D15" s="10" t="s">
        <v>8</v>
      </c>
      <c r="E15" s="10"/>
      <c r="F15" s="56"/>
      <c r="H15" s="51"/>
      <c r="I15" s="10" t="s">
        <v>237</v>
      </c>
      <c r="J15" s="10" t="s">
        <v>8</v>
      </c>
      <c r="K15" s="10"/>
      <c r="L15" s="56"/>
    </row>
    <row r="16" spans="2:13" x14ac:dyDescent="0.25">
      <c r="B16" s="33" t="s">
        <v>708</v>
      </c>
      <c r="C16" s="10" t="s">
        <v>122</v>
      </c>
      <c r="D16" s="10" t="s">
        <v>8</v>
      </c>
      <c r="E16" s="10"/>
      <c r="F16" s="56"/>
      <c r="H16" s="51"/>
      <c r="I16" s="10" t="s">
        <v>238</v>
      </c>
      <c r="J16" s="10" t="s">
        <v>8</v>
      </c>
      <c r="K16" s="10"/>
      <c r="L16" s="56"/>
    </row>
    <row r="17" spans="2:13" x14ac:dyDescent="0.25">
      <c r="B17" s="33" t="s">
        <v>709</v>
      </c>
      <c r="C17" s="10" t="s">
        <v>123</v>
      </c>
      <c r="D17" s="10" t="s">
        <v>8</v>
      </c>
      <c r="E17" s="10"/>
      <c r="F17" s="56"/>
      <c r="H17" s="51"/>
      <c r="I17" s="10" t="s">
        <v>239</v>
      </c>
      <c r="J17" s="10" t="s">
        <v>8</v>
      </c>
      <c r="K17" s="10"/>
      <c r="L17" s="56"/>
    </row>
    <row r="18" spans="2:13" x14ac:dyDescent="0.25">
      <c r="B18" s="33" t="s">
        <v>710</v>
      </c>
      <c r="C18" s="10" t="s">
        <v>124</v>
      </c>
      <c r="D18" s="10" t="s">
        <v>8</v>
      </c>
      <c r="E18" s="10"/>
      <c r="F18" s="56"/>
      <c r="H18" s="51"/>
      <c r="I18" s="10" t="s">
        <v>240</v>
      </c>
      <c r="J18" s="10" t="s">
        <v>8</v>
      </c>
      <c r="K18" s="10"/>
      <c r="L18" s="56"/>
    </row>
    <row r="19" spans="2:13" x14ac:dyDescent="0.25">
      <c r="B19" s="33" t="s">
        <v>711</v>
      </c>
      <c r="C19" s="10" t="s">
        <v>125</v>
      </c>
      <c r="D19" s="10" t="s">
        <v>8</v>
      </c>
      <c r="E19" s="10"/>
      <c r="F19" s="56"/>
      <c r="H19" s="33"/>
      <c r="I19" s="10" t="s">
        <v>241</v>
      </c>
      <c r="J19" s="10" t="s">
        <v>8</v>
      </c>
      <c r="K19" s="10"/>
      <c r="L19" s="56"/>
    </row>
    <row r="20" spans="2:13" ht="15.75" thickBot="1" x14ac:dyDescent="0.3">
      <c r="B20" s="48" t="s">
        <v>712</v>
      </c>
      <c r="C20" s="47" t="s">
        <v>126</v>
      </c>
      <c r="D20" s="47" t="s">
        <v>8</v>
      </c>
      <c r="E20" s="47"/>
      <c r="F20" s="57"/>
      <c r="H20" s="48"/>
      <c r="I20" s="47" t="s">
        <v>242</v>
      </c>
      <c r="J20" s="47" t="s">
        <v>8</v>
      </c>
      <c r="K20" s="47"/>
      <c r="L20" s="57"/>
    </row>
    <row r="21" spans="2:13" ht="15.75" thickBot="1" x14ac:dyDescent="0.3"/>
    <row r="22" spans="2:13" x14ac:dyDescent="0.2">
      <c r="B22" s="46" t="s">
        <v>713</v>
      </c>
      <c r="C22" s="54" t="s">
        <v>127</v>
      </c>
      <c r="D22" s="54" t="s">
        <v>8</v>
      </c>
      <c r="E22" s="54"/>
      <c r="F22" s="55"/>
      <c r="H22" s="53" t="s">
        <v>757</v>
      </c>
      <c r="I22" s="79" t="s">
        <v>317</v>
      </c>
      <c r="J22" s="79" t="s">
        <v>8</v>
      </c>
      <c r="K22" s="80"/>
      <c r="L22" s="55"/>
      <c r="M22" s="52"/>
    </row>
    <row r="23" spans="2:13" ht="14.45" customHeight="1" x14ac:dyDescent="0.2">
      <c r="B23" s="33" t="s">
        <v>714</v>
      </c>
      <c r="C23" s="10" t="s">
        <v>128</v>
      </c>
      <c r="D23" s="10" t="s">
        <v>8</v>
      </c>
      <c r="E23" s="10"/>
      <c r="F23" s="56"/>
      <c r="H23" s="51" t="s">
        <v>758</v>
      </c>
      <c r="I23" s="81" t="s">
        <v>318</v>
      </c>
      <c r="J23" s="81" t="s">
        <v>8</v>
      </c>
      <c r="K23" s="52"/>
      <c r="L23" s="56"/>
    </row>
    <row r="24" spans="2:13" x14ac:dyDescent="0.2">
      <c r="B24" s="33" t="s">
        <v>715</v>
      </c>
      <c r="C24" s="10" t="s">
        <v>129</v>
      </c>
      <c r="D24" s="10" t="s">
        <v>8</v>
      </c>
      <c r="E24" s="10"/>
      <c r="F24" s="56"/>
      <c r="H24" s="33" t="s">
        <v>333</v>
      </c>
      <c r="I24" s="10" t="s">
        <v>319</v>
      </c>
      <c r="J24" s="10" t="s">
        <v>8</v>
      </c>
      <c r="K24" s="10"/>
      <c r="L24" s="56"/>
    </row>
    <row r="25" spans="2:13" x14ac:dyDescent="0.2">
      <c r="B25" s="33" t="s">
        <v>716</v>
      </c>
      <c r="C25" s="10" t="s">
        <v>130</v>
      </c>
      <c r="D25" s="10" t="s">
        <v>8</v>
      </c>
      <c r="E25" s="10"/>
      <c r="F25" s="56"/>
      <c r="G25" s="9"/>
      <c r="H25" s="33" t="s">
        <v>334</v>
      </c>
      <c r="I25" s="10" t="s">
        <v>320</v>
      </c>
      <c r="J25" s="10" t="s">
        <v>8</v>
      </c>
      <c r="K25" s="10"/>
      <c r="L25" s="56"/>
    </row>
    <row r="26" spans="2:13" x14ac:dyDescent="0.2">
      <c r="B26" s="33" t="s">
        <v>717</v>
      </c>
      <c r="C26" s="10" t="s">
        <v>131</v>
      </c>
      <c r="D26" s="10" t="s">
        <v>8</v>
      </c>
      <c r="E26" s="10"/>
      <c r="F26" s="56"/>
      <c r="G26" s="16"/>
      <c r="H26" s="33" t="s">
        <v>336</v>
      </c>
      <c r="I26" s="10" t="s">
        <v>321</v>
      </c>
      <c r="J26" s="10" t="s">
        <v>8</v>
      </c>
      <c r="K26" s="10"/>
      <c r="L26" s="56"/>
    </row>
    <row r="27" spans="2:13" x14ac:dyDescent="0.2">
      <c r="B27" s="33" t="s">
        <v>718</v>
      </c>
      <c r="C27" s="10" t="s">
        <v>132</v>
      </c>
      <c r="D27" s="10" t="s">
        <v>8</v>
      </c>
      <c r="E27" s="10"/>
      <c r="F27" s="56"/>
      <c r="H27" s="33" t="s">
        <v>337</v>
      </c>
      <c r="I27" s="10" t="s">
        <v>322</v>
      </c>
      <c r="J27" s="10" t="s">
        <v>8</v>
      </c>
      <c r="K27" s="10"/>
      <c r="L27" s="56"/>
    </row>
    <row r="28" spans="2:13" x14ac:dyDescent="0.2">
      <c r="B28" s="33" t="s">
        <v>719</v>
      </c>
      <c r="C28" s="10" t="s">
        <v>133</v>
      </c>
      <c r="D28" s="10" t="s">
        <v>8</v>
      </c>
      <c r="E28" s="10"/>
      <c r="F28" s="56"/>
      <c r="H28" s="33" t="s">
        <v>759</v>
      </c>
      <c r="I28" s="10" t="s">
        <v>323</v>
      </c>
      <c r="J28" s="10" t="s">
        <v>8</v>
      </c>
      <c r="K28" s="10"/>
      <c r="L28" s="56"/>
    </row>
    <row r="29" spans="2:13" x14ac:dyDescent="0.2">
      <c r="B29" s="33" t="s">
        <v>720</v>
      </c>
      <c r="C29" s="10" t="s">
        <v>134</v>
      </c>
      <c r="D29" s="10" t="s">
        <v>8</v>
      </c>
      <c r="E29" s="10"/>
      <c r="F29" s="56"/>
      <c r="H29" s="33" t="s">
        <v>760</v>
      </c>
      <c r="I29" s="10" t="s">
        <v>324</v>
      </c>
      <c r="J29" s="10" t="s">
        <v>8</v>
      </c>
      <c r="K29" s="10"/>
      <c r="L29" s="56"/>
    </row>
    <row r="30" spans="2:13" x14ac:dyDescent="0.2">
      <c r="B30" s="33" t="s">
        <v>721</v>
      </c>
      <c r="C30" s="10" t="s">
        <v>135</v>
      </c>
      <c r="D30" s="10" t="s">
        <v>8</v>
      </c>
      <c r="E30" s="10"/>
      <c r="F30" s="56"/>
      <c r="H30" s="33" t="s">
        <v>761</v>
      </c>
      <c r="I30" s="10" t="s">
        <v>325</v>
      </c>
      <c r="J30" s="10" t="s">
        <v>8</v>
      </c>
      <c r="K30" s="10"/>
      <c r="L30" s="56"/>
    </row>
    <row r="31" spans="2:13" x14ac:dyDescent="0.2">
      <c r="B31" s="33" t="s">
        <v>722</v>
      </c>
      <c r="C31" s="10" t="s">
        <v>136</v>
      </c>
      <c r="D31" s="10" t="s">
        <v>8</v>
      </c>
      <c r="E31" s="10"/>
      <c r="F31" s="56"/>
      <c r="H31" s="33" t="s">
        <v>762</v>
      </c>
      <c r="I31" s="10" t="s">
        <v>326</v>
      </c>
      <c r="J31" s="10" t="s">
        <v>8</v>
      </c>
      <c r="K31" s="10"/>
      <c r="L31" s="56"/>
    </row>
    <row r="32" spans="2:13" x14ac:dyDescent="0.2">
      <c r="B32" s="33" t="s">
        <v>723</v>
      </c>
      <c r="C32" s="10" t="s">
        <v>137</v>
      </c>
      <c r="D32" s="10" t="s">
        <v>8</v>
      </c>
      <c r="E32" s="10"/>
      <c r="F32" s="56"/>
      <c r="H32" s="33" t="s">
        <v>763</v>
      </c>
      <c r="I32" s="10" t="s">
        <v>327</v>
      </c>
      <c r="J32" s="10" t="s">
        <v>8</v>
      </c>
      <c r="K32" s="10"/>
      <c r="L32" s="56"/>
    </row>
    <row r="33" spans="2:13" x14ac:dyDescent="0.2">
      <c r="B33" s="33" t="s">
        <v>724</v>
      </c>
      <c r="C33" s="10" t="s">
        <v>138</v>
      </c>
      <c r="D33" s="10" t="s">
        <v>8</v>
      </c>
      <c r="E33" s="10"/>
      <c r="F33" s="56"/>
      <c r="H33" s="33" t="s">
        <v>764</v>
      </c>
      <c r="I33" s="10" t="s">
        <v>328</v>
      </c>
      <c r="J33" s="10" t="s">
        <v>8</v>
      </c>
      <c r="K33" s="10"/>
      <c r="L33" s="56"/>
    </row>
    <row r="34" spans="2:13" x14ac:dyDescent="0.2">
      <c r="B34" s="33" t="s">
        <v>725</v>
      </c>
      <c r="C34" s="10" t="s">
        <v>139</v>
      </c>
      <c r="D34" s="10" t="s">
        <v>8</v>
      </c>
      <c r="E34" s="10"/>
      <c r="F34" s="56"/>
      <c r="H34" s="33" t="s">
        <v>765</v>
      </c>
      <c r="I34" s="10" t="s">
        <v>329</v>
      </c>
      <c r="J34" s="10" t="s">
        <v>8</v>
      </c>
      <c r="K34" s="10"/>
      <c r="L34" s="56"/>
    </row>
    <row r="35" spans="2:13" x14ac:dyDescent="0.25">
      <c r="B35" s="33" t="s">
        <v>726</v>
      </c>
      <c r="C35" s="10" t="s">
        <v>140</v>
      </c>
      <c r="D35" s="10" t="s">
        <v>8</v>
      </c>
      <c r="E35" s="10"/>
      <c r="F35" s="56"/>
      <c r="H35" s="33" t="s">
        <v>766</v>
      </c>
      <c r="I35" s="10" t="s">
        <v>330</v>
      </c>
      <c r="J35" s="10" t="s">
        <v>8</v>
      </c>
      <c r="K35" s="10"/>
      <c r="L35" s="56"/>
    </row>
    <row r="36" spans="2:13" x14ac:dyDescent="0.25">
      <c r="B36" s="33" t="s">
        <v>727</v>
      </c>
      <c r="C36" s="10" t="s">
        <v>141</v>
      </c>
      <c r="D36" s="10" t="s">
        <v>8</v>
      </c>
      <c r="E36" s="10"/>
      <c r="F36" s="56"/>
      <c r="H36" s="33" t="s">
        <v>767</v>
      </c>
      <c r="I36" s="10" t="s">
        <v>331</v>
      </c>
      <c r="J36" s="10" t="s">
        <v>8</v>
      </c>
      <c r="K36" s="10"/>
      <c r="L36" s="56"/>
      <c r="M36" s="10"/>
    </row>
    <row r="37" spans="2:13" ht="15.75" thickBot="1" x14ac:dyDescent="0.3">
      <c r="B37" s="33" t="s">
        <v>728</v>
      </c>
      <c r="C37" s="47" t="s">
        <v>142</v>
      </c>
      <c r="D37" s="47" t="s">
        <v>8</v>
      </c>
      <c r="E37" s="47"/>
      <c r="F37" s="57"/>
      <c r="H37" s="48" t="s">
        <v>768</v>
      </c>
      <c r="I37" s="47" t="s">
        <v>332</v>
      </c>
      <c r="J37" s="47" t="s">
        <v>8</v>
      </c>
      <c r="K37" s="47"/>
      <c r="L37" s="57"/>
      <c r="M37" s="10"/>
    </row>
    <row r="38" spans="2:13" ht="15.75" thickBot="1" x14ac:dyDescent="0.3"/>
    <row r="39" spans="2:13" x14ac:dyDescent="0.25">
      <c r="B39" s="46" t="s">
        <v>729</v>
      </c>
      <c r="C39" s="54" t="s">
        <v>145</v>
      </c>
      <c r="D39" s="54" t="s">
        <v>8</v>
      </c>
      <c r="E39" s="54"/>
      <c r="F39" s="55"/>
      <c r="H39" s="53"/>
      <c r="I39" s="79"/>
      <c r="J39" s="79"/>
      <c r="K39" s="79"/>
      <c r="L39" s="55"/>
      <c r="M39" s="81"/>
    </row>
    <row r="40" spans="2:13" x14ac:dyDescent="0.25">
      <c r="B40" s="33" t="s">
        <v>730</v>
      </c>
      <c r="C40" s="10" t="s">
        <v>146</v>
      </c>
      <c r="D40" s="10" t="s">
        <v>8</v>
      </c>
      <c r="E40" s="10"/>
      <c r="F40" s="56"/>
      <c r="G40" s="10"/>
      <c r="H40" s="51"/>
      <c r="I40" s="81"/>
      <c r="J40" s="81"/>
      <c r="K40" s="81"/>
      <c r="L40" s="56"/>
      <c r="M40" s="81"/>
    </row>
    <row r="41" spans="2:13" x14ac:dyDescent="0.25">
      <c r="B41" s="33" t="s">
        <v>731</v>
      </c>
      <c r="C41" s="10" t="s">
        <v>147</v>
      </c>
      <c r="D41" s="10" t="s">
        <v>8</v>
      </c>
      <c r="E41" s="10"/>
      <c r="F41" s="56"/>
      <c r="G41" s="10"/>
      <c r="H41" s="33"/>
      <c r="I41" s="81"/>
      <c r="J41" s="81"/>
      <c r="K41" s="81"/>
      <c r="L41" s="56"/>
    </row>
    <row r="42" spans="2:13" x14ac:dyDescent="0.25">
      <c r="B42" s="33" t="s">
        <v>732</v>
      </c>
      <c r="C42" s="10" t="s">
        <v>148</v>
      </c>
      <c r="D42" s="10" t="s">
        <v>8</v>
      </c>
      <c r="E42" s="10"/>
      <c r="F42" s="56"/>
      <c r="G42" s="10"/>
      <c r="H42" s="33"/>
      <c r="I42" s="10"/>
      <c r="J42" s="10"/>
      <c r="K42" s="10"/>
      <c r="L42" s="56"/>
    </row>
    <row r="43" spans="2:13" x14ac:dyDescent="0.25">
      <c r="B43" s="33" t="s">
        <v>733</v>
      </c>
      <c r="C43" s="10" t="s">
        <v>149</v>
      </c>
      <c r="D43" s="10" t="s">
        <v>8</v>
      </c>
      <c r="E43" s="10"/>
      <c r="F43" s="56"/>
      <c r="G43" s="10"/>
      <c r="H43" s="33"/>
      <c r="I43" s="10"/>
      <c r="J43" s="10"/>
      <c r="K43" s="10"/>
      <c r="L43" s="56"/>
      <c r="M43" s="10"/>
    </row>
    <row r="44" spans="2:13" x14ac:dyDescent="0.25">
      <c r="B44" s="33" t="s">
        <v>734</v>
      </c>
      <c r="C44" s="10" t="s">
        <v>150</v>
      </c>
      <c r="D44" s="10" t="s">
        <v>8</v>
      </c>
      <c r="E44" s="10"/>
      <c r="F44" s="56"/>
      <c r="G44" s="10"/>
      <c r="H44" s="33"/>
      <c r="I44" s="10"/>
      <c r="J44" s="10"/>
      <c r="K44" s="10"/>
      <c r="L44" s="56"/>
      <c r="M44" s="10"/>
    </row>
    <row r="45" spans="2:13" x14ac:dyDescent="0.25">
      <c r="B45" s="33" t="s">
        <v>735</v>
      </c>
      <c r="C45" s="10" t="s">
        <v>151</v>
      </c>
      <c r="D45" s="10" t="s">
        <v>8</v>
      </c>
      <c r="E45" s="10"/>
      <c r="F45" s="56"/>
      <c r="G45" s="10"/>
      <c r="H45" s="33"/>
      <c r="I45" s="10"/>
      <c r="J45" s="10"/>
      <c r="K45" s="10"/>
      <c r="L45" s="56"/>
    </row>
    <row r="46" spans="2:13" x14ac:dyDescent="0.25">
      <c r="B46" s="33"/>
      <c r="C46" s="10" t="s">
        <v>152</v>
      </c>
      <c r="D46" s="10" t="s">
        <v>8</v>
      </c>
      <c r="E46" s="10"/>
      <c r="F46" s="56"/>
      <c r="G46" s="10"/>
      <c r="H46" s="33"/>
      <c r="I46" s="10"/>
      <c r="J46" s="10"/>
      <c r="K46" s="10"/>
      <c r="L46" s="56"/>
    </row>
    <row r="47" spans="2:13" x14ac:dyDescent="0.25">
      <c r="B47" s="33" t="s">
        <v>736</v>
      </c>
      <c r="C47" s="10" t="s">
        <v>153</v>
      </c>
      <c r="D47" s="10" t="s">
        <v>8</v>
      </c>
      <c r="E47" s="10"/>
      <c r="F47" s="56"/>
      <c r="G47" s="10"/>
      <c r="H47" s="33"/>
      <c r="I47" s="10"/>
      <c r="J47" s="10"/>
      <c r="K47" s="10"/>
      <c r="L47" s="56"/>
    </row>
    <row r="48" spans="2:13" x14ac:dyDescent="0.25">
      <c r="B48" s="33" t="s">
        <v>737</v>
      </c>
      <c r="C48" s="10" t="s">
        <v>154</v>
      </c>
      <c r="D48" s="10" t="s">
        <v>8</v>
      </c>
      <c r="E48" s="10"/>
      <c r="F48" s="56"/>
      <c r="G48" s="10"/>
      <c r="H48" s="33"/>
      <c r="I48" s="10"/>
      <c r="J48" s="10"/>
      <c r="K48" s="10"/>
      <c r="L48" s="56"/>
    </row>
    <row r="49" spans="2:13" x14ac:dyDescent="0.25">
      <c r="B49" s="33" t="s">
        <v>738</v>
      </c>
      <c r="C49" s="10" t="s">
        <v>155</v>
      </c>
      <c r="D49" s="10" t="s">
        <v>8</v>
      </c>
      <c r="E49" s="10"/>
      <c r="F49" s="56"/>
      <c r="G49" s="10"/>
      <c r="H49" s="33"/>
      <c r="I49" s="10"/>
      <c r="J49" s="10"/>
      <c r="K49" s="10"/>
      <c r="L49" s="56"/>
    </row>
    <row r="50" spans="2:13" x14ac:dyDescent="0.25">
      <c r="B50" s="33" t="s">
        <v>739</v>
      </c>
      <c r="C50" s="10" t="s">
        <v>156</v>
      </c>
      <c r="D50" s="10" t="s">
        <v>8</v>
      </c>
      <c r="E50" s="10"/>
      <c r="F50" s="56"/>
      <c r="G50" s="10"/>
      <c r="H50" s="33"/>
      <c r="I50" s="10"/>
      <c r="J50" s="10"/>
      <c r="K50" s="10"/>
      <c r="L50" s="56"/>
    </row>
    <row r="51" spans="2:13" x14ac:dyDescent="0.25">
      <c r="B51" s="33" t="s">
        <v>740</v>
      </c>
      <c r="C51" s="10" t="s">
        <v>157</v>
      </c>
      <c r="D51" s="10" t="s">
        <v>8</v>
      </c>
      <c r="E51" s="10"/>
      <c r="F51" s="56"/>
      <c r="G51" s="10"/>
      <c r="H51" s="33"/>
      <c r="I51" s="10"/>
      <c r="J51" s="10"/>
      <c r="K51" s="10"/>
      <c r="L51" s="56"/>
    </row>
    <row r="52" spans="2:13" x14ac:dyDescent="0.25">
      <c r="B52" s="33" t="s">
        <v>741</v>
      </c>
      <c r="C52" s="10" t="s">
        <v>158</v>
      </c>
      <c r="D52" s="10" t="s">
        <v>8</v>
      </c>
      <c r="E52" s="10"/>
      <c r="F52" s="56"/>
      <c r="G52" s="10"/>
      <c r="H52" s="33"/>
      <c r="I52" s="10"/>
      <c r="J52" s="10"/>
      <c r="K52" s="10"/>
      <c r="L52" s="56"/>
    </row>
    <row r="53" spans="2:13" x14ac:dyDescent="0.25">
      <c r="B53" s="33" t="s">
        <v>742</v>
      </c>
      <c r="C53" s="10" t="s">
        <v>159</v>
      </c>
      <c r="D53" s="10" t="s">
        <v>8</v>
      </c>
      <c r="E53" s="10"/>
      <c r="F53" s="56"/>
      <c r="G53" s="10"/>
      <c r="H53" s="33"/>
      <c r="I53" s="10"/>
      <c r="J53" s="10"/>
      <c r="K53" s="10"/>
      <c r="L53" s="56"/>
    </row>
    <row r="54" spans="2:13" ht="15.75" thickBot="1" x14ac:dyDescent="0.3">
      <c r="B54" s="48" t="s">
        <v>743</v>
      </c>
      <c r="C54" s="47" t="s">
        <v>160</v>
      </c>
      <c r="D54" s="47" t="s">
        <v>8</v>
      </c>
      <c r="E54" s="47"/>
      <c r="F54" s="57"/>
      <c r="G54" s="10"/>
      <c r="H54" s="48"/>
      <c r="I54" s="47"/>
      <c r="J54" s="47"/>
      <c r="K54" s="47"/>
      <c r="L54" s="57"/>
    </row>
    <row r="55" spans="2:13" ht="15.75" thickBo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2:13" ht="15.75" thickBot="1" x14ac:dyDescent="0.3">
      <c r="B56" s="46" t="s">
        <v>744</v>
      </c>
      <c r="C56" s="54" t="s">
        <v>285</v>
      </c>
      <c r="D56" s="54" t="s">
        <v>8</v>
      </c>
      <c r="E56" s="54"/>
      <c r="F56" s="55"/>
      <c r="G56" s="10"/>
      <c r="H56" s="74" t="s">
        <v>143</v>
      </c>
      <c r="I56" s="82"/>
      <c r="J56" s="82"/>
      <c r="K56" s="82"/>
      <c r="L56" s="83"/>
    </row>
    <row r="57" spans="2:13" x14ac:dyDescent="0.25">
      <c r="B57" s="33" t="s">
        <v>745</v>
      </c>
      <c r="C57" s="10" t="s">
        <v>286</v>
      </c>
      <c r="D57" s="10" t="s">
        <v>8</v>
      </c>
      <c r="E57" s="10"/>
      <c r="F57" s="56"/>
      <c r="G57" s="10"/>
      <c r="H57" s="46" t="s">
        <v>338</v>
      </c>
      <c r="I57" s="54" t="s">
        <v>769</v>
      </c>
      <c r="J57" s="54" t="s">
        <v>144</v>
      </c>
      <c r="K57" s="54"/>
      <c r="L57" s="55"/>
    </row>
    <row r="58" spans="2:13" x14ac:dyDescent="0.25">
      <c r="B58" s="33" t="s">
        <v>746</v>
      </c>
      <c r="C58" s="10" t="s">
        <v>287</v>
      </c>
      <c r="D58" s="10" t="s">
        <v>8</v>
      </c>
      <c r="E58" s="10"/>
      <c r="F58" s="56"/>
      <c r="H58" s="33" t="s">
        <v>339</v>
      </c>
      <c r="I58" s="10" t="s">
        <v>770</v>
      </c>
      <c r="J58" s="10" t="s">
        <v>144</v>
      </c>
      <c r="K58" s="10"/>
      <c r="L58" s="56"/>
    </row>
    <row r="59" spans="2:13" x14ac:dyDescent="0.25">
      <c r="B59" s="33" t="s">
        <v>747</v>
      </c>
      <c r="C59" s="10" t="s">
        <v>288</v>
      </c>
      <c r="D59" s="10" t="s">
        <v>8</v>
      </c>
      <c r="E59" s="10"/>
      <c r="F59" s="56"/>
      <c r="H59" s="33" t="s">
        <v>340</v>
      </c>
      <c r="I59" s="10" t="s">
        <v>771</v>
      </c>
      <c r="J59" s="10" t="s">
        <v>144</v>
      </c>
      <c r="K59" s="10"/>
      <c r="L59" s="56"/>
    </row>
    <row r="60" spans="2:13" x14ac:dyDescent="0.25">
      <c r="B60" s="33"/>
      <c r="C60" s="10" t="s">
        <v>289</v>
      </c>
      <c r="D60" s="10" t="s">
        <v>8</v>
      </c>
      <c r="E60" s="10"/>
      <c r="F60" s="56"/>
      <c r="H60" s="33"/>
      <c r="I60" s="10" t="s">
        <v>772</v>
      </c>
      <c r="J60" s="10" t="s">
        <v>144</v>
      </c>
      <c r="K60" s="10"/>
      <c r="L60" s="56"/>
    </row>
    <row r="61" spans="2:13" x14ac:dyDescent="0.25">
      <c r="B61" s="33"/>
      <c r="C61" s="10" t="s">
        <v>290</v>
      </c>
      <c r="D61" s="10" t="s">
        <v>8</v>
      </c>
      <c r="E61" s="10"/>
      <c r="F61" s="56"/>
      <c r="H61" s="33"/>
      <c r="I61" s="10" t="s">
        <v>773</v>
      </c>
      <c r="J61" s="10" t="s">
        <v>144</v>
      </c>
      <c r="K61" s="10"/>
      <c r="L61" s="56"/>
    </row>
    <row r="62" spans="2:13" x14ac:dyDescent="0.25">
      <c r="B62" s="33"/>
      <c r="C62" s="10" t="s">
        <v>291</v>
      </c>
      <c r="D62" s="10" t="s">
        <v>8</v>
      </c>
      <c r="E62" s="10"/>
      <c r="F62" s="56"/>
      <c r="H62" s="33"/>
      <c r="I62" s="10" t="s">
        <v>774</v>
      </c>
      <c r="J62" s="10" t="s">
        <v>144</v>
      </c>
      <c r="K62" s="10"/>
      <c r="L62" s="56"/>
      <c r="M62" s="10"/>
    </row>
    <row r="63" spans="2:13" x14ac:dyDescent="0.25">
      <c r="B63" s="33"/>
      <c r="C63" s="10" t="s">
        <v>292</v>
      </c>
      <c r="D63" s="10" t="s">
        <v>8</v>
      </c>
      <c r="E63" s="10"/>
      <c r="F63" s="56"/>
      <c r="H63" s="33"/>
      <c r="I63" s="10" t="s">
        <v>775</v>
      </c>
      <c r="J63" s="10" t="s">
        <v>144</v>
      </c>
      <c r="K63" s="10"/>
      <c r="L63" s="56"/>
    </row>
    <row r="64" spans="2:13" ht="15.75" thickBot="1" x14ac:dyDescent="0.3">
      <c r="B64" s="33" t="s">
        <v>748</v>
      </c>
      <c r="C64" s="10" t="s">
        <v>293</v>
      </c>
      <c r="D64" s="10" t="s">
        <v>8</v>
      </c>
      <c r="E64" s="10"/>
      <c r="F64" s="56"/>
      <c r="H64" s="48"/>
      <c r="I64" s="47" t="s">
        <v>776</v>
      </c>
      <c r="J64" s="47" t="s">
        <v>144</v>
      </c>
      <c r="K64" s="47"/>
      <c r="L64" s="57"/>
    </row>
    <row r="65" spans="2:12" ht="15.75" thickBot="1" x14ac:dyDescent="0.3">
      <c r="B65" s="33" t="s">
        <v>749</v>
      </c>
      <c r="C65" s="10" t="s">
        <v>294</v>
      </c>
      <c r="D65" s="10" t="s">
        <v>8</v>
      </c>
      <c r="E65" s="10"/>
      <c r="F65" s="56"/>
      <c r="H65" s="10"/>
      <c r="I65" s="10"/>
      <c r="J65" s="10"/>
      <c r="K65" s="10"/>
      <c r="L65" s="10"/>
    </row>
    <row r="66" spans="2:12" x14ac:dyDescent="0.25">
      <c r="B66" s="33" t="s">
        <v>750</v>
      </c>
      <c r="C66" s="10" t="s">
        <v>295</v>
      </c>
      <c r="D66" s="10" t="s">
        <v>8</v>
      </c>
      <c r="E66" s="10"/>
      <c r="F66" s="56"/>
      <c r="H66" s="46"/>
      <c r="I66" s="54"/>
      <c r="J66" s="54"/>
      <c r="K66" s="54"/>
      <c r="L66" s="55"/>
    </row>
    <row r="67" spans="2:12" x14ac:dyDescent="0.25">
      <c r="B67" s="51" t="s">
        <v>751</v>
      </c>
      <c r="C67" s="10" t="s">
        <v>296</v>
      </c>
      <c r="D67" s="10" t="s">
        <v>8</v>
      </c>
      <c r="E67" s="10"/>
      <c r="F67" s="56"/>
      <c r="H67" s="33"/>
      <c r="I67" s="10"/>
      <c r="J67" s="10"/>
      <c r="K67" s="10"/>
      <c r="L67" s="56"/>
    </row>
    <row r="68" spans="2:12" x14ac:dyDescent="0.25">
      <c r="B68" s="33" t="s">
        <v>752</v>
      </c>
      <c r="C68" s="10" t="s">
        <v>297</v>
      </c>
      <c r="D68" s="10" t="s">
        <v>8</v>
      </c>
      <c r="E68" s="10"/>
      <c r="F68" s="56"/>
      <c r="H68" s="33"/>
      <c r="I68" s="10"/>
      <c r="J68" s="10"/>
      <c r="K68" s="10"/>
      <c r="L68" s="56"/>
    </row>
    <row r="69" spans="2:12" x14ac:dyDescent="0.25">
      <c r="B69" s="33" t="s">
        <v>753</v>
      </c>
      <c r="C69" s="10" t="s">
        <v>298</v>
      </c>
      <c r="D69" s="10" t="s">
        <v>8</v>
      </c>
      <c r="E69" s="10"/>
      <c r="F69" s="56"/>
      <c r="H69" s="33"/>
      <c r="I69" s="10"/>
      <c r="J69" s="10"/>
      <c r="K69" s="10"/>
      <c r="L69" s="56"/>
    </row>
    <row r="70" spans="2:12" x14ac:dyDescent="0.25">
      <c r="B70" s="33"/>
      <c r="C70" s="10" t="s">
        <v>299</v>
      </c>
      <c r="D70" s="10" t="s">
        <v>8</v>
      </c>
      <c r="E70" s="10"/>
      <c r="F70" s="56"/>
      <c r="H70" s="33"/>
      <c r="I70" s="10"/>
      <c r="J70" s="10"/>
      <c r="K70" s="10"/>
      <c r="L70" s="56"/>
    </row>
    <row r="71" spans="2:12" ht="15.75" thickBot="1" x14ac:dyDescent="0.3">
      <c r="B71" s="48"/>
      <c r="C71" s="47" t="s">
        <v>300</v>
      </c>
      <c r="D71" s="47" t="s">
        <v>8</v>
      </c>
      <c r="E71" s="47"/>
      <c r="F71" s="57"/>
      <c r="H71" s="33"/>
      <c r="I71" s="10"/>
      <c r="J71" s="10"/>
      <c r="K71" s="10"/>
      <c r="L71" s="56"/>
    </row>
    <row r="72" spans="2:12" ht="15.75" thickBot="1" x14ac:dyDescent="0.3">
      <c r="C72" s="10"/>
      <c r="D72" s="10"/>
      <c r="E72" s="10"/>
      <c r="F72" s="10"/>
      <c r="H72" s="33"/>
      <c r="I72" s="10"/>
      <c r="J72" s="10"/>
      <c r="K72" s="10"/>
      <c r="L72" s="56"/>
    </row>
    <row r="73" spans="2:12" ht="15.75" thickBot="1" x14ac:dyDescent="0.3">
      <c r="B73" s="46"/>
      <c r="C73" s="54" t="s">
        <v>301</v>
      </c>
      <c r="D73" s="54" t="s">
        <v>8</v>
      </c>
      <c r="E73" s="54"/>
      <c r="F73" s="55"/>
      <c r="H73" s="48"/>
      <c r="I73" s="47"/>
      <c r="J73" s="47"/>
      <c r="K73" s="47"/>
      <c r="L73" s="57"/>
    </row>
    <row r="74" spans="2:12" x14ac:dyDescent="0.25">
      <c r="B74" s="33"/>
      <c r="C74" s="10" t="s">
        <v>302</v>
      </c>
      <c r="D74" s="10" t="s">
        <v>8</v>
      </c>
      <c r="E74" s="10"/>
      <c r="F74" s="56"/>
      <c r="G74" s="10" t="s">
        <v>341</v>
      </c>
      <c r="H74" s="10"/>
      <c r="I74" s="10"/>
      <c r="J74" s="10"/>
      <c r="K74" s="10"/>
      <c r="L74" s="10"/>
    </row>
    <row r="75" spans="2:12" x14ac:dyDescent="0.25">
      <c r="B75" s="33"/>
      <c r="C75" s="10" t="s">
        <v>303</v>
      </c>
      <c r="D75" s="10" t="s">
        <v>8</v>
      </c>
      <c r="E75" s="10"/>
      <c r="F75" s="56"/>
      <c r="H75" s="10"/>
      <c r="I75" s="10"/>
      <c r="J75" s="10"/>
      <c r="K75" s="10"/>
      <c r="L75" s="10"/>
    </row>
    <row r="76" spans="2:12" x14ac:dyDescent="0.25">
      <c r="B76" s="33"/>
      <c r="C76" s="10" t="s">
        <v>304</v>
      </c>
      <c r="D76" s="10" t="s">
        <v>8</v>
      </c>
      <c r="E76" s="10"/>
      <c r="F76" s="56"/>
      <c r="H76" s="10"/>
      <c r="I76" s="10"/>
      <c r="J76" s="10"/>
      <c r="K76" s="10"/>
      <c r="L76" s="10"/>
    </row>
    <row r="77" spans="2:12" x14ac:dyDescent="0.25">
      <c r="B77" s="33"/>
      <c r="C77" s="10" t="s">
        <v>305</v>
      </c>
      <c r="D77" s="10" t="s">
        <v>8</v>
      </c>
      <c r="E77" s="10"/>
      <c r="F77" s="56"/>
      <c r="G77" s="256"/>
      <c r="H77" s="10"/>
      <c r="I77" s="10"/>
      <c r="J77" s="10"/>
      <c r="K77" s="10"/>
      <c r="L77" s="10"/>
    </row>
    <row r="78" spans="2:12" x14ac:dyDescent="0.25">
      <c r="B78" s="33"/>
      <c r="C78" s="10" t="s">
        <v>306</v>
      </c>
      <c r="D78" s="10" t="s">
        <v>8</v>
      </c>
      <c r="E78" s="10"/>
      <c r="F78" s="56"/>
      <c r="G78" s="256"/>
      <c r="H78" s="10"/>
      <c r="I78" s="10"/>
      <c r="J78" s="10"/>
      <c r="K78" s="10"/>
      <c r="L78" s="10"/>
    </row>
    <row r="79" spans="2:12" x14ac:dyDescent="0.25">
      <c r="B79" s="33"/>
      <c r="C79" s="10" t="s">
        <v>307</v>
      </c>
      <c r="D79" s="10" t="s">
        <v>8</v>
      </c>
      <c r="E79" s="10"/>
      <c r="F79" s="56"/>
      <c r="G79" s="256"/>
      <c r="H79" s="10"/>
      <c r="I79" s="10"/>
      <c r="J79" s="10"/>
      <c r="K79" s="10"/>
      <c r="L79" s="10"/>
    </row>
    <row r="80" spans="2:12" x14ac:dyDescent="0.25">
      <c r="B80" s="33"/>
      <c r="C80" s="10" t="s">
        <v>308</v>
      </c>
      <c r="D80" s="10" t="s">
        <v>8</v>
      </c>
      <c r="E80" s="10"/>
      <c r="F80" s="56"/>
      <c r="G80" s="256"/>
      <c r="H80" s="10"/>
      <c r="I80" s="10"/>
      <c r="J80" s="10"/>
      <c r="K80" s="10"/>
      <c r="L80" s="10"/>
    </row>
    <row r="81" spans="2:12" x14ac:dyDescent="0.25">
      <c r="B81" s="33"/>
      <c r="C81" s="10" t="s">
        <v>309</v>
      </c>
      <c r="D81" s="10" t="s">
        <v>8</v>
      </c>
      <c r="E81" s="10"/>
      <c r="F81" s="56"/>
      <c r="H81" s="10"/>
      <c r="I81" s="10"/>
      <c r="J81" s="10"/>
      <c r="K81" s="10"/>
      <c r="L81" s="10"/>
    </row>
    <row r="82" spans="2:12" x14ac:dyDescent="0.25">
      <c r="B82" s="33"/>
      <c r="C82" s="10" t="s">
        <v>310</v>
      </c>
      <c r="D82" s="10" t="s">
        <v>8</v>
      </c>
      <c r="E82" s="10"/>
      <c r="F82" s="56"/>
      <c r="H82" s="10"/>
      <c r="I82" s="10"/>
      <c r="J82" s="10"/>
      <c r="K82" s="10"/>
      <c r="L82" s="10"/>
    </row>
    <row r="83" spans="2:12" x14ac:dyDescent="0.25">
      <c r="B83" s="33"/>
      <c r="C83" s="10" t="s">
        <v>311</v>
      </c>
      <c r="D83" s="10" t="s">
        <v>8</v>
      </c>
      <c r="E83" s="10"/>
      <c r="F83" s="56"/>
      <c r="H83" s="10"/>
      <c r="I83" s="10"/>
      <c r="J83" s="10"/>
      <c r="K83" s="10"/>
      <c r="L83" s="10"/>
    </row>
    <row r="84" spans="2:12" x14ac:dyDescent="0.25">
      <c r="B84" s="33"/>
      <c r="C84" s="10" t="s">
        <v>312</v>
      </c>
      <c r="D84" s="10" t="s">
        <v>8</v>
      </c>
      <c r="E84" s="10"/>
      <c r="F84" s="56"/>
      <c r="H84" s="10"/>
      <c r="I84" s="10"/>
      <c r="J84" s="10"/>
      <c r="K84" s="10"/>
      <c r="L84" s="10"/>
    </row>
    <row r="85" spans="2:12" x14ac:dyDescent="0.25">
      <c r="B85" s="33"/>
      <c r="C85" s="10" t="s">
        <v>313</v>
      </c>
      <c r="D85" s="10" t="s">
        <v>8</v>
      </c>
      <c r="E85" s="10"/>
      <c r="F85" s="56"/>
      <c r="H85" s="10"/>
      <c r="I85" s="10"/>
      <c r="J85" s="10"/>
      <c r="K85" s="10"/>
      <c r="L85" s="10"/>
    </row>
    <row r="86" spans="2:12" x14ac:dyDescent="0.25">
      <c r="B86" s="33"/>
      <c r="C86" s="10" t="s">
        <v>314</v>
      </c>
      <c r="D86" s="10" t="s">
        <v>8</v>
      </c>
      <c r="E86" s="10"/>
      <c r="F86" s="56"/>
      <c r="H86" s="10"/>
      <c r="I86" s="10"/>
      <c r="J86" s="10"/>
      <c r="K86" s="10"/>
      <c r="L86" s="10"/>
    </row>
    <row r="87" spans="2:12" x14ac:dyDescent="0.25">
      <c r="B87" s="33"/>
      <c r="C87" s="10" t="s">
        <v>315</v>
      </c>
      <c r="D87" s="10" t="s">
        <v>8</v>
      </c>
      <c r="E87" s="10"/>
      <c r="F87" s="56"/>
      <c r="H87" s="10"/>
      <c r="I87" s="10"/>
      <c r="J87" s="10"/>
      <c r="K87" s="10"/>
      <c r="L87" s="10"/>
    </row>
    <row r="88" spans="2:12" ht="15.75" thickBot="1" x14ac:dyDescent="0.3">
      <c r="B88" s="48"/>
      <c r="C88" s="47" t="s">
        <v>316</v>
      </c>
      <c r="D88" s="47" t="s">
        <v>8</v>
      </c>
      <c r="E88" s="47"/>
      <c r="F88" s="57"/>
      <c r="H88" s="10"/>
      <c r="I88" s="10"/>
      <c r="J88" s="10"/>
      <c r="K88" s="10"/>
      <c r="L88" s="10"/>
    </row>
    <row r="89" spans="2:12" x14ac:dyDescent="0.25">
      <c r="C89" s="10"/>
      <c r="D89" s="10"/>
      <c r="E89" s="10"/>
      <c r="F89" s="10"/>
      <c r="H89" s="10"/>
      <c r="I89" s="10"/>
      <c r="J89" s="10"/>
      <c r="K89" s="10"/>
      <c r="L89" s="10"/>
    </row>
    <row r="90" spans="2:12" x14ac:dyDescent="0.25"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</row>
    <row r="91" spans="2:12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2:12" x14ac:dyDescent="0.25">
      <c r="B92" s="10"/>
      <c r="C92" s="10"/>
      <c r="D92" s="10"/>
      <c r="E92" s="10"/>
      <c r="F92" s="10"/>
      <c r="G92" s="9"/>
      <c r="H92" s="10"/>
      <c r="I92" s="10"/>
      <c r="J92" s="10"/>
      <c r="K92" s="10"/>
      <c r="L92" s="10"/>
    </row>
    <row r="93" spans="2:12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2:12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2:12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2:12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2:12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2:12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2:12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2:12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2:12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2:12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2:12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2:12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2:12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2:12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2:12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2:12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2:12" x14ac:dyDescent="0.25">
      <c r="B109" s="204"/>
      <c r="C109" s="204"/>
      <c r="D109" s="204"/>
      <c r="E109" s="204"/>
      <c r="F109" s="204"/>
      <c r="G109" s="34"/>
      <c r="H109" s="10"/>
      <c r="I109" s="10"/>
      <c r="J109" s="10"/>
      <c r="K109" s="10"/>
      <c r="L109" s="10"/>
    </row>
    <row r="110" spans="2:12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2:12" x14ac:dyDescent="0.25">
      <c r="B111" s="10"/>
      <c r="C111" s="10"/>
      <c r="D111" s="10"/>
      <c r="E111" s="10"/>
      <c r="F111" s="10"/>
      <c r="G111" s="9"/>
      <c r="H111" s="10"/>
      <c r="I111" s="10"/>
      <c r="J111" s="10"/>
      <c r="K111" s="10"/>
      <c r="L111" s="10"/>
    </row>
    <row r="112" spans="2:12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2:12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2:12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2:12" x14ac:dyDescent="0.25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</row>
    <row r="116" spans="2:12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2:12" x14ac:dyDescent="0.25">
      <c r="B117" s="10"/>
      <c r="C117" s="10"/>
      <c r="D117" s="10"/>
      <c r="E117" s="10"/>
      <c r="F117" s="10"/>
      <c r="G117" s="9"/>
      <c r="H117" s="10"/>
      <c r="I117" s="10"/>
      <c r="J117" s="10"/>
      <c r="K117" s="10"/>
      <c r="L117" s="10"/>
    </row>
    <row r="118" spans="2:12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2:12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2:12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2:12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2:12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2:12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2:12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2:12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2:12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2:12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2:12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2:12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2:12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2:12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2:12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2:12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2:12" x14ac:dyDescent="0.25">
      <c r="B134" s="204"/>
      <c r="C134" s="204"/>
      <c r="D134" s="204"/>
      <c r="E134" s="204"/>
      <c r="F134" s="204"/>
      <c r="G134" s="34"/>
      <c r="H134" s="10"/>
      <c r="I134" s="10"/>
      <c r="J134" s="10"/>
      <c r="K134" s="10"/>
      <c r="L134" s="10"/>
    </row>
    <row r="135" spans="2:12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2:12" x14ac:dyDescent="0.25">
      <c r="B136" s="10"/>
      <c r="C136" s="10"/>
      <c r="D136" s="10"/>
      <c r="E136" s="10"/>
      <c r="F136" s="10"/>
      <c r="G136" s="9"/>
      <c r="H136" s="10"/>
      <c r="I136" s="10"/>
      <c r="J136" s="10"/>
      <c r="K136" s="10"/>
      <c r="L136" s="10"/>
    </row>
    <row r="137" spans="2:12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2:12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2:12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2:12" x14ac:dyDescent="0.25"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</row>
    <row r="141" spans="2:12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2:12" x14ac:dyDescent="0.25">
      <c r="B142" s="10"/>
      <c r="C142" s="10"/>
      <c r="D142" s="10"/>
      <c r="E142" s="10"/>
      <c r="F142" s="10"/>
      <c r="G142" s="9"/>
      <c r="H142" s="10"/>
      <c r="I142" s="10"/>
      <c r="J142" s="10"/>
      <c r="K142" s="10"/>
      <c r="L142" s="10"/>
    </row>
    <row r="143" spans="2:12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2:12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2:12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2:12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2:12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2:12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2:12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2:12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2:12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2:12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2:12" x14ac:dyDescent="0.2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2:12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2:12" x14ac:dyDescent="0.2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2:12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2:12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2:12" x14ac:dyDescent="0.25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2:12" x14ac:dyDescent="0.25">
      <c r="B159" s="204"/>
      <c r="C159" s="204"/>
      <c r="D159" s="204"/>
      <c r="E159" s="204"/>
      <c r="F159" s="204"/>
      <c r="G159" s="34"/>
      <c r="H159" s="10"/>
      <c r="I159" s="10"/>
      <c r="J159" s="10"/>
      <c r="K159" s="10"/>
      <c r="L159" s="10"/>
    </row>
    <row r="160" spans="2:12" x14ac:dyDescent="0.25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2:12" x14ac:dyDescent="0.25">
      <c r="B161" s="10"/>
      <c r="C161" s="10"/>
      <c r="D161" s="10"/>
      <c r="E161" s="10"/>
      <c r="F161" s="10"/>
      <c r="G161" s="9"/>
      <c r="H161" s="10"/>
      <c r="I161" s="10"/>
      <c r="J161" s="10"/>
      <c r="K161" s="10"/>
      <c r="L161" s="10"/>
    </row>
    <row r="162" spans="2:12" x14ac:dyDescent="0.25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2:12" x14ac:dyDescent="0.25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2:12" x14ac:dyDescent="0.25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2:12" x14ac:dyDescent="0.25"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</row>
    <row r="166" spans="2:12" x14ac:dyDescent="0.25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2:12" x14ac:dyDescent="0.25">
      <c r="B167" s="10"/>
      <c r="C167" s="10"/>
      <c r="D167" s="10"/>
      <c r="E167" s="10"/>
      <c r="F167" s="10"/>
      <c r="G167" s="9"/>
      <c r="H167" s="10"/>
      <c r="I167" s="10"/>
      <c r="J167" s="10"/>
      <c r="K167" s="10"/>
      <c r="L167" s="10"/>
    </row>
    <row r="168" spans="2:12" x14ac:dyDescent="0.25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2:12" x14ac:dyDescent="0.25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2:12" x14ac:dyDescent="0.25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2:12" x14ac:dyDescent="0.25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2:12" x14ac:dyDescent="0.25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2:12" x14ac:dyDescent="0.25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2:12" x14ac:dyDescent="0.25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2:12" x14ac:dyDescent="0.2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2:12" x14ac:dyDescent="0.25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2:12" x14ac:dyDescent="0.25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2:12" x14ac:dyDescent="0.25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2:12" x14ac:dyDescent="0.25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2:12" x14ac:dyDescent="0.25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2:12" x14ac:dyDescent="0.25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2:12" x14ac:dyDescent="0.25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2:12" x14ac:dyDescent="0.25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2:12" x14ac:dyDescent="0.25">
      <c r="B184" s="10"/>
      <c r="C184" s="10"/>
      <c r="D184" s="10"/>
      <c r="E184" s="10"/>
      <c r="F184" s="10"/>
      <c r="G184" s="34"/>
      <c r="H184" s="204"/>
      <c r="I184" s="204"/>
      <c r="J184" s="204"/>
      <c r="K184" s="204"/>
      <c r="L184" s="204"/>
    </row>
    <row r="185" spans="2:12" x14ac:dyDescent="0.2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2:12" x14ac:dyDescent="0.25">
      <c r="B186" s="10"/>
      <c r="C186" s="10"/>
      <c r="D186" s="10"/>
      <c r="E186" s="10"/>
      <c r="F186" s="10"/>
      <c r="G186" s="9"/>
      <c r="H186" s="10"/>
      <c r="I186" s="10"/>
      <c r="J186" s="10"/>
      <c r="K186" s="10"/>
      <c r="L186" s="10"/>
    </row>
    <row r="187" spans="2:12" x14ac:dyDescent="0.25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2:12" x14ac:dyDescent="0.25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2:12" x14ac:dyDescent="0.25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2:12" x14ac:dyDescent="0.25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2:12" x14ac:dyDescent="0.25">
      <c r="B191" s="10"/>
      <c r="C191" s="10"/>
      <c r="D191" s="10"/>
      <c r="E191" s="10"/>
      <c r="F191" s="10"/>
      <c r="G191" s="10"/>
      <c r="H191" s="52"/>
      <c r="I191" s="52"/>
      <c r="J191" s="81"/>
      <c r="K191" s="52"/>
      <c r="L191" s="10"/>
    </row>
    <row r="192" spans="2:12" x14ac:dyDescent="0.25">
      <c r="B192" s="10"/>
      <c r="C192" s="10"/>
      <c r="D192" s="10"/>
      <c r="E192" s="10"/>
      <c r="F192" s="10"/>
      <c r="G192" s="10"/>
      <c r="H192" s="52"/>
      <c r="I192" s="52"/>
      <c r="J192" s="81"/>
      <c r="K192" s="52"/>
      <c r="L192" s="10"/>
    </row>
    <row r="193" spans="2:12" x14ac:dyDescent="0.25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2:12" x14ac:dyDescent="0.25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2:12" x14ac:dyDescent="0.2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2:12" x14ac:dyDescent="0.25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2:12" x14ac:dyDescent="0.25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2:12" x14ac:dyDescent="0.25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2:12" x14ac:dyDescent="0.25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2:12" x14ac:dyDescent="0.25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2:12" x14ac:dyDescent="0.25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2:12" x14ac:dyDescent="0.25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2:12" x14ac:dyDescent="0.25"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</row>
    <row r="204" spans="2:12" x14ac:dyDescent="0.25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2:12" x14ac:dyDescent="0.25">
      <c r="B205" s="10"/>
      <c r="C205" s="10"/>
      <c r="D205" s="10"/>
      <c r="E205" s="10"/>
      <c r="F205" s="10"/>
      <c r="G205" s="9"/>
      <c r="H205" s="10"/>
      <c r="I205" s="10"/>
      <c r="J205" s="10"/>
      <c r="K205" s="10"/>
      <c r="L205" s="10"/>
    </row>
    <row r="206" spans="2:12" x14ac:dyDescent="0.25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2:12" x14ac:dyDescent="0.25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2:12" x14ac:dyDescent="0.25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2:12" x14ac:dyDescent="0.25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2:12" x14ac:dyDescent="0.25">
      <c r="B210" s="10"/>
      <c r="C210" s="10"/>
      <c r="D210" s="10"/>
      <c r="E210" s="10"/>
      <c r="F210" s="10"/>
      <c r="G210" s="10"/>
      <c r="H210" s="52"/>
      <c r="I210" s="52"/>
      <c r="J210" s="81"/>
      <c r="K210" s="52"/>
      <c r="L210" s="10"/>
    </row>
    <row r="211" spans="2:12" x14ac:dyDescent="0.25">
      <c r="B211" s="10"/>
      <c r="C211" s="10"/>
      <c r="D211" s="10"/>
      <c r="E211" s="10"/>
      <c r="F211" s="10"/>
      <c r="G211" s="10"/>
      <c r="H211" s="52"/>
      <c r="I211" s="52"/>
      <c r="J211" s="81"/>
      <c r="K211" s="52"/>
      <c r="L211" s="10"/>
    </row>
    <row r="212" spans="2:12" x14ac:dyDescent="0.25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2:12" x14ac:dyDescent="0.25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2:12" x14ac:dyDescent="0.25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2:12" x14ac:dyDescent="0.2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2:12" x14ac:dyDescent="0.25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2:12" x14ac:dyDescent="0.25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2:12" x14ac:dyDescent="0.25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2:12" x14ac:dyDescent="0.25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2:12" x14ac:dyDescent="0.25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2:12" x14ac:dyDescent="0.25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2:12" x14ac:dyDescent="0.25"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</row>
    <row r="223" spans="2:12" x14ac:dyDescent="0.25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2:12" x14ac:dyDescent="0.25">
      <c r="B224" s="10"/>
      <c r="C224" s="10"/>
      <c r="D224" s="10"/>
      <c r="E224" s="10"/>
      <c r="F224" s="10"/>
      <c r="G224" s="9"/>
      <c r="H224" s="10"/>
      <c r="I224" s="10"/>
      <c r="J224" s="10"/>
      <c r="K224" s="10"/>
      <c r="L224" s="10"/>
    </row>
    <row r="225" spans="2:12" x14ac:dyDescent="0.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2:12" x14ac:dyDescent="0.25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2:12" x14ac:dyDescent="0.25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2:12" x14ac:dyDescent="0.25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2:12" x14ac:dyDescent="0.25">
      <c r="B229" s="10"/>
      <c r="C229" s="10"/>
      <c r="D229" s="10"/>
      <c r="E229" s="10"/>
      <c r="F229" s="10"/>
      <c r="G229" s="10"/>
      <c r="H229" s="52"/>
      <c r="I229" s="52"/>
      <c r="J229" s="81"/>
      <c r="K229" s="52"/>
      <c r="L229" s="10"/>
    </row>
    <row r="230" spans="2:12" x14ac:dyDescent="0.25">
      <c r="B230" s="10"/>
      <c r="C230" s="10"/>
      <c r="D230" s="10"/>
      <c r="E230" s="10"/>
      <c r="F230" s="10"/>
      <c r="G230" s="10"/>
      <c r="H230" s="52"/>
      <c r="I230" s="52"/>
      <c r="J230" s="81"/>
      <c r="K230" s="52"/>
      <c r="L230" s="10"/>
    </row>
    <row r="231" spans="2:12" x14ac:dyDescent="0.25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2:12" x14ac:dyDescent="0.25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2:12" x14ac:dyDescent="0.25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2:12" x14ac:dyDescent="0.25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2:12" x14ac:dyDescent="0.2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2:12" x14ac:dyDescent="0.25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2:12" x14ac:dyDescent="0.25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2:12" x14ac:dyDescent="0.25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2:12" x14ac:dyDescent="0.25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2:12" x14ac:dyDescent="0.25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2:12" x14ac:dyDescent="0.25"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</row>
    <row r="242" spans="2:12" x14ac:dyDescent="0.25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2:12" x14ac:dyDescent="0.25">
      <c r="B243" s="10"/>
      <c r="C243" s="10"/>
      <c r="D243" s="10"/>
      <c r="E243" s="10"/>
      <c r="F243" s="10"/>
      <c r="G243" s="9"/>
      <c r="H243" s="10"/>
      <c r="I243" s="10"/>
      <c r="J243" s="10"/>
      <c r="K243" s="10"/>
      <c r="L243" s="10"/>
    </row>
    <row r="244" spans="2:12" x14ac:dyDescent="0.25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2:12" x14ac:dyDescent="0.2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2:12" x14ac:dyDescent="0.25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2:12" x14ac:dyDescent="0.25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2:12" x14ac:dyDescent="0.25">
      <c r="B248" s="10"/>
      <c r="C248" s="10"/>
      <c r="D248" s="10"/>
      <c r="E248" s="10"/>
      <c r="F248" s="10"/>
      <c r="G248" s="10"/>
      <c r="H248" s="52"/>
      <c r="I248" s="52"/>
      <c r="J248" s="81"/>
      <c r="K248" s="52"/>
      <c r="L248" s="10"/>
    </row>
    <row r="249" spans="2:12" x14ac:dyDescent="0.25">
      <c r="B249" s="10"/>
      <c r="C249" s="10"/>
      <c r="D249" s="10"/>
      <c r="E249" s="10"/>
      <c r="F249" s="10"/>
      <c r="G249" s="10"/>
      <c r="H249" s="52"/>
      <c r="I249" s="52"/>
      <c r="J249" s="81"/>
      <c r="K249" s="52"/>
      <c r="L249" s="10"/>
    </row>
    <row r="250" spans="2:12" x14ac:dyDescent="0.25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2:12" x14ac:dyDescent="0.25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2:12" x14ac:dyDescent="0.25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2:12" x14ac:dyDescent="0.25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2:12" x14ac:dyDescent="0.25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2:12" x14ac:dyDescent="0.2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2:12" x14ac:dyDescent="0.25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2:12" x14ac:dyDescent="0.25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2:12" x14ac:dyDescent="0.25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2:12" x14ac:dyDescent="0.25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2:12" x14ac:dyDescent="0.25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2:12" x14ac:dyDescent="0.25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2:12" x14ac:dyDescent="0.25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2:12" x14ac:dyDescent="0.25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2:12" x14ac:dyDescent="0.25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2:12" x14ac:dyDescent="0.2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2:12" x14ac:dyDescent="0.25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2:12" x14ac:dyDescent="0.25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2:12" x14ac:dyDescent="0.25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2:12" x14ac:dyDescent="0.25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2:12" x14ac:dyDescent="0.25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2:12" x14ac:dyDescent="0.25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2:12" x14ac:dyDescent="0.25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2:12" x14ac:dyDescent="0.25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2:12" x14ac:dyDescent="0.25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2:12" x14ac:dyDescent="0.2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2:12" x14ac:dyDescent="0.25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2:12" x14ac:dyDescent="0.25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2:12" x14ac:dyDescent="0.25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2:12" x14ac:dyDescent="0.25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2:12" x14ac:dyDescent="0.25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2:12" x14ac:dyDescent="0.25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2:12" x14ac:dyDescent="0.25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2:12" x14ac:dyDescent="0.25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2:12" x14ac:dyDescent="0.25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2:12" x14ac:dyDescent="0.2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2:12" x14ac:dyDescent="0.25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2:12" x14ac:dyDescent="0.25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2:12" x14ac:dyDescent="0.25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2:12" x14ac:dyDescent="0.25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2:12" x14ac:dyDescent="0.25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2:12" x14ac:dyDescent="0.25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2:12" x14ac:dyDescent="0.25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2:12" x14ac:dyDescent="0.25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2:12" x14ac:dyDescent="0.25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2:12" x14ac:dyDescent="0.2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2:12" x14ac:dyDescent="0.25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2:12" x14ac:dyDescent="0.25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2:12" x14ac:dyDescent="0.25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2:12" x14ac:dyDescent="0.25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2:12" x14ac:dyDescent="0.25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2:12" x14ac:dyDescent="0.25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2:12" x14ac:dyDescent="0.25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2:12" x14ac:dyDescent="0.25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2:12" x14ac:dyDescent="0.25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2:12" x14ac:dyDescent="0.2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</row>
  </sheetData>
  <mergeCells count="3">
    <mergeCell ref="B4:F4"/>
    <mergeCell ref="H4:L4"/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37"/>
  <sheetViews>
    <sheetView workbookViewId="0">
      <selection activeCell="D16" sqref="D16"/>
    </sheetView>
  </sheetViews>
  <sheetFormatPr defaultColWidth="8.7109375" defaultRowHeight="15" x14ac:dyDescent="0.25"/>
  <cols>
    <col min="1" max="3" width="8.7109375" style="89"/>
    <col min="4" max="4" width="44.42578125" style="89" customWidth="1"/>
    <col min="5" max="5" width="8.7109375" style="89"/>
    <col min="6" max="6" width="17.140625" style="89" customWidth="1"/>
    <col min="7" max="10" width="8.7109375" style="89"/>
    <col min="11" max="11" width="10.42578125" style="88" customWidth="1"/>
    <col min="12" max="12" width="34" style="88" customWidth="1"/>
    <col min="13" max="13" width="17.140625" style="89" customWidth="1"/>
    <col min="14" max="14" width="8.7109375" style="89"/>
    <col min="15" max="15" width="21.140625" style="89" customWidth="1"/>
    <col min="16" max="16384" width="8.7109375" style="89"/>
  </cols>
  <sheetData>
    <row r="4" spans="3:15" x14ac:dyDescent="0.2">
      <c r="C4" s="88"/>
      <c r="D4" s="133"/>
      <c r="G4" s="89" t="s">
        <v>458</v>
      </c>
    </row>
    <row r="5" spans="3:15" x14ac:dyDescent="0.2">
      <c r="C5" s="88"/>
      <c r="D5" s="133"/>
    </row>
    <row r="6" spans="3:15" x14ac:dyDescent="0.2">
      <c r="C6" s="133"/>
      <c r="D6" s="133"/>
    </row>
    <row r="7" spans="3:15" x14ac:dyDescent="0.2">
      <c r="C7" s="133"/>
      <c r="D7" s="133"/>
    </row>
    <row r="8" spans="3:15" x14ac:dyDescent="0.2">
      <c r="C8" s="133"/>
      <c r="D8" s="133"/>
      <c r="F8" s="142" t="s">
        <v>458</v>
      </c>
      <c r="G8" s="89" t="s">
        <v>460</v>
      </c>
    </row>
    <row r="9" spans="3:15" x14ac:dyDescent="0.2">
      <c r="C9" s="133"/>
      <c r="D9" s="133"/>
      <c r="F9" s="143" t="s">
        <v>456</v>
      </c>
      <c r="G9" s="89" t="s">
        <v>461</v>
      </c>
    </row>
    <row r="10" spans="3:15" x14ac:dyDescent="0.2">
      <c r="C10" s="133"/>
      <c r="D10" s="133"/>
      <c r="G10" s="89" t="s">
        <v>462</v>
      </c>
    </row>
    <row r="11" spans="3:15" x14ac:dyDescent="0.2">
      <c r="C11" s="133"/>
      <c r="D11" s="133"/>
      <c r="G11" s="89" t="s">
        <v>463</v>
      </c>
    </row>
    <row r="12" spans="3:15" x14ac:dyDescent="0.2">
      <c r="C12" s="133"/>
      <c r="D12" s="133"/>
      <c r="G12" s="89" t="s">
        <v>464</v>
      </c>
    </row>
    <row r="13" spans="3:15" x14ac:dyDescent="0.2">
      <c r="C13" s="133"/>
      <c r="D13" s="133"/>
      <c r="G13" s="89" t="s">
        <v>465</v>
      </c>
    </row>
    <row r="14" spans="3:15" x14ac:dyDescent="0.2">
      <c r="C14" s="133"/>
      <c r="D14" s="133"/>
      <c r="G14" s="89" t="s">
        <v>466</v>
      </c>
      <c r="M14" s="88"/>
      <c r="N14" s="88"/>
      <c r="O14" s="88"/>
    </row>
    <row r="15" spans="3:15" x14ac:dyDescent="0.2">
      <c r="C15" s="133"/>
      <c r="D15" s="133"/>
      <c r="G15" s="89" t="s">
        <v>467</v>
      </c>
      <c r="M15" s="88"/>
      <c r="N15" s="88"/>
      <c r="O15" s="88"/>
    </row>
    <row r="16" spans="3:15" x14ac:dyDescent="0.2">
      <c r="C16" s="133"/>
      <c r="D16" s="133"/>
      <c r="G16" s="89" t="s">
        <v>468</v>
      </c>
      <c r="M16" s="88"/>
      <c r="N16" s="88"/>
      <c r="O16" s="88"/>
    </row>
    <row r="17" spans="3:7" x14ac:dyDescent="0.2">
      <c r="C17" s="133"/>
      <c r="D17" s="133"/>
      <c r="G17" s="89" t="s">
        <v>469</v>
      </c>
    </row>
    <row r="18" spans="3:7" x14ac:dyDescent="0.2">
      <c r="C18" s="133"/>
      <c r="D18" s="133"/>
      <c r="G18" s="89" t="s">
        <v>470</v>
      </c>
    </row>
    <row r="19" spans="3:7" x14ac:dyDescent="0.2">
      <c r="C19" s="133"/>
      <c r="D19" s="133"/>
    </row>
    <row r="20" spans="3:7" x14ac:dyDescent="0.2">
      <c r="C20" s="133"/>
      <c r="D20" s="133"/>
    </row>
    <row r="21" spans="3:7" x14ac:dyDescent="0.2">
      <c r="C21" s="133"/>
      <c r="D21" s="133"/>
    </row>
    <row r="22" spans="3:7" x14ac:dyDescent="0.2">
      <c r="C22" s="133"/>
      <c r="D22" s="133"/>
      <c r="F22" s="142" t="s">
        <v>458</v>
      </c>
      <c r="G22" s="89" t="s">
        <v>459</v>
      </c>
    </row>
    <row r="23" spans="3:7" x14ac:dyDescent="0.2">
      <c r="C23" s="133"/>
      <c r="D23" s="133"/>
      <c r="F23" s="143" t="s">
        <v>456</v>
      </c>
      <c r="G23" s="89" t="s">
        <v>461</v>
      </c>
    </row>
    <row r="24" spans="3:7" x14ac:dyDescent="0.2">
      <c r="C24" s="133"/>
      <c r="D24" s="133"/>
      <c r="G24" s="89" t="s">
        <v>462</v>
      </c>
    </row>
    <row r="25" spans="3:7" x14ac:dyDescent="0.2">
      <c r="C25" s="133"/>
      <c r="D25" s="133"/>
      <c r="G25" s="89" t="s">
        <v>473</v>
      </c>
    </row>
    <row r="26" spans="3:7" x14ac:dyDescent="0.2">
      <c r="C26" s="133"/>
      <c r="D26" s="133"/>
      <c r="G26" s="89" t="s">
        <v>474</v>
      </c>
    </row>
    <row r="27" spans="3:7" x14ac:dyDescent="0.2">
      <c r="C27" s="133"/>
      <c r="D27" s="133"/>
      <c r="G27" s="89" t="s">
        <v>475</v>
      </c>
    </row>
    <row r="28" spans="3:7" x14ac:dyDescent="0.2">
      <c r="C28" s="133"/>
      <c r="D28" s="133"/>
      <c r="G28" s="89" t="s">
        <v>475</v>
      </c>
    </row>
    <row r="29" spans="3:7" x14ac:dyDescent="0.2">
      <c r="C29" s="133"/>
      <c r="D29" s="133"/>
      <c r="G29" s="89" t="s">
        <v>475</v>
      </c>
    </row>
    <row r="30" spans="3:7" x14ac:dyDescent="0.2">
      <c r="C30" s="133"/>
      <c r="D30" s="133"/>
      <c r="G30" s="89" t="s">
        <v>475</v>
      </c>
    </row>
    <row r="31" spans="3:7" x14ac:dyDescent="0.2">
      <c r="C31" s="133"/>
      <c r="D31" s="133"/>
      <c r="G31" s="89" t="s">
        <v>475</v>
      </c>
    </row>
    <row r="32" spans="3:7" x14ac:dyDescent="0.2">
      <c r="C32" s="133"/>
      <c r="D32" s="133"/>
      <c r="G32" s="89" t="s">
        <v>475</v>
      </c>
    </row>
    <row r="33" spans="3:7" x14ac:dyDescent="0.2">
      <c r="C33" s="133"/>
      <c r="D33" s="133"/>
      <c r="G33" s="89" t="s">
        <v>475</v>
      </c>
    </row>
    <row r="34" spans="3:7" x14ac:dyDescent="0.2">
      <c r="C34" s="133"/>
      <c r="D34" s="133"/>
      <c r="G34" s="89" t="s">
        <v>475</v>
      </c>
    </row>
    <row r="35" spans="3:7" x14ac:dyDescent="0.25">
      <c r="C35" s="133"/>
      <c r="D35" s="133"/>
      <c r="G35" s="89" t="s">
        <v>475</v>
      </c>
    </row>
    <row r="36" spans="3:7" x14ac:dyDescent="0.25">
      <c r="C36" s="133"/>
      <c r="D36" s="133"/>
      <c r="G36" s="89" t="s">
        <v>475</v>
      </c>
    </row>
    <row r="37" spans="3:7" x14ac:dyDescent="0.25">
      <c r="C37" s="133"/>
      <c r="D37" s="133"/>
      <c r="G37" s="89" t="s">
        <v>475</v>
      </c>
    </row>
    <row r="38" spans="3:7" x14ac:dyDescent="0.25">
      <c r="C38" s="133"/>
      <c r="D38" s="133"/>
      <c r="G38" s="89" t="s">
        <v>475</v>
      </c>
    </row>
    <row r="39" spans="3:7" x14ac:dyDescent="0.25">
      <c r="C39" s="133"/>
      <c r="D39" s="133"/>
      <c r="G39" s="89">
        <v>0</v>
      </c>
    </row>
    <row r="40" spans="3:7" x14ac:dyDescent="0.25">
      <c r="C40" s="133"/>
      <c r="D40" s="133"/>
      <c r="G40" s="89" t="s">
        <v>476</v>
      </c>
    </row>
    <row r="41" spans="3:7" x14ac:dyDescent="0.25">
      <c r="C41" s="133"/>
      <c r="D41" s="133"/>
      <c r="G41" s="89" t="s">
        <v>477</v>
      </c>
    </row>
    <row r="42" spans="3:7" x14ac:dyDescent="0.25">
      <c r="C42" s="133"/>
      <c r="D42" s="133"/>
      <c r="G42" s="89" t="s">
        <v>478</v>
      </c>
    </row>
    <row r="43" spans="3:7" x14ac:dyDescent="0.25">
      <c r="C43" s="133"/>
      <c r="D43" s="133"/>
      <c r="G43" s="89" t="s">
        <v>479</v>
      </c>
    </row>
    <row r="44" spans="3:7" x14ac:dyDescent="0.25">
      <c r="C44" s="133"/>
      <c r="D44" s="133"/>
      <c r="G44" s="89" t="s">
        <v>466</v>
      </c>
    </row>
    <row r="45" spans="3:7" x14ac:dyDescent="0.25">
      <c r="C45" s="133"/>
      <c r="D45" s="133"/>
      <c r="G45" s="89" t="s">
        <v>480</v>
      </c>
    </row>
    <row r="46" spans="3:7" x14ac:dyDescent="0.25">
      <c r="C46" s="133"/>
      <c r="D46" s="133"/>
      <c r="G46" s="89" t="s">
        <v>481</v>
      </c>
    </row>
    <row r="47" spans="3:7" x14ac:dyDescent="0.25">
      <c r="C47" s="133"/>
      <c r="D47" s="133"/>
      <c r="G47" s="89" t="s">
        <v>482</v>
      </c>
    </row>
    <row r="48" spans="3:7" x14ac:dyDescent="0.25">
      <c r="C48" s="133"/>
      <c r="D48" s="133"/>
      <c r="G48" s="89" t="s">
        <v>483</v>
      </c>
    </row>
    <row r="49" spans="3:7" x14ac:dyDescent="0.25">
      <c r="C49" s="133"/>
      <c r="D49" s="133"/>
      <c r="G49" s="89" t="s">
        <v>484</v>
      </c>
    </row>
    <row r="50" spans="3:7" x14ac:dyDescent="0.25">
      <c r="C50" s="133"/>
      <c r="D50" s="133"/>
      <c r="G50" s="89" t="s">
        <v>485</v>
      </c>
    </row>
    <row r="51" spans="3:7" x14ac:dyDescent="0.25">
      <c r="C51" s="133"/>
      <c r="D51" s="133"/>
      <c r="G51" s="89" t="s">
        <v>475</v>
      </c>
    </row>
    <row r="52" spans="3:7" x14ac:dyDescent="0.25">
      <c r="C52" s="133"/>
      <c r="D52" s="133"/>
      <c r="G52" s="89" t="s">
        <v>475</v>
      </c>
    </row>
    <row r="53" spans="3:7" x14ac:dyDescent="0.25">
      <c r="C53" s="133"/>
      <c r="D53" s="133"/>
      <c r="G53" s="89" t="s">
        <v>475</v>
      </c>
    </row>
    <row r="54" spans="3:7" x14ac:dyDescent="0.25">
      <c r="C54" s="133"/>
      <c r="D54" s="133"/>
      <c r="G54" s="89" t="s">
        <v>475</v>
      </c>
    </row>
    <row r="55" spans="3:7" x14ac:dyDescent="0.25">
      <c r="C55" s="133"/>
      <c r="D55" s="133"/>
      <c r="G55" s="89" t="s">
        <v>475</v>
      </c>
    </row>
    <row r="56" spans="3:7" x14ac:dyDescent="0.25">
      <c r="C56" s="133"/>
      <c r="D56" s="133"/>
      <c r="G56" s="89" t="s">
        <v>475</v>
      </c>
    </row>
    <row r="57" spans="3:7" x14ac:dyDescent="0.25">
      <c r="C57" s="133"/>
      <c r="D57" s="133"/>
      <c r="G57" s="89" t="s">
        <v>475</v>
      </c>
    </row>
    <row r="58" spans="3:7" x14ac:dyDescent="0.25">
      <c r="C58" s="133"/>
      <c r="D58" s="133"/>
      <c r="G58" s="89" t="s">
        <v>475</v>
      </c>
    </row>
    <row r="59" spans="3:7" x14ac:dyDescent="0.25">
      <c r="C59" s="133"/>
      <c r="D59" s="133"/>
      <c r="G59" s="89" t="s">
        <v>475</v>
      </c>
    </row>
    <row r="60" spans="3:7" x14ac:dyDescent="0.25">
      <c r="C60" s="133"/>
      <c r="D60" s="133"/>
      <c r="G60" s="89" t="s">
        <v>475</v>
      </c>
    </row>
    <row r="61" spans="3:7" x14ac:dyDescent="0.25">
      <c r="C61" s="133"/>
      <c r="D61" s="133"/>
      <c r="G61" s="89" t="s">
        <v>475</v>
      </c>
    </row>
    <row r="62" spans="3:7" x14ac:dyDescent="0.25">
      <c r="C62" s="133"/>
      <c r="D62" s="133"/>
      <c r="G62" s="89" t="s">
        <v>475</v>
      </c>
    </row>
    <row r="63" spans="3:7" x14ac:dyDescent="0.25">
      <c r="C63" s="133"/>
      <c r="D63" s="133"/>
      <c r="G63" s="89" t="s">
        <v>475</v>
      </c>
    </row>
    <row r="64" spans="3:7" x14ac:dyDescent="0.25">
      <c r="C64" s="133"/>
      <c r="D64" s="133"/>
      <c r="G64" s="89" t="s">
        <v>475</v>
      </c>
    </row>
    <row r="65" spans="3:7" x14ac:dyDescent="0.25">
      <c r="C65" s="133"/>
      <c r="D65" s="133"/>
      <c r="G65" s="89" t="s">
        <v>475</v>
      </c>
    </row>
    <row r="66" spans="3:7" x14ac:dyDescent="0.25">
      <c r="C66" s="133"/>
      <c r="D66" s="133"/>
      <c r="G66" s="89">
        <v>0</v>
      </c>
    </row>
    <row r="67" spans="3:7" x14ac:dyDescent="0.25">
      <c r="C67" s="133"/>
      <c r="D67" s="133"/>
      <c r="G67" s="89" t="s">
        <v>476</v>
      </c>
    </row>
    <row r="68" spans="3:7" x14ac:dyDescent="0.25">
      <c r="C68" s="133"/>
      <c r="D68" s="133"/>
      <c r="G68" s="89" t="s">
        <v>486</v>
      </c>
    </row>
    <row r="69" spans="3:7" x14ac:dyDescent="0.25">
      <c r="C69" s="133"/>
      <c r="D69" s="133"/>
      <c r="G69" s="89">
        <v>0</v>
      </c>
    </row>
    <row r="70" spans="3:7" x14ac:dyDescent="0.25">
      <c r="C70" s="133"/>
      <c r="D70" s="133"/>
      <c r="G70" s="89" t="s">
        <v>476</v>
      </c>
    </row>
    <row r="71" spans="3:7" x14ac:dyDescent="0.25">
      <c r="C71" s="133"/>
      <c r="D71" s="133"/>
      <c r="G71" s="89" t="s">
        <v>487</v>
      </c>
    </row>
    <row r="72" spans="3:7" x14ac:dyDescent="0.25">
      <c r="C72" s="133"/>
      <c r="D72" s="133"/>
      <c r="G72" s="89" t="s">
        <v>474</v>
      </c>
    </row>
    <row r="73" spans="3:7" x14ac:dyDescent="0.25">
      <c r="C73" s="133"/>
      <c r="D73" s="133"/>
      <c r="G73" s="89" t="s">
        <v>474</v>
      </c>
    </row>
    <row r="74" spans="3:7" x14ac:dyDescent="0.25">
      <c r="G74" s="89" t="s">
        <v>475</v>
      </c>
    </row>
    <row r="75" spans="3:7" x14ac:dyDescent="0.25">
      <c r="G75" s="89" t="s">
        <v>474</v>
      </c>
    </row>
    <row r="76" spans="3:7" x14ac:dyDescent="0.25">
      <c r="G76" s="89" t="s">
        <v>474</v>
      </c>
    </row>
    <row r="77" spans="3:7" x14ac:dyDescent="0.25">
      <c r="G77" s="89" t="s">
        <v>474</v>
      </c>
    </row>
    <row r="78" spans="3:7" x14ac:dyDescent="0.25">
      <c r="G78" s="89" t="s">
        <v>475</v>
      </c>
    </row>
    <row r="79" spans="3:7" x14ac:dyDescent="0.25">
      <c r="G79" s="89">
        <v>0</v>
      </c>
    </row>
    <row r="80" spans="3:7" x14ac:dyDescent="0.25">
      <c r="G80" s="89" t="s">
        <v>476</v>
      </c>
    </row>
    <row r="81" spans="7:7" x14ac:dyDescent="0.25">
      <c r="G81" s="89" t="s">
        <v>488</v>
      </c>
    </row>
    <row r="82" spans="7:7" x14ac:dyDescent="0.25">
      <c r="G82" s="89" t="s">
        <v>474</v>
      </c>
    </row>
    <row r="83" spans="7:7" x14ac:dyDescent="0.25">
      <c r="G83" s="89" t="s">
        <v>474</v>
      </c>
    </row>
    <row r="84" spans="7:7" x14ac:dyDescent="0.25">
      <c r="G84" s="89" t="s">
        <v>474</v>
      </c>
    </row>
    <row r="85" spans="7:7" x14ac:dyDescent="0.25">
      <c r="G85" s="89" t="s">
        <v>474</v>
      </c>
    </row>
    <row r="86" spans="7:7" x14ac:dyDescent="0.25">
      <c r="G86" s="89" t="s">
        <v>474</v>
      </c>
    </row>
    <row r="87" spans="7:7" x14ac:dyDescent="0.25">
      <c r="G87" s="89" t="s">
        <v>474</v>
      </c>
    </row>
    <row r="88" spans="7:7" x14ac:dyDescent="0.25">
      <c r="G88" s="89" t="s">
        <v>474</v>
      </c>
    </row>
    <row r="89" spans="7:7" x14ac:dyDescent="0.25">
      <c r="G89" s="89" t="s">
        <v>474</v>
      </c>
    </row>
    <row r="90" spans="7:7" x14ac:dyDescent="0.25">
      <c r="G90" s="89" t="s">
        <v>474</v>
      </c>
    </row>
    <row r="91" spans="7:7" x14ac:dyDescent="0.25">
      <c r="G91" s="89" t="s">
        <v>474</v>
      </c>
    </row>
    <row r="92" spans="7:7" x14ac:dyDescent="0.25">
      <c r="G92" s="89" t="s">
        <v>474</v>
      </c>
    </row>
    <row r="93" spans="7:7" x14ac:dyDescent="0.25">
      <c r="G93" s="89" t="s">
        <v>474</v>
      </c>
    </row>
    <row r="94" spans="7:7" x14ac:dyDescent="0.25">
      <c r="G94" s="89" t="s">
        <v>474</v>
      </c>
    </row>
    <row r="95" spans="7:7" x14ac:dyDescent="0.25">
      <c r="G95" s="89" t="s">
        <v>474</v>
      </c>
    </row>
    <row r="96" spans="7:7" x14ac:dyDescent="0.25">
      <c r="G96" s="89" t="s">
        <v>474</v>
      </c>
    </row>
    <row r="97" spans="7:7" x14ac:dyDescent="0.25">
      <c r="G97" s="89">
        <v>1</v>
      </c>
    </row>
    <row r="98" spans="7:7" x14ac:dyDescent="0.25">
      <c r="G98" s="89" t="s">
        <v>476</v>
      </c>
    </row>
    <row r="99" spans="7:7" x14ac:dyDescent="0.25">
      <c r="G99" s="89" t="s">
        <v>489</v>
      </c>
    </row>
    <row r="100" spans="7:7" x14ac:dyDescent="0.25">
      <c r="G100" s="89" t="s">
        <v>475</v>
      </c>
    </row>
    <row r="101" spans="7:7" x14ac:dyDescent="0.25">
      <c r="G101" s="89" t="s">
        <v>474</v>
      </c>
    </row>
    <row r="102" spans="7:7" x14ac:dyDescent="0.25">
      <c r="G102" s="89" t="s">
        <v>475</v>
      </c>
    </row>
    <row r="103" spans="7:7" x14ac:dyDescent="0.25">
      <c r="G103" s="89" t="s">
        <v>475</v>
      </c>
    </row>
    <row r="104" spans="7:7" x14ac:dyDescent="0.25">
      <c r="G104" s="89">
        <v>1</v>
      </c>
    </row>
    <row r="105" spans="7:7" x14ac:dyDescent="0.25">
      <c r="G105" s="89" t="s">
        <v>476</v>
      </c>
    </row>
    <row r="106" spans="7:7" x14ac:dyDescent="0.25">
      <c r="G106" s="89" t="s">
        <v>490</v>
      </c>
    </row>
    <row r="107" spans="7:7" x14ac:dyDescent="0.25">
      <c r="G107" s="89" t="s">
        <v>474</v>
      </c>
    </row>
    <row r="108" spans="7:7" x14ac:dyDescent="0.25">
      <c r="G108" s="89" t="s">
        <v>474</v>
      </c>
    </row>
    <row r="109" spans="7:7" x14ac:dyDescent="0.25">
      <c r="G109" s="89">
        <v>1</v>
      </c>
    </row>
    <row r="110" spans="7:7" x14ac:dyDescent="0.25">
      <c r="G110" s="89" t="s">
        <v>476</v>
      </c>
    </row>
    <row r="111" spans="7:7" x14ac:dyDescent="0.25">
      <c r="G111" s="89" t="s">
        <v>491</v>
      </c>
    </row>
    <row r="112" spans="7:7" x14ac:dyDescent="0.25">
      <c r="G112" s="89">
        <v>1</v>
      </c>
    </row>
    <row r="113" spans="7:7" x14ac:dyDescent="0.25">
      <c r="G113" s="89" t="s">
        <v>476</v>
      </c>
    </row>
    <row r="114" spans="7:7" x14ac:dyDescent="0.25">
      <c r="G114" s="89" t="s">
        <v>492</v>
      </c>
    </row>
    <row r="115" spans="7:7" x14ac:dyDescent="0.25">
      <c r="G115" s="89" t="s">
        <v>474</v>
      </c>
    </row>
    <row r="116" spans="7:7" x14ac:dyDescent="0.25">
      <c r="G116" s="89" t="s">
        <v>474</v>
      </c>
    </row>
    <row r="117" spans="7:7" x14ac:dyDescent="0.25">
      <c r="G117" s="89">
        <v>1</v>
      </c>
    </row>
    <row r="118" spans="7:7" x14ac:dyDescent="0.25">
      <c r="G118" s="89" t="s">
        <v>476</v>
      </c>
    </row>
    <row r="119" spans="7:7" x14ac:dyDescent="0.25">
      <c r="G119" s="89" t="s">
        <v>493</v>
      </c>
    </row>
    <row r="120" spans="7:7" x14ac:dyDescent="0.25">
      <c r="G120" s="89" t="s">
        <v>474</v>
      </c>
    </row>
    <row r="121" spans="7:7" x14ac:dyDescent="0.25">
      <c r="G121" s="89" t="s">
        <v>475</v>
      </c>
    </row>
    <row r="122" spans="7:7" x14ac:dyDescent="0.25">
      <c r="G122" s="89" t="s">
        <v>475</v>
      </c>
    </row>
    <row r="123" spans="7:7" x14ac:dyDescent="0.25">
      <c r="G123" s="89" t="s">
        <v>474</v>
      </c>
    </row>
    <row r="124" spans="7:7" x14ac:dyDescent="0.25">
      <c r="G124" s="89" t="s">
        <v>475</v>
      </c>
    </row>
    <row r="125" spans="7:7" x14ac:dyDescent="0.25">
      <c r="G125" s="89" t="s">
        <v>475</v>
      </c>
    </row>
    <row r="126" spans="7:7" x14ac:dyDescent="0.25">
      <c r="G126" s="89" t="s">
        <v>475</v>
      </c>
    </row>
    <row r="127" spans="7:7" x14ac:dyDescent="0.25">
      <c r="G127" s="89">
        <v>0</v>
      </c>
    </row>
    <row r="128" spans="7:7" x14ac:dyDescent="0.25">
      <c r="G128" s="89" t="s">
        <v>476</v>
      </c>
    </row>
    <row r="129" spans="7:7" x14ac:dyDescent="0.25">
      <c r="G129" s="89" t="s">
        <v>494</v>
      </c>
    </row>
    <row r="130" spans="7:7" x14ac:dyDescent="0.25">
      <c r="G130" s="89" t="s">
        <v>495</v>
      </c>
    </row>
    <row r="131" spans="7:7" x14ac:dyDescent="0.25">
      <c r="G131" s="89" t="s">
        <v>496</v>
      </c>
    </row>
    <row r="132" spans="7:7" x14ac:dyDescent="0.25">
      <c r="G132" s="89" t="s">
        <v>497</v>
      </c>
    </row>
    <row r="133" spans="7:7" x14ac:dyDescent="0.25">
      <c r="G133" s="89" t="s">
        <v>498</v>
      </c>
    </row>
    <row r="134" spans="7:7" x14ac:dyDescent="0.25">
      <c r="G134" s="89" t="s">
        <v>499</v>
      </c>
    </row>
    <row r="135" spans="7:7" x14ac:dyDescent="0.25">
      <c r="G135" s="89" t="s">
        <v>500</v>
      </c>
    </row>
    <row r="136" spans="7:7" x14ac:dyDescent="0.25">
      <c r="G136" s="89" t="s">
        <v>469</v>
      </c>
    </row>
    <row r="137" spans="7:7" x14ac:dyDescent="0.25">
      <c r="G137" s="89" t="s">
        <v>470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1"/>
  <sheetViews>
    <sheetView workbookViewId="0">
      <selection activeCell="F4" sqref="F4"/>
    </sheetView>
  </sheetViews>
  <sheetFormatPr defaultColWidth="8.85546875" defaultRowHeight="15" x14ac:dyDescent="0.25"/>
  <cols>
    <col min="3" max="3" width="22.42578125" style="2" customWidth="1"/>
    <col min="7" max="7" width="24.42578125" style="2" customWidth="1"/>
  </cols>
  <sheetData>
    <row r="3" spans="3:9" x14ac:dyDescent="0.2">
      <c r="C3" s="289" t="s">
        <v>579</v>
      </c>
      <c r="D3" s="289"/>
      <c r="E3" s="289"/>
      <c r="G3" s="290" t="s">
        <v>580</v>
      </c>
      <c r="H3" s="290"/>
      <c r="I3" s="290"/>
    </row>
    <row r="4" spans="3:9" ht="15.95" thickBot="1" x14ac:dyDescent="0.25"/>
    <row r="5" spans="3:9" ht="15.95" thickBot="1" x14ac:dyDescent="0.25">
      <c r="C5" s="157" t="s">
        <v>529</v>
      </c>
      <c r="D5" s="159" t="s">
        <v>523</v>
      </c>
      <c r="E5" s="158" t="s">
        <v>9</v>
      </c>
      <c r="G5" s="157" t="s">
        <v>530</v>
      </c>
      <c r="H5" s="159" t="s">
        <v>531</v>
      </c>
      <c r="I5" s="158" t="s">
        <v>9</v>
      </c>
    </row>
    <row r="6" spans="3:9" x14ac:dyDescent="0.2">
      <c r="C6" s="156" t="s">
        <v>549</v>
      </c>
      <c r="D6" s="130" t="s">
        <v>532</v>
      </c>
      <c r="E6" s="130" t="s">
        <v>548</v>
      </c>
      <c r="G6" s="156" t="s">
        <v>694</v>
      </c>
      <c r="H6" s="130" t="s">
        <v>532</v>
      </c>
      <c r="I6" s="130" t="s">
        <v>548</v>
      </c>
    </row>
    <row r="7" spans="3:9" x14ac:dyDescent="0.2">
      <c r="C7" s="67" t="s">
        <v>550</v>
      </c>
      <c r="D7" s="45" t="s">
        <v>533</v>
      </c>
      <c r="E7" s="45" t="s">
        <v>548</v>
      </c>
      <c r="G7" s="67" t="s">
        <v>554</v>
      </c>
      <c r="H7" s="45" t="s">
        <v>533</v>
      </c>
      <c r="I7" s="45" t="s">
        <v>548</v>
      </c>
    </row>
    <row r="8" spans="3:9" x14ac:dyDescent="0.2">
      <c r="C8" s="67" t="s">
        <v>551</v>
      </c>
      <c r="D8" s="45" t="s">
        <v>534</v>
      </c>
      <c r="E8" s="45" t="s">
        <v>548</v>
      </c>
      <c r="G8" s="67" t="s">
        <v>777</v>
      </c>
      <c r="H8" s="45" t="s">
        <v>534</v>
      </c>
      <c r="I8" s="45" t="s">
        <v>548</v>
      </c>
    </row>
    <row r="9" spans="3:9" x14ac:dyDescent="0.2">
      <c r="C9" s="67" t="s">
        <v>552</v>
      </c>
      <c r="D9" s="45" t="s">
        <v>535</v>
      </c>
      <c r="E9" s="45" t="s">
        <v>548</v>
      </c>
      <c r="G9" s="67" t="s">
        <v>555</v>
      </c>
      <c r="H9" s="45" t="s">
        <v>535</v>
      </c>
      <c r="I9" s="45" t="s">
        <v>548</v>
      </c>
    </row>
    <row r="10" spans="3:9" x14ac:dyDescent="0.2">
      <c r="C10" s="155" t="s">
        <v>553</v>
      </c>
      <c r="D10" s="45" t="s">
        <v>536</v>
      </c>
      <c r="E10" s="45" t="s">
        <v>548</v>
      </c>
      <c r="G10" s="67" t="s">
        <v>556</v>
      </c>
      <c r="H10" s="45" t="s">
        <v>536</v>
      </c>
      <c r="I10" s="45" t="s">
        <v>548</v>
      </c>
    </row>
    <row r="11" spans="3:9" x14ac:dyDescent="0.2">
      <c r="C11" s="155" t="s">
        <v>553</v>
      </c>
      <c r="D11" s="45" t="s">
        <v>537</v>
      </c>
      <c r="E11" s="45" t="s">
        <v>548</v>
      </c>
      <c r="G11" s="67" t="s">
        <v>19</v>
      </c>
      <c r="H11" s="45" t="s">
        <v>537</v>
      </c>
      <c r="I11" s="45" t="s">
        <v>548</v>
      </c>
    </row>
    <row r="12" spans="3:9" x14ac:dyDescent="0.25">
      <c r="C12" s="155" t="s">
        <v>553</v>
      </c>
      <c r="D12" s="45" t="s">
        <v>538</v>
      </c>
      <c r="E12" s="45" t="s">
        <v>548</v>
      </c>
      <c r="G12" s="67" t="s">
        <v>557</v>
      </c>
      <c r="H12" s="45" t="s">
        <v>538</v>
      </c>
      <c r="I12" s="45" t="s">
        <v>548</v>
      </c>
    </row>
    <row r="13" spans="3:9" x14ac:dyDescent="0.2">
      <c r="C13" s="155" t="s">
        <v>553</v>
      </c>
      <c r="D13" s="45" t="s">
        <v>539</v>
      </c>
      <c r="E13" s="45" t="s">
        <v>548</v>
      </c>
      <c r="G13" s="67" t="s">
        <v>558</v>
      </c>
      <c r="H13" s="45" t="s">
        <v>539</v>
      </c>
      <c r="I13" s="45" t="s">
        <v>548</v>
      </c>
    </row>
    <row r="14" spans="3:9" x14ac:dyDescent="0.2">
      <c r="C14" s="155" t="s">
        <v>553</v>
      </c>
      <c r="D14" s="45" t="s">
        <v>540</v>
      </c>
      <c r="E14" s="45" t="s">
        <v>548</v>
      </c>
      <c r="G14" s="155" t="s">
        <v>553</v>
      </c>
      <c r="H14" s="45" t="s">
        <v>540</v>
      </c>
      <c r="I14" s="45" t="s">
        <v>548</v>
      </c>
    </row>
    <row r="15" spans="3:9" x14ac:dyDescent="0.2">
      <c r="C15" s="155" t="s">
        <v>553</v>
      </c>
      <c r="D15" s="45" t="s">
        <v>541</v>
      </c>
      <c r="E15" s="45" t="s">
        <v>548</v>
      </c>
      <c r="G15" s="155" t="s">
        <v>553</v>
      </c>
      <c r="H15" s="45" t="s">
        <v>541</v>
      </c>
      <c r="I15" s="45" t="s">
        <v>548</v>
      </c>
    </row>
    <row r="16" spans="3:9" x14ac:dyDescent="0.2">
      <c r="C16" s="155" t="s">
        <v>553</v>
      </c>
      <c r="D16" s="45" t="s">
        <v>542</v>
      </c>
      <c r="E16" s="45" t="s">
        <v>548</v>
      </c>
      <c r="G16" s="155" t="s">
        <v>553</v>
      </c>
      <c r="H16" s="45" t="s">
        <v>542</v>
      </c>
      <c r="I16" s="45" t="s">
        <v>548</v>
      </c>
    </row>
    <row r="17" spans="3:9" x14ac:dyDescent="0.2">
      <c r="C17" s="155" t="s">
        <v>553</v>
      </c>
      <c r="D17" s="45" t="s">
        <v>543</v>
      </c>
      <c r="E17" s="45" t="s">
        <v>548</v>
      </c>
      <c r="G17" s="155" t="s">
        <v>553</v>
      </c>
      <c r="H17" s="45" t="s">
        <v>543</v>
      </c>
      <c r="I17" s="45" t="s">
        <v>548</v>
      </c>
    </row>
    <row r="18" spans="3:9" x14ac:dyDescent="0.2">
      <c r="C18" s="155" t="s">
        <v>553</v>
      </c>
      <c r="D18" s="45" t="s">
        <v>544</v>
      </c>
      <c r="E18" s="45" t="s">
        <v>548</v>
      </c>
      <c r="G18" s="155" t="s">
        <v>553</v>
      </c>
      <c r="H18" s="45" t="s">
        <v>544</v>
      </c>
      <c r="I18" s="45" t="s">
        <v>548</v>
      </c>
    </row>
    <row r="19" spans="3:9" x14ac:dyDescent="0.2">
      <c r="C19" s="155" t="s">
        <v>553</v>
      </c>
      <c r="D19" s="45" t="s">
        <v>545</v>
      </c>
      <c r="E19" s="45" t="s">
        <v>548</v>
      </c>
      <c r="G19" s="155" t="s">
        <v>553</v>
      </c>
      <c r="H19" s="45" t="s">
        <v>545</v>
      </c>
      <c r="I19" s="45" t="s">
        <v>548</v>
      </c>
    </row>
    <row r="20" spans="3:9" x14ac:dyDescent="0.2">
      <c r="C20" s="155" t="s">
        <v>553</v>
      </c>
      <c r="D20" s="45" t="s">
        <v>546</v>
      </c>
      <c r="E20" s="45" t="s">
        <v>548</v>
      </c>
      <c r="G20" s="155" t="s">
        <v>553</v>
      </c>
      <c r="H20" s="45" t="s">
        <v>546</v>
      </c>
      <c r="I20" s="45" t="s">
        <v>548</v>
      </c>
    </row>
    <row r="21" spans="3:9" x14ac:dyDescent="0.2">
      <c r="C21" s="155" t="s">
        <v>553</v>
      </c>
      <c r="D21" s="45" t="s">
        <v>547</v>
      </c>
      <c r="E21" s="45" t="s">
        <v>548</v>
      </c>
      <c r="G21" s="155" t="s">
        <v>553</v>
      </c>
      <c r="H21" s="45" t="s">
        <v>547</v>
      </c>
      <c r="I21" s="45" t="s">
        <v>548</v>
      </c>
    </row>
  </sheetData>
  <mergeCells count="2">
    <mergeCell ref="C3:E3"/>
    <mergeCell ref="G3:I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4"/>
  <sheetViews>
    <sheetView topLeftCell="A2" workbookViewId="0">
      <selection activeCell="J5" sqref="J5:J20"/>
    </sheetView>
  </sheetViews>
  <sheetFormatPr defaultColWidth="8.85546875" defaultRowHeight="15" x14ac:dyDescent="0.25"/>
  <cols>
    <col min="4" max="4" width="23" customWidth="1"/>
    <col min="9" max="9" width="11" customWidth="1"/>
    <col min="10" max="10" width="11.140625" customWidth="1"/>
  </cols>
  <sheetData>
    <row r="4" spans="2:11" ht="15.75" thickBot="1" x14ac:dyDescent="0.3">
      <c r="H4" t="s">
        <v>634</v>
      </c>
      <c r="I4" s="11"/>
      <c r="J4" s="11"/>
      <c r="K4" s="11"/>
    </row>
    <row r="5" spans="2:11" x14ac:dyDescent="0.25">
      <c r="B5" s="291"/>
      <c r="C5" s="291"/>
      <c r="D5" s="165" t="s">
        <v>243</v>
      </c>
      <c r="E5" s="19" t="s">
        <v>382</v>
      </c>
      <c r="F5" s="19" t="s">
        <v>8</v>
      </c>
      <c r="G5" s="19"/>
      <c r="H5" s="257"/>
      <c r="I5" s="260" t="s">
        <v>789</v>
      </c>
      <c r="J5" s="4" t="s">
        <v>790</v>
      </c>
      <c r="K5" s="10"/>
    </row>
    <row r="6" spans="2:11" x14ac:dyDescent="0.25">
      <c r="B6" s="292"/>
      <c r="C6" s="292"/>
      <c r="D6" s="35" t="s">
        <v>244</v>
      </c>
      <c r="E6" s="8" t="s">
        <v>383</v>
      </c>
      <c r="F6" s="8" t="s">
        <v>8</v>
      </c>
      <c r="G6" s="8"/>
      <c r="H6" s="206"/>
      <c r="I6" s="258" t="s">
        <v>362</v>
      </c>
      <c r="J6" s="293" t="s">
        <v>794</v>
      </c>
      <c r="K6" s="9"/>
    </row>
    <row r="7" spans="2:11" x14ac:dyDescent="0.25">
      <c r="B7" s="292"/>
      <c r="C7" s="292"/>
      <c r="D7" s="35" t="s">
        <v>245</v>
      </c>
      <c r="E7" s="8" t="s">
        <v>384</v>
      </c>
      <c r="F7" s="8" t="s">
        <v>8</v>
      </c>
      <c r="G7" s="8"/>
      <c r="H7" s="206"/>
      <c r="I7" s="258" t="s">
        <v>778</v>
      </c>
      <c r="J7" s="293"/>
      <c r="K7" s="10"/>
    </row>
    <row r="8" spans="2:11" x14ac:dyDescent="0.25">
      <c r="B8" s="292"/>
      <c r="C8" s="292"/>
      <c r="D8" s="35" t="s">
        <v>246</v>
      </c>
      <c r="E8" s="8" t="s">
        <v>385</v>
      </c>
      <c r="F8" s="8" t="s">
        <v>8</v>
      </c>
      <c r="G8" s="8"/>
      <c r="H8" s="206"/>
      <c r="I8" s="258" t="s">
        <v>779</v>
      </c>
      <c r="J8" s="293"/>
      <c r="K8" s="10"/>
    </row>
    <row r="9" spans="2:11" x14ac:dyDescent="0.25">
      <c r="B9" s="292"/>
      <c r="C9" s="292"/>
      <c r="D9" s="35" t="s">
        <v>247</v>
      </c>
      <c r="E9" s="8" t="s">
        <v>386</v>
      </c>
      <c r="F9" s="8" t="s">
        <v>8</v>
      </c>
      <c r="G9" s="8"/>
      <c r="H9" s="206"/>
      <c r="I9" s="258" t="s">
        <v>780</v>
      </c>
      <c r="J9" s="293"/>
      <c r="K9" s="10"/>
    </row>
    <row r="10" spans="2:11" x14ac:dyDescent="0.25">
      <c r="B10" s="292"/>
      <c r="C10" s="292"/>
      <c r="D10" s="35" t="s">
        <v>248</v>
      </c>
      <c r="E10" s="8" t="s">
        <v>387</v>
      </c>
      <c r="F10" s="8" t="s">
        <v>8</v>
      </c>
      <c r="G10" s="8"/>
      <c r="H10" s="206"/>
      <c r="I10" s="258" t="s">
        <v>781</v>
      </c>
      <c r="J10" s="293"/>
      <c r="K10" s="10"/>
    </row>
    <row r="11" spans="2:11" x14ac:dyDescent="0.25">
      <c r="B11" s="292"/>
      <c r="C11" s="292"/>
      <c r="D11" s="35" t="s">
        <v>249</v>
      </c>
      <c r="E11" s="8" t="s">
        <v>388</v>
      </c>
      <c r="F11" s="8" t="s">
        <v>8</v>
      </c>
      <c r="G11" s="8"/>
      <c r="H11" s="206"/>
      <c r="I11" s="258" t="s">
        <v>782</v>
      </c>
      <c r="J11" s="293"/>
      <c r="K11" s="10"/>
    </row>
    <row r="12" spans="2:11" x14ac:dyDescent="0.25">
      <c r="B12" s="292"/>
      <c r="C12" s="292"/>
      <c r="D12" s="35" t="s">
        <v>250</v>
      </c>
      <c r="E12" s="8" t="s">
        <v>389</v>
      </c>
      <c r="F12" s="8" t="s">
        <v>8</v>
      </c>
      <c r="G12" s="8"/>
      <c r="H12" s="206"/>
      <c r="I12" s="258" t="s">
        <v>783</v>
      </c>
      <c r="J12" s="293"/>
      <c r="K12" s="10"/>
    </row>
    <row r="13" spans="2:11" x14ac:dyDescent="0.25">
      <c r="B13" s="292"/>
      <c r="C13" s="292"/>
      <c r="D13" s="35" t="s">
        <v>251</v>
      </c>
      <c r="E13" s="8" t="s">
        <v>390</v>
      </c>
      <c r="F13" s="8" t="s">
        <v>8</v>
      </c>
      <c r="G13" s="8"/>
      <c r="H13" s="36"/>
      <c r="I13" s="258" t="s">
        <v>784</v>
      </c>
      <c r="J13" s="293"/>
      <c r="K13" s="9"/>
    </row>
    <row r="14" spans="2:11" x14ac:dyDescent="0.25">
      <c r="B14" s="292"/>
      <c r="C14" s="292"/>
      <c r="D14" s="35" t="s">
        <v>252</v>
      </c>
      <c r="E14" s="8" t="s">
        <v>391</v>
      </c>
      <c r="F14" s="8" t="s">
        <v>8</v>
      </c>
      <c r="G14" s="8"/>
      <c r="H14" s="36"/>
      <c r="I14" s="208" t="s">
        <v>785</v>
      </c>
      <c r="J14" s="60" t="s">
        <v>795</v>
      </c>
      <c r="K14" s="114"/>
    </row>
    <row r="15" spans="2:11" x14ac:dyDescent="0.25">
      <c r="B15" s="292"/>
      <c r="C15" s="292"/>
      <c r="D15" s="35" t="s">
        <v>253</v>
      </c>
      <c r="E15" s="8" t="s">
        <v>392</v>
      </c>
      <c r="F15" s="8" t="s">
        <v>8</v>
      </c>
      <c r="G15" s="8"/>
      <c r="H15" s="36"/>
      <c r="I15" s="208" t="s">
        <v>786</v>
      </c>
      <c r="J15" s="60" t="s">
        <v>796</v>
      </c>
      <c r="K15" s="10"/>
    </row>
    <row r="16" spans="2:11" x14ac:dyDescent="0.25">
      <c r="B16" s="292"/>
      <c r="C16" s="292"/>
      <c r="D16" s="35" t="s">
        <v>254</v>
      </c>
      <c r="E16" s="8" t="s">
        <v>393</v>
      </c>
      <c r="F16" s="8" t="s">
        <v>8</v>
      </c>
      <c r="G16" s="8"/>
      <c r="H16" s="36"/>
      <c r="I16" s="208" t="s">
        <v>791</v>
      </c>
      <c r="J16" s="4" t="s">
        <v>790</v>
      </c>
      <c r="K16" s="10"/>
    </row>
    <row r="17" spans="2:11" x14ac:dyDescent="0.25">
      <c r="B17" s="292"/>
      <c r="C17" s="292"/>
      <c r="D17" s="35" t="s">
        <v>255</v>
      </c>
      <c r="E17" s="8" t="s">
        <v>394</v>
      </c>
      <c r="F17" s="8" t="s">
        <v>8</v>
      </c>
      <c r="G17" s="8"/>
      <c r="H17" s="36"/>
      <c r="I17" s="208" t="s">
        <v>792</v>
      </c>
      <c r="J17" s="292" t="s">
        <v>794</v>
      </c>
      <c r="K17" s="10"/>
    </row>
    <row r="18" spans="2:11" x14ac:dyDescent="0.25">
      <c r="B18" s="292"/>
      <c r="C18" s="292"/>
      <c r="D18" s="35" t="s">
        <v>256</v>
      </c>
      <c r="E18" s="8" t="s">
        <v>395</v>
      </c>
      <c r="F18" s="8" t="s">
        <v>8</v>
      </c>
      <c r="G18" s="8"/>
      <c r="H18" s="36"/>
      <c r="I18" s="208" t="s">
        <v>793</v>
      </c>
      <c r="J18" s="292"/>
      <c r="K18" s="10"/>
    </row>
    <row r="19" spans="2:11" x14ac:dyDescent="0.25">
      <c r="B19" s="292"/>
      <c r="C19" s="292"/>
      <c r="D19" s="35" t="s">
        <v>257</v>
      </c>
      <c r="E19" s="8" t="s">
        <v>396</v>
      </c>
      <c r="F19" s="8" t="s">
        <v>8</v>
      </c>
      <c r="G19" s="8"/>
      <c r="H19" s="36"/>
      <c r="I19" s="208" t="s">
        <v>787</v>
      </c>
      <c r="J19" s="292"/>
      <c r="K19" s="10"/>
    </row>
    <row r="20" spans="2:11" x14ac:dyDescent="0.25">
      <c r="B20" s="292"/>
      <c r="C20" s="292"/>
      <c r="D20" s="261" t="s">
        <v>258</v>
      </c>
      <c r="E20" s="66" t="s">
        <v>397</v>
      </c>
      <c r="F20" s="66" t="s">
        <v>8</v>
      </c>
      <c r="G20" s="66"/>
      <c r="H20" s="251"/>
      <c r="I20" s="259" t="s">
        <v>788</v>
      </c>
      <c r="J20" s="292"/>
      <c r="K20" s="11"/>
    </row>
    <row r="21" spans="2:11" x14ac:dyDescent="0.25">
      <c r="B21" s="292"/>
      <c r="C21" s="292"/>
      <c r="D21" s="204"/>
      <c r="E21" s="204"/>
      <c r="F21" s="204"/>
      <c r="G21" s="204"/>
      <c r="H21" s="10"/>
      <c r="I21" s="72"/>
      <c r="J21" s="10"/>
      <c r="K21" s="11"/>
    </row>
    <row r="22" spans="2:11" x14ac:dyDescent="0.25">
      <c r="B22" s="292"/>
      <c r="C22" s="292"/>
      <c r="D22" s="204"/>
      <c r="E22" s="204"/>
      <c r="F22" s="204"/>
      <c r="G22" s="204"/>
      <c r="H22" s="10"/>
      <c r="I22" s="72"/>
      <c r="J22" s="10"/>
      <c r="K22" s="11"/>
    </row>
    <row r="23" spans="2:11" x14ac:dyDescent="0.25">
      <c r="B23" s="292"/>
      <c r="C23" s="292"/>
      <c r="D23" s="204"/>
      <c r="E23" s="204"/>
      <c r="F23" s="204"/>
      <c r="G23" s="204"/>
      <c r="H23" s="10"/>
      <c r="I23" s="204"/>
      <c r="J23" s="10"/>
      <c r="K23" s="11"/>
    </row>
    <row r="24" spans="2:11" x14ac:dyDescent="0.25">
      <c r="B24" s="292"/>
      <c r="C24" s="292"/>
      <c r="D24" s="204"/>
      <c r="E24" s="204"/>
      <c r="F24" s="204"/>
      <c r="G24" s="204"/>
      <c r="H24" s="10"/>
      <c r="I24" s="204"/>
      <c r="J24" s="10"/>
      <c r="K24" s="11"/>
    </row>
    <row r="25" spans="2:11" x14ac:dyDescent="0.25">
      <c r="B25" s="292"/>
      <c r="C25" s="292"/>
      <c r="D25" s="204"/>
      <c r="E25" s="204"/>
      <c r="F25" s="204"/>
      <c r="G25" s="204"/>
      <c r="H25" s="10"/>
      <c r="I25" s="204"/>
      <c r="J25" s="10"/>
      <c r="K25" s="11"/>
    </row>
    <row r="26" spans="2:11" x14ac:dyDescent="0.25">
      <c r="B26" s="292"/>
      <c r="C26" s="292"/>
      <c r="D26" s="204"/>
      <c r="E26" s="204"/>
      <c r="F26" s="204"/>
      <c r="G26" s="204"/>
      <c r="H26" s="10"/>
      <c r="I26" s="204"/>
      <c r="J26" s="10"/>
      <c r="K26" s="11"/>
    </row>
    <row r="27" spans="2:11" x14ac:dyDescent="0.25">
      <c r="B27" s="292"/>
      <c r="C27" s="292"/>
      <c r="D27" s="204"/>
      <c r="E27" s="204"/>
      <c r="F27" s="204"/>
      <c r="G27" s="204"/>
      <c r="H27" s="10"/>
      <c r="I27" s="204"/>
      <c r="J27" s="10"/>
      <c r="K27" s="11"/>
    </row>
    <row r="28" spans="2:11" x14ac:dyDescent="0.25">
      <c r="B28" s="292"/>
      <c r="C28" s="292"/>
      <c r="D28" s="204"/>
      <c r="E28" s="204"/>
      <c r="F28" s="204"/>
      <c r="G28" s="204"/>
      <c r="H28" s="10"/>
      <c r="I28" s="204"/>
      <c r="J28" s="10"/>
    </row>
    <row r="29" spans="2:11" x14ac:dyDescent="0.25">
      <c r="B29" s="292"/>
      <c r="C29" s="292"/>
      <c r="D29" s="204"/>
      <c r="E29" s="204"/>
      <c r="F29" s="204"/>
      <c r="G29" s="204"/>
      <c r="H29" s="10"/>
      <c r="I29" s="204"/>
      <c r="J29" s="10"/>
    </row>
    <row r="30" spans="2:11" x14ac:dyDescent="0.25">
      <c r="D30" s="204"/>
      <c r="E30" s="204"/>
      <c r="F30" s="204"/>
      <c r="G30" s="204"/>
      <c r="H30" s="10"/>
      <c r="I30" s="204"/>
      <c r="J30" s="10"/>
    </row>
    <row r="31" spans="2:11" x14ac:dyDescent="0.25">
      <c r="D31" s="204"/>
      <c r="E31" s="204"/>
      <c r="F31" s="204"/>
      <c r="G31" s="204"/>
      <c r="H31" s="10"/>
      <c r="I31" s="204"/>
      <c r="J31" s="10"/>
    </row>
    <row r="32" spans="2:11" x14ac:dyDescent="0.25">
      <c r="D32" s="204"/>
      <c r="E32" s="204"/>
      <c r="F32" s="204"/>
      <c r="G32" s="204"/>
      <c r="H32" s="10"/>
      <c r="I32" s="72"/>
      <c r="J32" s="10"/>
    </row>
    <row r="33" spans="2:10" x14ac:dyDescent="0.25">
      <c r="D33" s="204"/>
      <c r="E33" s="204"/>
      <c r="F33" s="204"/>
      <c r="G33" s="204"/>
      <c r="H33" s="10"/>
      <c r="I33" s="72"/>
      <c r="J33" s="10"/>
    </row>
    <row r="34" spans="2:10" x14ac:dyDescent="0.25">
      <c r="D34" s="204"/>
      <c r="E34" s="204"/>
      <c r="F34" s="204"/>
      <c r="G34" s="204"/>
      <c r="H34" s="10"/>
      <c r="I34" s="72"/>
      <c r="J34" s="10"/>
    </row>
    <row r="35" spans="2:10" x14ac:dyDescent="0.25">
      <c r="D35" s="204"/>
      <c r="E35" s="204"/>
      <c r="F35" s="204"/>
      <c r="G35" s="204"/>
      <c r="H35" s="10"/>
      <c r="I35" s="72"/>
      <c r="J35" s="10"/>
    </row>
    <row r="36" spans="2:10" x14ac:dyDescent="0.25">
      <c r="D36" s="204"/>
      <c r="E36" s="204"/>
      <c r="F36" s="204"/>
      <c r="G36" s="204"/>
      <c r="H36" s="10"/>
      <c r="I36" s="204"/>
      <c r="J36" s="10"/>
    </row>
    <row r="37" spans="2:10" x14ac:dyDescent="0.25">
      <c r="D37" s="204"/>
      <c r="E37" s="204"/>
      <c r="F37" s="204"/>
      <c r="G37" s="204"/>
      <c r="H37" s="10"/>
      <c r="I37" s="204"/>
      <c r="J37" s="10"/>
    </row>
    <row r="38" spans="2:10" x14ac:dyDescent="0.25">
      <c r="D38" s="204"/>
      <c r="E38" s="204"/>
      <c r="F38" s="204"/>
      <c r="G38" s="204"/>
      <c r="H38" s="10"/>
      <c r="I38" s="204"/>
      <c r="J38" s="10"/>
    </row>
    <row r="39" spans="2:10" x14ac:dyDescent="0.25">
      <c r="D39" s="204"/>
      <c r="E39" s="204"/>
      <c r="F39" s="204"/>
      <c r="G39" s="204"/>
      <c r="H39" s="10"/>
      <c r="I39" s="204"/>
      <c r="J39" s="10"/>
    </row>
    <row r="40" spans="2:10" x14ac:dyDescent="0.25">
      <c r="B40" s="10"/>
      <c r="C40" s="10"/>
      <c r="D40" s="204"/>
      <c r="E40" s="204"/>
      <c r="F40" s="204"/>
      <c r="G40" s="204"/>
      <c r="H40" s="10"/>
      <c r="I40" s="10"/>
      <c r="J40" s="10"/>
    </row>
    <row r="41" spans="2:10" x14ac:dyDescent="0.25">
      <c r="B41" s="10"/>
      <c r="C41" s="10"/>
      <c r="D41" s="204"/>
      <c r="E41" s="204"/>
      <c r="F41" s="204"/>
      <c r="G41" s="204"/>
      <c r="H41" s="10"/>
      <c r="I41" s="10"/>
      <c r="J41" s="10"/>
    </row>
    <row r="42" spans="2:10" x14ac:dyDescent="0.25">
      <c r="B42" s="10"/>
      <c r="C42" s="10"/>
      <c r="D42" s="204"/>
      <c r="E42" s="204"/>
      <c r="F42" s="204"/>
      <c r="G42" s="204"/>
      <c r="H42" s="10"/>
      <c r="I42" s="10"/>
    </row>
    <row r="43" spans="2:10" x14ac:dyDescent="0.25">
      <c r="D43" s="4"/>
      <c r="E43" s="4"/>
      <c r="F43" s="200"/>
      <c r="G43" s="200"/>
      <c r="H43" s="10"/>
      <c r="I43" s="10"/>
    </row>
    <row r="44" spans="2:10" x14ac:dyDescent="0.25">
      <c r="D44" s="4"/>
      <c r="E44" s="4"/>
      <c r="F44" s="200"/>
      <c r="G44" s="200"/>
      <c r="H44" s="10"/>
      <c r="I44" s="10"/>
    </row>
  </sheetData>
  <mergeCells count="3">
    <mergeCell ref="B5:C29"/>
    <mergeCell ref="J17:J20"/>
    <mergeCell ref="J6:J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tabSelected="1" topLeftCell="D1" workbookViewId="0">
      <selection activeCell="P27" sqref="P27"/>
    </sheetView>
  </sheetViews>
  <sheetFormatPr defaultColWidth="8.85546875" defaultRowHeight="15" x14ac:dyDescent="0.25"/>
  <cols>
    <col min="4" max="4" width="24" customWidth="1"/>
    <col min="5" max="5" width="11.7109375" customWidth="1"/>
    <col min="6" max="6" width="11.7109375" style="1" customWidth="1"/>
    <col min="7" max="7" width="11.7109375" customWidth="1"/>
    <col min="12" max="12" width="21.140625" customWidth="1"/>
    <col min="13" max="13" width="27" customWidth="1"/>
    <col min="14" max="14" width="13.42578125" style="197" customWidth="1"/>
    <col min="15" max="15" width="17.42578125" style="84" customWidth="1"/>
    <col min="16" max="17" width="14.140625" customWidth="1"/>
    <col min="19" max="19" width="14.28515625" customWidth="1"/>
    <col min="20" max="20" width="7.7109375" customWidth="1"/>
    <col min="21" max="21" width="12.85546875" customWidth="1"/>
    <col min="22" max="22" width="12.140625" customWidth="1"/>
  </cols>
  <sheetData>
    <row r="1" spans="1:23" x14ac:dyDescent="0.2">
      <c r="A1" s="10"/>
      <c r="B1" s="10"/>
      <c r="C1" s="10"/>
      <c r="D1" s="10"/>
      <c r="E1" s="10"/>
      <c r="F1" s="4"/>
      <c r="G1" s="10"/>
      <c r="H1" s="10"/>
      <c r="I1" s="10"/>
      <c r="J1" s="10"/>
    </row>
    <row r="2" spans="1:23" ht="15.95" thickBot="1" x14ac:dyDescent="0.25">
      <c r="A2" s="10"/>
      <c r="B2" s="90" t="s">
        <v>668</v>
      </c>
      <c r="C2" s="14" t="s">
        <v>669</v>
      </c>
      <c r="D2" s="16"/>
      <c r="E2" s="13"/>
      <c r="F2" s="13"/>
      <c r="G2" s="13"/>
      <c r="H2" s="13"/>
      <c r="I2" s="10"/>
      <c r="J2" s="10"/>
    </row>
    <row r="3" spans="1:23" ht="15.95" thickBot="1" x14ac:dyDescent="0.25">
      <c r="A3" s="10"/>
      <c r="B3" s="294">
        <v>1001</v>
      </c>
      <c r="C3" s="295"/>
      <c r="D3" s="91" t="str">
        <f>"P"&amp;B4&amp;"_Auto_Mode"</f>
        <v>P101_Auto_Mode</v>
      </c>
      <c r="E3" s="92" t="str">
        <f>CONCATENATE("%M",(B3+0))</f>
        <v>%M1001</v>
      </c>
      <c r="F3" s="92" t="s">
        <v>8</v>
      </c>
      <c r="G3" s="93" t="s">
        <v>342</v>
      </c>
      <c r="H3" s="94">
        <v>0</v>
      </c>
      <c r="I3" s="10">
        <v>1</v>
      </c>
      <c r="J3" s="10"/>
      <c r="L3" s="110" t="s">
        <v>364</v>
      </c>
      <c r="M3" s="111">
        <v>106</v>
      </c>
    </row>
    <row r="4" spans="1:23" ht="15.75" thickBot="1" x14ac:dyDescent="0.3">
      <c r="A4" s="10"/>
      <c r="B4" s="296">
        <v>101</v>
      </c>
      <c r="C4" s="297"/>
      <c r="D4" s="91" t="str">
        <f>"P"&amp;B4&amp;"_Man_Mode"</f>
        <v>P101_Man_Mode</v>
      </c>
      <c r="E4" s="95" t="str">
        <f>CONCATENATE("%M",(B3+1))</f>
        <v>%M1002</v>
      </c>
      <c r="F4" s="95" t="s">
        <v>8</v>
      </c>
      <c r="G4" s="96" t="s">
        <v>342</v>
      </c>
      <c r="H4" s="97">
        <v>1</v>
      </c>
      <c r="I4" s="10">
        <v>2</v>
      </c>
      <c r="J4" s="10"/>
      <c r="L4" s="110" t="s">
        <v>363</v>
      </c>
      <c r="M4" s="112">
        <f xml:space="preserve"> 1001+((M3-101)*14)</f>
        <v>1071</v>
      </c>
    </row>
    <row r="5" spans="1:23" x14ac:dyDescent="0.25">
      <c r="A5" s="10"/>
      <c r="B5" s="298"/>
      <c r="C5" s="299"/>
      <c r="D5" s="91" t="str">
        <f>"P"&amp;B4&amp;"_Man_Start"</f>
        <v>P101_Man_Start</v>
      </c>
      <c r="E5" s="95" t="str">
        <f>CONCATENATE("%M",(B3+2))</f>
        <v>%M1003</v>
      </c>
      <c r="F5" s="95" t="s">
        <v>8</v>
      </c>
      <c r="G5" s="96" t="s">
        <v>342</v>
      </c>
      <c r="H5" s="97">
        <v>1</v>
      </c>
      <c r="I5" s="10">
        <v>3</v>
      </c>
      <c r="J5" s="10"/>
    </row>
    <row r="6" spans="1:23" ht="15.75" thickBot="1" x14ac:dyDescent="0.3">
      <c r="A6" s="10"/>
      <c r="B6" s="298"/>
      <c r="C6" s="299"/>
      <c r="D6" s="31" t="s">
        <v>343</v>
      </c>
      <c r="E6" s="8" t="str">
        <f>CONCATENATE("%M",(B3+3))</f>
        <v>%M1004</v>
      </c>
      <c r="F6" s="8" t="s">
        <v>8</v>
      </c>
      <c r="G6" s="8"/>
      <c r="H6" s="21"/>
      <c r="I6" s="10">
        <v>4</v>
      </c>
      <c r="J6" s="10"/>
    </row>
    <row r="7" spans="1:23" ht="15.75" thickBot="1" x14ac:dyDescent="0.3">
      <c r="A7" s="10"/>
      <c r="B7" s="298"/>
      <c r="C7" s="299"/>
      <c r="D7" s="31" t="s">
        <v>344</v>
      </c>
      <c r="E7" s="8" t="str">
        <f>CONCATENATE("%M",(B3+4))</f>
        <v>%M1005</v>
      </c>
      <c r="F7" s="8" t="s">
        <v>8</v>
      </c>
      <c r="G7" s="8"/>
      <c r="H7" s="21"/>
      <c r="I7" s="10">
        <v>5</v>
      </c>
      <c r="J7" s="10"/>
      <c r="K7" s="302" t="s">
        <v>680</v>
      </c>
      <c r="L7" s="304" t="s">
        <v>357</v>
      </c>
      <c r="M7" s="304" t="s">
        <v>358</v>
      </c>
      <c r="N7" s="295" t="s">
        <v>79</v>
      </c>
      <c r="O7" s="307"/>
      <c r="P7" s="322" t="s">
        <v>359</v>
      </c>
      <c r="Q7" s="205"/>
      <c r="T7" s="44"/>
      <c r="U7" s="44"/>
      <c r="V7" s="44"/>
      <c r="W7" s="44"/>
    </row>
    <row r="8" spans="1:23" ht="15.75" thickBot="1" x14ac:dyDescent="0.3">
      <c r="A8" s="10"/>
      <c r="B8" s="298"/>
      <c r="C8" s="299"/>
      <c r="D8" s="31" t="s">
        <v>199</v>
      </c>
      <c r="E8" s="8" t="str">
        <f>CONCATENATE("%M",(B3+5))</f>
        <v>%M1006</v>
      </c>
      <c r="F8" s="8" t="s">
        <v>8</v>
      </c>
      <c r="G8" s="8"/>
      <c r="H8" s="21"/>
      <c r="I8" s="10">
        <v>6</v>
      </c>
      <c r="J8" s="10"/>
      <c r="K8" s="303"/>
      <c r="L8" s="305"/>
      <c r="M8" s="318"/>
      <c r="N8" s="73" t="s">
        <v>360</v>
      </c>
      <c r="O8" s="87" t="s">
        <v>361</v>
      </c>
      <c r="P8" s="323"/>
      <c r="Q8" s="205" t="s">
        <v>799</v>
      </c>
      <c r="R8" t="s">
        <v>797</v>
      </c>
      <c r="S8" t="s">
        <v>188</v>
      </c>
      <c r="T8" s="44" t="s">
        <v>798</v>
      </c>
      <c r="U8" s="44"/>
      <c r="V8" s="44"/>
      <c r="W8" s="44"/>
    </row>
    <row r="9" spans="1:23" x14ac:dyDescent="0.25">
      <c r="A9" s="10"/>
      <c r="B9" s="298"/>
      <c r="C9" s="299"/>
      <c r="D9" s="31" t="s">
        <v>345</v>
      </c>
      <c r="E9" s="8" t="str">
        <f>CONCATENATE("%M",(B3+6))</f>
        <v>%M1007</v>
      </c>
      <c r="F9" s="8" t="s">
        <v>8</v>
      </c>
      <c r="G9" s="8"/>
      <c r="H9" s="21"/>
      <c r="I9" s="10">
        <v>7</v>
      </c>
      <c r="J9" s="10"/>
      <c r="K9" s="85">
        <v>1</v>
      </c>
      <c r="L9" s="357" t="s">
        <v>789</v>
      </c>
      <c r="M9" s="357" t="s">
        <v>790</v>
      </c>
      <c r="N9" s="72"/>
      <c r="O9" s="204"/>
      <c r="P9" s="72">
        <v>1001</v>
      </c>
      <c r="Q9" s="306" t="s">
        <v>662</v>
      </c>
      <c r="R9">
        <v>14</v>
      </c>
      <c r="S9" t="s">
        <v>801</v>
      </c>
      <c r="T9" s="44">
        <v>60</v>
      </c>
      <c r="U9" s="44" t="s">
        <v>831</v>
      </c>
      <c r="V9" s="44" t="s">
        <v>828</v>
      </c>
      <c r="W9" s="44"/>
    </row>
    <row r="10" spans="1:23" x14ac:dyDescent="0.25">
      <c r="A10" s="10"/>
      <c r="B10" s="298"/>
      <c r="C10" s="299"/>
      <c r="D10" s="31" t="s">
        <v>197</v>
      </c>
      <c r="E10" s="8" t="str">
        <f>CONCATENATE("%M",(B3+7))</f>
        <v>%M1008</v>
      </c>
      <c r="F10" s="8" t="s">
        <v>8</v>
      </c>
      <c r="G10" s="8"/>
      <c r="H10" s="21"/>
      <c r="I10" s="10">
        <v>8</v>
      </c>
      <c r="J10" s="10"/>
      <c r="K10" s="263">
        <v>2</v>
      </c>
      <c r="L10" s="258" t="s">
        <v>362</v>
      </c>
      <c r="M10" s="264" t="s">
        <v>829</v>
      </c>
      <c r="N10" s="72"/>
      <c r="O10" s="204"/>
      <c r="P10" s="72">
        <v>101</v>
      </c>
      <c r="Q10" s="306"/>
      <c r="R10">
        <v>7.5</v>
      </c>
      <c r="T10" s="44"/>
      <c r="U10" s="44" t="s">
        <v>832</v>
      </c>
      <c r="W10" s="44"/>
    </row>
    <row r="11" spans="1:23" x14ac:dyDescent="0.25">
      <c r="A11" s="10"/>
      <c r="B11" s="298"/>
      <c r="C11" s="299"/>
      <c r="D11" s="31" t="s">
        <v>346</v>
      </c>
      <c r="E11" s="8" t="str">
        <f>CONCATENATE("%M",(B3+8))</f>
        <v>%M1009</v>
      </c>
      <c r="F11" s="8" t="s">
        <v>8</v>
      </c>
      <c r="G11" s="8"/>
      <c r="H11" s="21"/>
      <c r="I11" s="10">
        <v>9</v>
      </c>
      <c r="J11" s="10"/>
      <c r="K11" s="263">
        <v>3</v>
      </c>
      <c r="L11" s="258" t="s">
        <v>778</v>
      </c>
      <c r="M11" s="264" t="s">
        <v>829</v>
      </c>
      <c r="N11" s="72"/>
      <c r="O11" s="204"/>
      <c r="P11" s="72">
        <v>102</v>
      </c>
      <c r="Q11" s="306"/>
      <c r="R11">
        <v>7.5</v>
      </c>
      <c r="T11" s="44"/>
      <c r="U11" s="44" t="s">
        <v>832</v>
      </c>
      <c r="V11" s="44"/>
      <c r="W11" s="44"/>
    </row>
    <row r="12" spans="1:23" x14ac:dyDescent="0.25">
      <c r="A12" s="10"/>
      <c r="B12" s="298"/>
      <c r="C12" s="299"/>
      <c r="D12" s="98" t="s">
        <v>347</v>
      </c>
      <c r="E12" s="99" t="str">
        <f>CONCATENATE("%M",(B3+9))</f>
        <v>%M1010</v>
      </c>
      <c r="F12" s="99" t="s">
        <v>8</v>
      </c>
      <c r="G12" s="8"/>
      <c r="H12" s="21"/>
      <c r="I12" s="10">
        <v>10</v>
      </c>
      <c r="J12" s="10"/>
      <c r="K12" s="263">
        <v>4</v>
      </c>
      <c r="L12" s="258" t="s">
        <v>779</v>
      </c>
      <c r="M12" s="264" t="s">
        <v>829</v>
      </c>
      <c r="N12" s="72"/>
      <c r="O12" s="204"/>
      <c r="P12" s="72">
        <v>103</v>
      </c>
      <c r="Q12" s="306"/>
      <c r="R12">
        <v>7.5</v>
      </c>
      <c r="T12" s="44"/>
      <c r="U12" s="44" t="s">
        <v>832</v>
      </c>
      <c r="V12" s="44"/>
      <c r="W12" s="44"/>
    </row>
    <row r="13" spans="1:23" x14ac:dyDescent="0.25">
      <c r="A13" s="10"/>
      <c r="B13" s="298"/>
      <c r="C13" s="299"/>
      <c r="D13" s="31" t="s">
        <v>348</v>
      </c>
      <c r="E13" s="8" t="str">
        <f>CONCATENATE("%M",(B3+10))</f>
        <v>%M1011</v>
      </c>
      <c r="F13" s="8" t="s">
        <v>8</v>
      </c>
      <c r="G13" s="8"/>
      <c r="H13" s="21"/>
      <c r="I13" s="10">
        <v>11</v>
      </c>
      <c r="J13" s="10"/>
      <c r="K13" s="263">
        <v>5</v>
      </c>
      <c r="L13" s="258" t="s">
        <v>780</v>
      </c>
      <c r="M13" s="264" t="s">
        <v>829</v>
      </c>
      <c r="N13" s="72"/>
      <c r="O13" s="204"/>
      <c r="P13" s="72">
        <v>104</v>
      </c>
      <c r="Q13" s="306"/>
      <c r="R13">
        <v>7.5</v>
      </c>
      <c r="T13" s="44"/>
      <c r="U13" s="44" t="s">
        <v>832</v>
      </c>
      <c r="V13" s="44"/>
      <c r="W13" s="44"/>
    </row>
    <row r="14" spans="1:23" x14ac:dyDescent="0.25">
      <c r="A14" s="10"/>
      <c r="B14" s="298"/>
      <c r="C14" s="299"/>
      <c r="D14" s="100" t="s">
        <v>349</v>
      </c>
      <c r="E14" s="101" t="str">
        <f>CONCATENATE("%M",(B3+11))</f>
        <v>%M1012</v>
      </c>
      <c r="F14" s="101" t="s">
        <v>8</v>
      </c>
      <c r="G14" s="101"/>
      <c r="H14" s="102"/>
      <c r="I14" s="10">
        <v>12</v>
      </c>
      <c r="J14" s="10"/>
      <c r="K14" s="263">
        <v>6</v>
      </c>
      <c r="L14" s="258" t="s">
        <v>781</v>
      </c>
      <c r="M14" s="264" t="s">
        <v>829</v>
      </c>
      <c r="N14" s="72"/>
      <c r="O14" s="72"/>
      <c r="P14" s="72">
        <v>105</v>
      </c>
      <c r="Q14" s="306"/>
      <c r="R14">
        <v>7.5</v>
      </c>
      <c r="T14" s="44"/>
      <c r="U14" s="44" t="s">
        <v>832</v>
      </c>
      <c r="V14" s="44"/>
      <c r="W14" s="44"/>
    </row>
    <row r="15" spans="1:23" x14ac:dyDescent="0.25">
      <c r="A15" s="10"/>
      <c r="B15" s="298"/>
      <c r="C15" s="299"/>
      <c r="D15" s="31" t="s">
        <v>639</v>
      </c>
      <c r="E15" s="8" t="str">
        <f>CONCATENATE("%M",(B3+12))</f>
        <v>%M1013</v>
      </c>
      <c r="F15" s="8" t="s">
        <v>8</v>
      </c>
      <c r="G15" s="8"/>
      <c r="H15" s="21"/>
      <c r="I15" s="10">
        <v>13</v>
      </c>
      <c r="J15" s="10"/>
      <c r="K15" s="263">
        <v>7</v>
      </c>
      <c r="L15" s="258" t="s">
        <v>782</v>
      </c>
      <c r="M15" s="264" t="s">
        <v>829</v>
      </c>
      <c r="N15" s="72"/>
      <c r="O15" s="72"/>
      <c r="P15" s="72">
        <v>106</v>
      </c>
      <c r="Q15" s="306"/>
      <c r="R15">
        <v>7.5</v>
      </c>
      <c r="T15" s="44"/>
      <c r="U15" s="44" t="s">
        <v>832</v>
      </c>
      <c r="V15" s="44"/>
      <c r="W15" s="44"/>
    </row>
    <row r="16" spans="1:23" ht="15.75" thickBot="1" x14ac:dyDescent="0.3">
      <c r="A16" s="10"/>
      <c r="B16" s="298"/>
      <c r="C16" s="299"/>
      <c r="D16" s="65" t="s">
        <v>351</v>
      </c>
      <c r="E16" s="66" t="str">
        <f>CONCATENATE("%M",(B3+13))</f>
        <v>%M1014</v>
      </c>
      <c r="F16" s="66" t="s">
        <v>8</v>
      </c>
      <c r="G16" s="66"/>
      <c r="H16" s="103"/>
      <c r="I16" s="10">
        <v>14</v>
      </c>
      <c r="J16" s="10"/>
      <c r="K16" s="263">
        <v>8</v>
      </c>
      <c r="L16" s="258" t="s">
        <v>783</v>
      </c>
      <c r="M16" s="264" t="s">
        <v>830</v>
      </c>
      <c r="N16" s="72"/>
      <c r="O16" s="72"/>
      <c r="P16" s="72">
        <v>107</v>
      </c>
      <c r="Q16" s="306"/>
      <c r="R16">
        <v>4.8</v>
      </c>
      <c r="T16" s="44"/>
      <c r="U16" s="44" t="s">
        <v>831</v>
      </c>
      <c r="V16" s="44"/>
      <c r="W16" s="44"/>
    </row>
    <row r="17" spans="1:23" x14ac:dyDescent="0.25">
      <c r="A17" s="10"/>
      <c r="B17" s="298"/>
      <c r="C17" s="299"/>
      <c r="D17" s="27" t="s">
        <v>352</v>
      </c>
      <c r="E17" s="28" t="str">
        <f>CONCATENATE("%MW",(B3+0))</f>
        <v>%MW1001</v>
      </c>
      <c r="F17" s="28" t="s">
        <v>9</v>
      </c>
      <c r="G17" s="28"/>
      <c r="H17" s="29"/>
      <c r="I17" s="10">
        <v>1</v>
      </c>
      <c r="J17" s="10"/>
      <c r="K17" s="263">
        <v>9</v>
      </c>
      <c r="L17" s="258" t="s">
        <v>784</v>
      </c>
      <c r="M17" s="264" t="s">
        <v>830</v>
      </c>
      <c r="N17" s="72"/>
      <c r="O17" s="72"/>
      <c r="P17" s="72">
        <v>108</v>
      </c>
      <c r="Q17" s="306"/>
      <c r="R17">
        <v>4.8</v>
      </c>
      <c r="T17" s="44"/>
      <c r="U17" s="44" t="s">
        <v>831</v>
      </c>
      <c r="V17" s="44"/>
      <c r="W17" s="44"/>
    </row>
    <row r="18" spans="1:23" x14ac:dyDescent="0.25">
      <c r="A18" s="10"/>
      <c r="B18" s="298"/>
      <c r="C18" s="299"/>
      <c r="D18" s="31" t="s">
        <v>353</v>
      </c>
      <c r="E18" s="8" t="str">
        <f>CONCATENATE("%MW",(B3+1))</f>
        <v>%MW1002</v>
      </c>
      <c r="F18" s="8" t="s">
        <v>9</v>
      </c>
      <c r="G18" s="45"/>
      <c r="H18" s="36"/>
      <c r="I18" s="10">
        <v>2</v>
      </c>
      <c r="J18" s="10"/>
      <c r="K18" s="263">
        <v>10</v>
      </c>
      <c r="L18" s="208" t="s">
        <v>785</v>
      </c>
      <c r="M18" s="60" t="s">
        <v>800</v>
      </c>
      <c r="N18" s="72"/>
      <c r="O18" s="72"/>
      <c r="P18" s="72">
        <v>111</v>
      </c>
      <c r="Q18" s="306" t="s">
        <v>807</v>
      </c>
      <c r="R18">
        <v>27</v>
      </c>
      <c r="T18" s="44"/>
      <c r="U18" s="34" t="s">
        <v>832</v>
      </c>
      <c r="V18" s="44"/>
      <c r="W18" s="44"/>
    </row>
    <row r="19" spans="1:23" x14ac:dyDescent="0.25">
      <c r="A19" s="10"/>
      <c r="B19" s="298"/>
      <c r="C19" s="299"/>
      <c r="D19" s="31" t="s">
        <v>354</v>
      </c>
      <c r="E19" s="8" t="str">
        <f>CONCATENATE("%MW",(B3+2))</f>
        <v>%MW1003</v>
      </c>
      <c r="F19" s="8" t="s">
        <v>9</v>
      </c>
      <c r="G19" s="8"/>
      <c r="H19" s="21"/>
      <c r="I19" s="10">
        <v>3</v>
      </c>
      <c r="J19" s="10"/>
      <c r="K19" s="263">
        <v>11</v>
      </c>
      <c r="L19" s="208" t="s">
        <v>786</v>
      </c>
      <c r="M19" s="60" t="s">
        <v>796</v>
      </c>
      <c r="N19" s="72"/>
      <c r="O19" s="72"/>
      <c r="P19" s="72">
        <v>112</v>
      </c>
      <c r="Q19" s="306"/>
      <c r="R19">
        <v>34</v>
      </c>
      <c r="T19" s="44"/>
      <c r="U19" s="34" t="s">
        <v>833</v>
      </c>
      <c r="V19" s="44"/>
      <c r="W19" s="44"/>
    </row>
    <row r="20" spans="1:23" x14ac:dyDescent="0.25">
      <c r="A20" s="10"/>
      <c r="B20" s="298"/>
      <c r="C20" s="299"/>
      <c r="D20" s="31" t="s">
        <v>188</v>
      </c>
      <c r="E20" s="8" t="str">
        <f>CONCATENATE("%MW",(B3+3))</f>
        <v>%MW1004</v>
      </c>
      <c r="F20" s="8" t="s">
        <v>9</v>
      </c>
      <c r="G20" s="8"/>
      <c r="H20" s="21"/>
      <c r="I20" s="10">
        <v>4</v>
      </c>
      <c r="J20" s="10"/>
      <c r="K20" s="263">
        <v>12</v>
      </c>
      <c r="L20" s="358" t="s">
        <v>791</v>
      </c>
      <c r="M20" s="357" t="s">
        <v>802</v>
      </c>
      <c r="N20" s="72"/>
      <c r="O20" s="72"/>
      <c r="P20" s="72">
        <v>200</v>
      </c>
      <c r="Q20" s="306"/>
      <c r="R20">
        <v>4.8</v>
      </c>
      <c r="T20" s="44"/>
      <c r="U20" s="44" t="s">
        <v>831</v>
      </c>
      <c r="V20" s="44" t="s">
        <v>828</v>
      </c>
      <c r="W20" s="44"/>
    </row>
    <row r="21" spans="1:23" x14ac:dyDescent="0.25">
      <c r="A21" s="10"/>
      <c r="B21" s="298"/>
      <c r="C21" s="299"/>
      <c r="D21" s="31" t="s">
        <v>6</v>
      </c>
      <c r="E21" s="8" t="str">
        <f>CONCATENATE("%MW",(B3+4))</f>
        <v>%MW1005</v>
      </c>
      <c r="F21" s="8" t="s">
        <v>9</v>
      </c>
      <c r="G21" s="8"/>
      <c r="H21" s="21"/>
      <c r="I21" s="10">
        <v>5</v>
      </c>
      <c r="J21" s="10"/>
      <c r="K21" s="263">
        <v>13</v>
      </c>
      <c r="L21" s="208" t="s">
        <v>792</v>
      </c>
      <c r="M21" s="23" t="s">
        <v>803</v>
      </c>
      <c r="N21" s="72"/>
      <c r="O21" s="72"/>
      <c r="P21" s="72">
        <v>109</v>
      </c>
      <c r="Q21" s="306"/>
      <c r="R21">
        <v>11</v>
      </c>
      <c r="T21" s="44"/>
      <c r="U21" s="44" t="s">
        <v>834</v>
      </c>
      <c r="V21" s="44"/>
      <c r="W21" s="44"/>
    </row>
    <row r="22" spans="1:23" x14ac:dyDescent="0.25">
      <c r="A22" s="10"/>
      <c r="B22" s="298"/>
      <c r="C22" s="299"/>
      <c r="D22" s="31" t="s">
        <v>355</v>
      </c>
      <c r="E22" s="8" t="str">
        <f>CONCATENATE("%MW",(B3+5))</f>
        <v>%MW1006</v>
      </c>
      <c r="F22" s="8" t="s">
        <v>9</v>
      </c>
      <c r="G22" s="8"/>
      <c r="H22" s="21"/>
      <c r="I22" s="10">
        <v>6</v>
      </c>
      <c r="J22" s="10"/>
      <c r="K22" s="263">
        <v>14</v>
      </c>
      <c r="L22" s="208" t="s">
        <v>793</v>
      </c>
      <c r="M22" s="23" t="s">
        <v>804</v>
      </c>
      <c r="N22" s="72"/>
      <c r="O22" s="72"/>
      <c r="P22" s="72">
        <v>110</v>
      </c>
      <c r="Q22" s="306"/>
      <c r="R22">
        <v>11</v>
      </c>
      <c r="T22" s="72"/>
      <c r="U22" s="44" t="s">
        <v>834</v>
      </c>
      <c r="V22" s="44"/>
      <c r="W22" s="44"/>
    </row>
    <row r="23" spans="1:23" x14ac:dyDescent="0.25">
      <c r="A23" s="10"/>
      <c r="B23" s="298"/>
      <c r="C23" s="299"/>
      <c r="D23" s="30" t="s">
        <v>356</v>
      </c>
      <c r="E23" s="17" t="str">
        <f>CONCATENATE("%MW",(B3+6))</f>
        <v>%MW1007</v>
      </c>
      <c r="F23" s="17" t="s">
        <v>9</v>
      </c>
      <c r="G23" s="17"/>
      <c r="H23" s="20"/>
      <c r="I23" s="10">
        <v>7</v>
      </c>
      <c r="J23" s="10"/>
      <c r="K23" s="263">
        <v>15</v>
      </c>
      <c r="L23" s="208" t="s">
        <v>787</v>
      </c>
      <c r="M23" s="23" t="s">
        <v>805</v>
      </c>
      <c r="N23" s="72"/>
      <c r="O23" s="72"/>
      <c r="P23" s="72">
        <v>113</v>
      </c>
      <c r="Q23" s="306"/>
      <c r="R23">
        <v>4.8</v>
      </c>
      <c r="T23" s="44"/>
      <c r="U23" s="34" t="s">
        <v>831</v>
      </c>
      <c r="V23" s="44"/>
      <c r="W23" s="44"/>
    </row>
    <row r="24" spans="1:23" x14ac:dyDescent="0.25">
      <c r="A24" s="10"/>
      <c r="B24" s="298"/>
      <c r="C24" s="299"/>
      <c r="D24" s="100"/>
      <c r="E24" s="101"/>
      <c r="F24" s="101"/>
      <c r="G24" s="101"/>
      <c r="H24" s="102"/>
      <c r="I24" s="10">
        <v>8</v>
      </c>
      <c r="J24" s="10"/>
      <c r="K24" s="263">
        <v>16</v>
      </c>
      <c r="L24" s="259" t="s">
        <v>788</v>
      </c>
      <c r="M24" s="23" t="s">
        <v>806</v>
      </c>
      <c r="N24" s="72"/>
      <c r="O24" s="72"/>
      <c r="P24" s="72">
        <v>114</v>
      </c>
      <c r="Q24" s="306"/>
      <c r="R24">
        <v>4.8</v>
      </c>
      <c r="T24" s="44"/>
      <c r="U24" s="34" t="s">
        <v>831</v>
      </c>
      <c r="V24" s="44"/>
      <c r="W24" s="44"/>
    </row>
    <row r="25" spans="1:23" ht="15.75" thickBot="1" x14ac:dyDescent="0.3">
      <c r="A25" s="10"/>
      <c r="B25" s="300"/>
      <c r="C25" s="301"/>
      <c r="D25" s="104"/>
      <c r="E25" s="105"/>
      <c r="F25" s="105"/>
      <c r="G25" s="105"/>
      <c r="H25" s="106"/>
      <c r="I25" s="10">
        <v>9</v>
      </c>
      <c r="J25" s="10"/>
      <c r="K25" s="263"/>
      <c r="L25" s="204"/>
      <c r="M25" s="204"/>
      <c r="N25" s="204"/>
      <c r="O25" s="204"/>
      <c r="P25" s="72"/>
      <c r="Q25" s="262"/>
      <c r="T25" s="44"/>
      <c r="U25" s="44"/>
      <c r="V25" s="44"/>
      <c r="W25" s="44"/>
    </row>
    <row r="26" spans="1:23" ht="15.75" thickBot="1" x14ac:dyDescent="0.3">
      <c r="A26" s="10"/>
      <c r="B26" s="23"/>
      <c r="C26" s="23"/>
      <c r="D26" s="9"/>
      <c r="E26" s="4"/>
      <c r="F26" s="4"/>
      <c r="G26" s="4"/>
      <c r="H26" s="4"/>
      <c r="I26" s="10"/>
      <c r="J26" s="10"/>
      <c r="K26" s="263"/>
      <c r="L26" s="72"/>
      <c r="M26" s="204"/>
      <c r="N26" s="204"/>
      <c r="O26" s="204"/>
      <c r="P26" s="72"/>
      <c r="Q26" s="262"/>
      <c r="T26" s="44"/>
      <c r="U26" s="44"/>
      <c r="V26" s="44"/>
      <c r="W26" s="44"/>
    </row>
    <row r="27" spans="1:23" ht="15.75" thickBot="1" x14ac:dyDescent="0.3">
      <c r="A27" s="10"/>
      <c r="B27" s="23" t="s">
        <v>670</v>
      </c>
      <c r="C27" s="23"/>
      <c r="D27" s="9"/>
      <c r="E27" s="4"/>
      <c r="F27" s="4"/>
      <c r="G27" s="4"/>
      <c r="H27" s="4"/>
      <c r="I27" s="10"/>
      <c r="J27" s="10"/>
      <c r="K27" s="294">
        <v>2251</v>
      </c>
      <c r="L27" s="307"/>
      <c r="M27" s="230" t="s">
        <v>652</v>
      </c>
      <c r="N27" s="231" t="str">
        <f>CONCATENATE("%M",(K27+0))</f>
        <v>%M2251</v>
      </c>
      <c r="O27" s="231" t="s">
        <v>8</v>
      </c>
      <c r="P27" s="232" t="s">
        <v>402</v>
      </c>
      <c r="Q27" s="233"/>
      <c r="R27" s="234"/>
      <c r="T27" s="44"/>
      <c r="U27" s="44"/>
      <c r="V27" s="44"/>
      <c r="W27" s="44"/>
    </row>
    <row r="28" spans="1:23" ht="15.75" thickBot="1" x14ac:dyDescent="0.3">
      <c r="A28" s="10"/>
      <c r="B28" s="294">
        <f>M4</f>
        <v>1071</v>
      </c>
      <c r="C28" s="295"/>
      <c r="D28" s="27" t="str">
        <f>"P"&amp;B29&amp;"_Auto_Mode"</f>
        <v>P101_Auto_Mode</v>
      </c>
      <c r="E28" s="28" t="str">
        <f>CONCATENATE("%M",(B28+0))</f>
        <v>%M1071</v>
      </c>
      <c r="F28" s="28" t="s">
        <v>8</v>
      </c>
      <c r="G28" s="28"/>
      <c r="H28" s="29"/>
      <c r="I28" s="10"/>
      <c r="J28" s="10"/>
      <c r="K28" s="308" t="s">
        <v>810</v>
      </c>
      <c r="L28" s="309"/>
      <c r="M28" s="25" t="s">
        <v>653</v>
      </c>
      <c r="N28" s="18" t="str">
        <f>CONCATENATE("%M",(K27+1))</f>
        <v>%M2252</v>
      </c>
      <c r="O28" s="18" t="s">
        <v>8</v>
      </c>
      <c r="P28" s="121"/>
      <c r="Q28" s="235"/>
      <c r="R28" s="236"/>
      <c r="T28" s="44"/>
      <c r="U28" s="34"/>
      <c r="V28" s="44"/>
      <c r="W28" s="44"/>
    </row>
    <row r="29" spans="1:23" ht="15.75" thickBot="1" x14ac:dyDescent="0.3">
      <c r="A29" s="10"/>
      <c r="B29" s="296">
        <v>101</v>
      </c>
      <c r="C29" s="297"/>
      <c r="D29" s="27" t="str">
        <f>"P"&amp;B29&amp;"_Man_Mode"</f>
        <v>P101_Man_Mode</v>
      </c>
      <c r="E29" s="28" t="str">
        <f>CONCATENATE("%M",(B28+1))</f>
        <v>%M1072</v>
      </c>
      <c r="F29" s="28" t="s">
        <v>8</v>
      </c>
      <c r="G29" s="28"/>
      <c r="H29" s="29"/>
      <c r="I29" s="10"/>
      <c r="J29" s="10"/>
      <c r="K29" s="310"/>
      <c r="L29" s="311"/>
      <c r="M29" s="25" t="s">
        <v>654</v>
      </c>
      <c r="N29" s="18" t="str">
        <f>CONCATENATE("%M",(K27+2))</f>
        <v>%M2253</v>
      </c>
      <c r="O29" s="18" t="s">
        <v>8</v>
      </c>
      <c r="P29" s="121"/>
      <c r="Q29" s="235"/>
      <c r="R29" s="236"/>
      <c r="T29" s="44"/>
      <c r="U29" s="34"/>
      <c r="V29" s="44"/>
      <c r="W29" s="44"/>
    </row>
    <row r="30" spans="1:23" x14ac:dyDescent="0.25">
      <c r="A30" s="10"/>
      <c r="B30" s="298"/>
      <c r="C30" s="299"/>
      <c r="D30" s="27" t="str">
        <f>"P"&amp;B29&amp;"_Man_Start"</f>
        <v>P101_Man_Start</v>
      </c>
      <c r="E30" s="28" t="str">
        <f>CONCATENATE("%M",(B28+2))</f>
        <v>%M1073</v>
      </c>
      <c r="F30" s="28" t="s">
        <v>8</v>
      </c>
      <c r="G30" s="28"/>
      <c r="H30" s="29"/>
      <c r="I30" s="10"/>
      <c r="J30" s="10"/>
      <c r="K30" s="310"/>
      <c r="L30" s="311"/>
      <c r="M30" s="25" t="s">
        <v>655</v>
      </c>
      <c r="N30" s="18" t="str">
        <f>CONCATENATE("%M",(K27+3))</f>
        <v>%M2254</v>
      </c>
      <c r="O30" s="18" t="s">
        <v>8</v>
      </c>
      <c r="P30" s="121"/>
      <c r="Q30" s="235"/>
      <c r="R30" s="236"/>
      <c r="T30" s="44"/>
      <c r="U30" s="34"/>
      <c r="V30" s="44"/>
      <c r="W30" s="44"/>
    </row>
    <row r="31" spans="1:23" ht="15.75" thickBot="1" x14ac:dyDescent="0.3">
      <c r="A31" s="10"/>
      <c r="B31" s="298"/>
      <c r="C31" s="299"/>
      <c r="D31" s="31" t="s">
        <v>343</v>
      </c>
      <c r="E31" s="8" t="str">
        <f>CONCATENATE("%M",(B28+3))</f>
        <v>%M1074</v>
      </c>
      <c r="F31" s="8" t="s">
        <v>8</v>
      </c>
      <c r="G31" s="8"/>
      <c r="H31" s="21"/>
      <c r="I31" s="10"/>
      <c r="J31" s="10"/>
      <c r="K31" s="312"/>
      <c r="L31" s="313"/>
      <c r="M31" s="237" t="s">
        <v>656</v>
      </c>
      <c r="N31" s="238" t="str">
        <f>CONCATENATE("%M",(K27+4))</f>
        <v>%M2255</v>
      </c>
      <c r="O31" s="238" t="s">
        <v>8</v>
      </c>
      <c r="P31" s="228"/>
      <c r="Q31" s="239"/>
      <c r="R31" s="229"/>
      <c r="U31" s="34"/>
      <c r="V31" s="44"/>
      <c r="W31" s="44"/>
    </row>
    <row r="32" spans="1:23" x14ac:dyDescent="0.25">
      <c r="A32" s="10"/>
      <c r="B32" s="298"/>
      <c r="C32" s="299"/>
      <c r="D32" s="31" t="s">
        <v>344</v>
      </c>
      <c r="E32" s="8" t="str">
        <f>CONCATENATE("%M",(B28+4))</f>
        <v>%M1075</v>
      </c>
      <c r="F32" s="8" t="s">
        <v>8</v>
      </c>
      <c r="G32" s="8"/>
      <c r="H32" s="21"/>
      <c r="I32" s="10"/>
      <c r="J32" s="10"/>
      <c r="K32" s="204"/>
      <c r="L32" s="204"/>
      <c r="M32" s="204"/>
      <c r="N32" s="204"/>
      <c r="O32" s="204"/>
      <c r="P32" s="72"/>
      <c r="Q32" s="23"/>
      <c r="U32" s="34"/>
      <c r="V32" s="44"/>
      <c r="W32" s="44"/>
    </row>
    <row r="33" spans="1:24" ht="15.75" thickBot="1" x14ac:dyDescent="0.3">
      <c r="A33" s="10"/>
      <c r="B33" s="298"/>
      <c r="C33" s="299"/>
      <c r="D33" s="31" t="s">
        <v>199</v>
      </c>
      <c r="E33" s="8" t="str">
        <f>CONCATENATE("%M",(B28+5))</f>
        <v>%M1076</v>
      </c>
      <c r="F33" s="8" t="s">
        <v>8</v>
      </c>
      <c r="G33" s="8"/>
      <c r="H33" s="21"/>
      <c r="I33" s="10"/>
      <c r="J33" s="10"/>
      <c r="M33" s="240" t="s">
        <v>835</v>
      </c>
      <c r="N33" s="227"/>
      <c r="O33" s="227"/>
      <c r="P33" s="240"/>
      <c r="Q33" s="240"/>
      <c r="R33" s="240"/>
      <c r="U33" s="34"/>
      <c r="V33" s="44"/>
      <c r="W33" s="44"/>
    </row>
    <row r="34" spans="1:24" ht="15.75" thickBot="1" x14ac:dyDescent="0.3">
      <c r="A34" s="10"/>
      <c r="B34" s="298"/>
      <c r="C34" s="299"/>
      <c r="D34" s="31" t="s">
        <v>345</v>
      </c>
      <c r="E34" s="8" t="str">
        <f>CONCATENATE("%M",(B28+6))</f>
        <v>%M1077</v>
      </c>
      <c r="F34" s="8" t="s">
        <v>8</v>
      </c>
      <c r="G34" s="8"/>
      <c r="H34" s="21"/>
      <c r="I34" s="10"/>
      <c r="J34" s="10"/>
      <c r="K34" s="294">
        <v>2256</v>
      </c>
      <c r="L34" s="307"/>
      <c r="M34" s="241" t="s">
        <v>657</v>
      </c>
      <c r="N34" s="242" t="str">
        <f>CONCATENATE("%M",(K34+0))</f>
        <v>%M2256</v>
      </c>
      <c r="O34" s="242" t="s">
        <v>8</v>
      </c>
      <c r="P34" s="232"/>
      <c r="Q34" s="233"/>
      <c r="R34" s="243"/>
      <c r="U34" s="34"/>
      <c r="V34" s="44"/>
      <c r="W34" s="44"/>
    </row>
    <row r="35" spans="1:24" x14ac:dyDescent="0.25">
      <c r="A35" s="10"/>
      <c r="B35" s="298"/>
      <c r="C35" s="299"/>
      <c r="D35" s="31" t="s">
        <v>197</v>
      </c>
      <c r="E35" s="8" t="str">
        <f>CONCATENATE("%M",(B28+7))</f>
        <v>%M1078</v>
      </c>
      <c r="F35" s="8" t="s">
        <v>8</v>
      </c>
      <c r="G35" s="8"/>
      <c r="H35" s="21"/>
      <c r="I35" s="10"/>
      <c r="J35" s="10"/>
      <c r="K35" s="308" t="s">
        <v>808</v>
      </c>
      <c r="L35" s="309"/>
      <c r="M35" s="31" t="s">
        <v>658</v>
      </c>
      <c r="N35" s="8" t="str">
        <f>CONCATENATE("%M",(K34+1))</f>
        <v>%M2257</v>
      </c>
      <c r="O35" s="8" t="s">
        <v>8</v>
      </c>
      <c r="P35" s="45"/>
      <c r="Q35" s="206"/>
      <c r="R35" s="36"/>
      <c r="U35" s="34"/>
      <c r="V35" s="44"/>
      <c r="W35" s="44"/>
    </row>
    <row r="36" spans="1:24" x14ac:dyDescent="0.25">
      <c r="A36" s="10"/>
      <c r="B36" s="298"/>
      <c r="C36" s="299"/>
      <c r="D36" s="31" t="s">
        <v>346</v>
      </c>
      <c r="E36" s="8" t="str">
        <f>CONCATENATE("%M",(B28+8))</f>
        <v>%M1079</v>
      </c>
      <c r="F36" s="8" t="s">
        <v>8</v>
      </c>
      <c r="G36" s="8"/>
      <c r="H36" s="21"/>
      <c r="I36" s="10"/>
      <c r="J36" s="10"/>
      <c r="K36" s="310"/>
      <c r="L36" s="311"/>
      <c r="M36" s="31" t="s">
        <v>659</v>
      </c>
      <c r="N36" s="8" t="str">
        <f>CONCATENATE("%M",(K34+2))</f>
        <v>%M2258</v>
      </c>
      <c r="O36" s="8" t="s">
        <v>8</v>
      </c>
      <c r="P36" s="45"/>
      <c r="Q36" s="206"/>
      <c r="R36" s="36"/>
      <c r="U36" s="34"/>
      <c r="V36" s="44"/>
      <c r="W36" s="44"/>
    </row>
    <row r="37" spans="1:24" x14ac:dyDescent="0.25">
      <c r="A37" s="10"/>
      <c r="B37" s="298"/>
      <c r="C37" s="299"/>
      <c r="D37" s="98" t="s">
        <v>347</v>
      </c>
      <c r="E37" s="99" t="str">
        <f>CONCATENATE("%M",(B28+9))</f>
        <v>%M1080</v>
      </c>
      <c r="F37" s="99" t="s">
        <v>8</v>
      </c>
      <c r="G37" s="8"/>
      <c r="H37" s="21"/>
      <c r="I37" s="10"/>
      <c r="J37" s="10"/>
      <c r="K37" s="310"/>
      <c r="L37" s="311"/>
      <c r="M37" s="31" t="s">
        <v>660</v>
      </c>
      <c r="N37" s="8" t="str">
        <f>CONCATENATE("%M",(K34+3))</f>
        <v>%M2259</v>
      </c>
      <c r="O37" s="8" t="s">
        <v>8</v>
      </c>
      <c r="P37" s="45"/>
      <c r="Q37" s="206"/>
      <c r="R37" s="36"/>
      <c r="U37" s="34"/>
      <c r="V37" s="44"/>
      <c r="W37" s="44"/>
    </row>
    <row r="38" spans="1:24" ht="15.75" thickBot="1" x14ac:dyDescent="0.3">
      <c r="A38" s="10"/>
      <c r="B38" s="298"/>
      <c r="C38" s="299"/>
      <c r="D38" s="31" t="s">
        <v>348</v>
      </c>
      <c r="E38" s="8" t="str">
        <f>CONCATENATE("%M",(B28+10))</f>
        <v>%M1081</v>
      </c>
      <c r="F38" s="8" t="s">
        <v>8</v>
      </c>
      <c r="G38" s="8"/>
      <c r="H38" s="21"/>
      <c r="I38" s="10"/>
      <c r="J38" s="10"/>
      <c r="K38" s="312"/>
      <c r="L38" s="313"/>
      <c r="M38" s="26" t="s">
        <v>661</v>
      </c>
      <c r="N38" s="22" t="str">
        <f>CONCATENATE("%M",(K34+4))</f>
        <v>%M2260</v>
      </c>
      <c r="O38" s="22" t="s">
        <v>8</v>
      </c>
      <c r="P38" s="49"/>
      <c r="Q38" s="207"/>
      <c r="R38" s="50"/>
      <c r="U38" s="34"/>
      <c r="V38" s="44"/>
      <c r="W38" s="44"/>
    </row>
    <row r="39" spans="1:24" ht="15.75" thickBot="1" x14ac:dyDescent="0.3">
      <c r="A39" s="10"/>
      <c r="B39" s="298"/>
      <c r="C39" s="299"/>
      <c r="D39" s="100" t="s">
        <v>349</v>
      </c>
      <c r="E39" s="101" t="str">
        <f>CONCATENATE("%M",(B28+11))</f>
        <v>%M1082</v>
      </c>
      <c r="F39" s="101" t="s">
        <v>8</v>
      </c>
      <c r="G39" s="101"/>
      <c r="H39" s="102"/>
      <c r="I39" s="10"/>
      <c r="J39" s="10"/>
      <c r="M39" s="240" t="s">
        <v>835</v>
      </c>
      <c r="N39" s="227"/>
      <c r="O39" s="227"/>
      <c r="P39" s="240"/>
      <c r="Q39" s="240"/>
      <c r="R39" s="240"/>
      <c r="U39" s="34"/>
      <c r="V39" s="44"/>
      <c r="W39" s="44"/>
    </row>
    <row r="40" spans="1:24" ht="15.75" thickBot="1" x14ac:dyDescent="0.3">
      <c r="A40" s="10"/>
      <c r="B40" s="298"/>
      <c r="C40" s="299"/>
      <c r="D40" s="100" t="s">
        <v>350</v>
      </c>
      <c r="E40" s="101" t="str">
        <f>CONCATENATE("%M",(B28+12))</f>
        <v>%M1083</v>
      </c>
      <c r="F40" s="101" t="s">
        <v>8</v>
      </c>
      <c r="G40" s="101"/>
      <c r="H40" s="102"/>
      <c r="I40" s="10"/>
      <c r="J40" s="10"/>
      <c r="K40" s="294">
        <v>2261</v>
      </c>
      <c r="L40" s="295"/>
      <c r="M40" s="241" t="s">
        <v>663</v>
      </c>
      <c r="N40" s="242" t="str">
        <f>CONCATENATE("%M",(K40+0))</f>
        <v>%M2261</v>
      </c>
      <c r="O40" s="242" t="s">
        <v>8</v>
      </c>
      <c r="P40" s="232"/>
      <c r="Q40" s="233"/>
      <c r="R40" s="243"/>
      <c r="T40" s="289" t="s">
        <v>58</v>
      </c>
      <c r="U40" s="289"/>
      <c r="V40" s="289"/>
      <c r="W40" s="289"/>
      <c r="X40" s="289"/>
    </row>
    <row r="41" spans="1:24" ht="15.75" thickBot="1" x14ac:dyDescent="0.3">
      <c r="A41" s="10"/>
      <c r="B41" s="298"/>
      <c r="C41" s="299"/>
      <c r="D41" s="65" t="s">
        <v>351</v>
      </c>
      <c r="E41" s="66" t="str">
        <f>CONCATENATE("%M",(B28+13))</f>
        <v>%M1084</v>
      </c>
      <c r="F41" s="66" t="s">
        <v>8</v>
      </c>
      <c r="G41" s="66"/>
      <c r="H41" s="103"/>
      <c r="I41" s="10"/>
      <c r="J41" s="10"/>
      <c r="K41" s="308" t="s">
        <v>809</v>
      </c>
      <c r="L41" s="309"/>
      <c r="M41" s="31" t="s">
        <v>664</v>
      </c>
      <c r="N41" s="8" t="str">
        <f>CONCATENATE("%M",(K40+1))</f>
        <v>%M2262</v>
      </c>
      <c r="O41" s="8" t="s">
        <v>8</v>
      </c>
      <c r="P41" s="45"/>
      <c r="Q41" s="206"/>
      <c r="R41" s="36"/>
      <c r="T41" s="314" t="s">
        <v>365</v>
      </c>
      <c r="U41" s="314"/>
      <c r="V41" s="314"/>
      <c r="W41" s="314"/>
      <c r="X41" s="314"/>
    </row>
    <row r="42" spans="1:24" x14ac:dyDescent="0.25">
      <c r="A42" s="10"/>
      <c r="B42" s="298"/>
      <c r="C42" s="299"/>
      <c r="D42" s="27" t="s">
        <v>352</v>
      </c>
      <c r="E42" s="28" t="str">
        <f>CONCATENATE("%MW",(B28+0))</f>
        <v>%MW1071</v>
      </c>
      <c r="F42" s="28" t="s">
        <v>9</v>
      </c>
      <c r="G42" s="28"/>
      <c r="H42" s="29"/>
      <c r="I42" s="10"/>
      <c r="J42" s="10"/>
      <c r="K42" s="310"/>
      <c r="L42" s="311"/>
      <c r="M42" s="31" t="s">
        <v>665</v>
      </c>
      <c r="N42" s="8" t="str">
        <f>CONCATENATE("%M",(K40+2))</f>
        <v>%M2263</v>
      </c>
      <c r="O42" s="8" t="s">
        <v>8</v>
      </c>
      <c r="P42" s="45"/>
      <c r="Q42" s="206"/>
      <c r="R42" s="36"/>
      <c r="T42" s="315" t="s">
        <v>59</v>
      </c>
      <c r="U42" s="315"/>
      <c r="V42" s="315"/>
      <c r="W42" s="315"/>
      <c r="X42" s="315"/>
    </row>
    <row r="43" spans="1:24" x14ac:dyDescent="0.25">
      <c r="A43" s="10"/>
      <c r="B43" s="298"/>
      <c r="C43" s="299"/>
      <c r="D43" s="31" t="s">
        <v>353</v>
      </c>
      <c r="E43" s="8" t="str">
        <f>CONCATENATE("%MW",(B28+1))</f>
        <v>%MW1072</v>
      </c>
      <c r="F43" s="8" t="s">
        <v>9</v>
      </c>
      <c r="G43" s="45"/>
      <c r="H43" s="36"/>
      <c r="I43" s="10"/>
      <c r="J43" s="10"/>
      <c r="K43" s="310"/>
      <c r="L43" s="311"/>
      <c r="M43" s="31" t="s">
        <v>666</v>
      </c>
      <c r="N43" s="8" t="str">
        <f>CONCATENATE("%M",(K40+3))</f>
        <v>%M2264</v>
      </c>
      <c r="O43" s="8" t="s">
        <v>8</v>
      </c>
      <c r="P43" s="45"/>
      <c r="Q43" s="206"/>
      <c r="R43" s="36"/>
      <c r="U43" s="44"/>
      <c r="V43" s="44"/>
      <c r="W43" s="44"/>
    </row>
    <row r="44" spans="1:24" ht="15.75" thickBot="1" x14ac:dyDescent="0.3">
      <c r="A44" s="10"/>
      <c r="B44" s="298"/>
      <c r="C44" s="299"/>
      <c r="D44" s="31" t="s">
        <v>354</v>
      </c>
      <c r="E44" s="8" t="str">
        <f>CONCATENATE("%MW",(B28+2))</f>
        <v>%MW1073</v>
      </c>
      <c r="F44" s="8" t="s">
        <v>9</v>
      </c>
      <c r="G44" s="8"/>
      <c r="H44" s="21"/>
      <c r="I44" s="10"/>
      <c r="J44" s="10"/>
      <c r="K44" s="312"/>
      <c r="L44" s="313"/>
      <c r="M44" s="26" t="s">
        <v>667</v>
      </c>
      <c r="N44" s="22" t="str">
        <f>CONCATENATE("%M",(K40+4))</f>
        <v>%M2265</v>
      </c>
      <c r="O44" s="22" t="s">
        <v>8</v>
      </c>
      <c r="P44" s="49"/>
      <c r="Q44" s="207"/>
      <c r="R44" s="50"/>
      <c r="U44" s="44"/>
      <c r="V44" s="44"/>
      <c r="W44" s="44"/>
    </row>
    <row r="45" spans="1:24" x14ac:dyDescent="0.25">
      <c r="A45" s="10"/>
      <c r="B45" s="298"/>
      <c r="C45" s="299"/>
      <c r="D45" s="31" t="s">
        <v>188</v>
      </c>
      <c r="E45" s="8" t="str">
        <f>CONCATENATE("%MW",(B28+3))</f>
        <v>%MW1074</v>
      </c>
      <c r="F45" s="8" t="s">
        <v>9</v>
      </c>
      <c r="G45" s="8"/>
      <c r="H45" s="21"/>
      <c r="I45" s="10"/>
      <c r="J45" s="10"/>
    </row>
    <row r="46" spans="1:24" x14ac:dyDescent="0.25">
      <c r="A46" s="10"/>
      <c r="B46" s="298"/>
      <c r="C46" s="299"/>
      <c r="D46" s="31" t="s">
        <v>6</v>
      </c>
      <c r="E46" s="8" t="str">
        <f>CONCATENATE("%MW",(B28+4))</f>
        <v>%MW1075</v>
      </c>
      <c r="F46" s="8" t="s">
        <v>9</v>
      </c>
      <c r="G46" s="8"/>
      <c r="H46" s="21"/>
      <c r="I46" s="10"/>
      <c r="J46" s="10"/>
      <c r="K46" s="34"/>
      <c r="L46" s="34"/>
      <c r="M46" s="122"/>
      <c r="N46" s="88"/>
      <c r="O46" s="88"/>
      <c r="P46" s="89"/>
      <c r="Q46" s="89"/>
      <c r="R46" s="89"/>
      <c r="S46" s="10"/>
    </row>
    <row r="47" spans="1:24" x14ac:dyDescent="0.25">
      <c r="A47" s="10"/>
      <c r="B47" s="298"/>
      <c r="C47" s="299"/>
      <c r="D47" s="31" t="s">
        <v>355</v>
      </c>
      <c r="E47" s="8" t="str">
        <f>CONCATENATE("%MW",(B28+5))</f>
        <v>%MW1076</v>
      </c>
      <c r="F47" s="8" t="s">
        <v>9</v>
      </c>
      <c r="G47" s="8"/>
      <c r="H47" s="21"/>
      <c r="I47" s="10"/>
      <c r="J47" s="10"/>
      <c r="K47" s="356"/>
      <c r="L47" s="356"/>
      <c r="M47" s="9"/>
      <c r="N47" s="204"/>
      <c r="O47" s="204"/>
      <c r="P47" s="10"/>
      <c r="Q47" s="10"/>
      <c r="R47" s="10"/>
      <c r="S47" s="10"/>
    </row>
    <row r="48" spans="1:24" x14ac:dyDescent="0.25">
      <c r="A48" s="10"/>
      <c r="B48" s="298"/>
      <c r="C48" s="299"/>
      <c r="D48" s="107" t="s">
        <v>356</v>
      </c>
      <c r="E48" s="108" t="str">
        <f>CONCATENATE("%MW",(B28+6))</f>
        <v>%MW1077</v>
      </c>
      <c r="F48" s="108" t="s">
        <v>9</v>
      </c>
      <c r="G48" s="108"/>
      <c r="H48" s="109"/>
      <c r="I48" s="10"/>
      <c r="J48" s="10"/>
      <c r="K48" s="356"/>
      <c r="L48" s="356"/>
      <c r="M48" s="9"/>
      <c r="N48" s="204"/>
      <c r="O48" s="204"/>
      <c r="P48" s="10"/>
      <c r="Q48" s="10"/>
      <c r="R48" s="10"/>
      <c r="S48" s="10"/>
    </row>
    <row r="49" spans="1:19" ht="15" customHeight="1" x14ac:dyDescent="0.25">
      <c r="A49" s="10"/>
      <c r="B49" s="298"/>
      <c r="C49" s="299"/>
      <c r="D49" s="100"/>
      <c r="E49" s="101"/>
      <c r="F49" s="101"/>
      <c r="G49" s="101"/>
      <c r="H49" s="102"/>
      <c r="I49" s="10"/>
      <c r="J49" s="10"/>
      <c r="K49" s="356"/>
      <c r="L49" s="356"/>
      <c r="M49" s="9"/>
      <c r="N49" s="204"/>
      <c r="O49" s="204"/>
      <c r="P49" s="10"/>
      <c r="Q49" s="10"/>
      <c r="R49" s="10"/>
      <c r="S49" s="10"/>
    </row>
    <row r="50" spans="1:19" ht="15.75" thickBot="1" x14ac:dyDescent="0.3">
      <c r="A50" s="10"/>
      <c r="B50" s="300"/>
      <c r="C50" s="301"/>
      <c r="D50" s="104"/>
      <c r="E50" s="105"/>
      <c r="F50" s="105"/>
      <c r="G50" s="105"/>
      <c r="H50" s="106"/>
      <c r="I50" s="10"/>
      <c r="J50" s="10"/>
      <c r="K50" s="356"/>
      <c r="L50" s="356"/>
      <c r="M50" s="9"/>
      <c r="N50" s="204"/>
      <c r="O50" s="204"/>
      <c r="P50" s="10"/>
      <c r="Q50" s="10"/>
      <c r="R50" s="10"/>
      <c r="S50" s="10"/>
    </row>
    <row r="51" spans="1:19" x14ac:dyDescent="0.25">
      <c r="A51" s="10"/>
      <c r="B51" s="10"/>
      <c r="C51" s="10"/>
      <c r="D51" s="10"/>
      <c r="E51" s="10"/>
      <c r="F51" s="4"/>
      <c r="G51" s="10"/>
      <c r="H51" s="10"/>
      <c r="I51" s="10"/>
      <c r="J51" s="10"/>
    </row>
    <row r="52" spans="1:19" x14ac:dyDescent="0.25">
      <c r="A52" s="10"/>
      <c r="B52" s="10"/>
      <c r="C52" s="10"/>
      <c r="D52" s="10"/>
      <c r="E52" s="10"/>
      <c r="F52" s="4"/>
      <c r="G52" s="10"/>
      <c r="H52" s="10"/>
      <c r="I52" s="10"/>
      <c r="J52" s="10"/>
    </row>
    <row r="53" spans="1:19" x14ac:dyDescent="0.25">
      <c r="A53" s="10"/>
      <c r="B53" s="10"/>
      <c r="C53" s="10"/>
      <c r="D53" s="10"/>
      <c r="E53" s="10"/>
      <c r="F53" s="4"/>
      <c r="G53" s="10"/>
      <c r="H53" s="10"/>
      <c r="I53" s="10"/>
      <c r="J53" s="10"/>
    </row>
    <row r="54" spans="1:19" x14ac:dyDescent="0.25">
      <c r="A54" s="10"/>
      <c r="B54" s="10"/>
      <c r="C54" s="10"/>
      <c r="D54" s="10"/>
      <c r="E54" s="10"/>
      <c r="F54" s="4"/>
      <c r="G54" s="10"/>
      <c r="H54" s="10"/>
      <c r="I54" s="10"/>
      <c r="J54" s="10"/>
    </row>
    <row r="55" spans="1:19" ht="15" customHeight="1" x14ac:dyDescent="0.25">
      <c r="A55" s="10"/>
      <c r="B55" s="10"/>
      <c r="C55" s="10"/>
      <c r="D55" s="10"/>
      <c r="E55" s="10"/>
      <c r="F55" s="4"/>
      <c r="G55" s="10"/>
      <c r="H55" s="10"/>
      <c r="I55" s="10"/>
      <c r="J55" s="10"/>
    </row>
    <row r="56" spans="1:19" x14ac:dyDescent="0.25">
      <c r="A56" s="10"/>
      <c r="B56" s="10"/>
      <c r="C56" s="10"/>
      <c r="D56" s="10"/>
      <c r="E56" s="10"/>
      <c r="F56" s="4"/>
      <c r="G56" s="10"/>
      <c r="H56" s="10"/>
      <c r="I56" s="10"/>
      <c r="J56" s="10"/>
    </row>
    <row r="57" spans="1:19" x14ac:dyDescent="0.25">
      <c r="A57" s="10"/>
      <c r="B57" s="10"/>
      <c r="C57" s="10"/>
      <c r="D57" s="10"/>
      <c r="E57" s="10"/>
      <c r="F57" s="4"/>
      <c r="G57" s="10"/>
      <c r="H57" s="10"/>
      <c r="I57" s="10"/>
      <c r="J57" s="10"/>
    </row>
    <row r="58" spans="1:19" x14ac:dyDescent="0.25">
      <c r="A58" s="10"/>
      <c r="B58" s="10"/>
      <c r="C58" s="10"/>
      <c r="D58" s="10"/>
      <c r="E58" s="10"/>
      <c r="F58" s="4"/>
      <c r="G58" s="10"/>
      <c r="H58" s="10"/>
      <c r="I58" s="10"/>
      <c r="J58" s="10"/>
    </row>
    <row r="59" spans="1:19" x14ac:dyDescent="0.25">
      <c r="A59" s="10"/>
      <c r="B59" s="10"/>
      <c r="C59" s="10"/>
      <c r="D59" s="10"/>
      <c r="E59" s="10"/>
      <c r="F59" s="4"/>
      <c r="G59" s="10"/>
      <c r="H59" s="10"/>
      <c r="I59" s="10"/>
      <c r="J59" s="10"/>
    </row>
    <row r="60" spans="1:19" x14ac:dyDescent="0.25">
      <c r="A60" s="10"/>
      <c r="B60" s="10"/>
      <c r="C60" s="10"/>
      <c r="D60" s="10"/>
      <c r="E60" s="10"/>
      <c r="F60" s="4"/>
      <c r="G60" s="10"/>
      <c r="H60" s="10"/>
      <c r="I60" s="10"/>
      <c r="J60" s="10"/>
      <c r="K60" s="216"/>
      <c r="L60" s="216"/>
      <c r="M60" s="62" t="s">
        <v>691</v>
      </c>
      <c r="N60" s="217"/>
      <c r="O60" s="62"/>
      <c r="P60" s="216"/>
      <c r="Q60" s="216"/>
      <c r="R60" s="216"/>
      <c r="S60" s="216"/>
    </row>
    <row r="61" spans="1:19" x14ac:dyDescent="0.25">
      <c r="A61" s="10"/>
      <c r="B61" s="10"/>
      <c r="C61" s="10"/>
      <c r="D61" s="10"/>
      <c r="E61" s="10"/>
      <c r="F61" s="4"/>
      <c r="G61" s="10"/>
      <c r="H61" s="10"/>
      <c r="I61" s="10"/>
      <c r="J61" s="10"/>
      <c r="K61" s="324" t="s">
        <v>681</v>
      </c>
      <c r="L61" s="324"/>
      <c r="M61" s="218" t="s">
        <v>685</v>
      </c>
      <c r="N61" s="108" t="s">
        <v>378</v>
      </c>
      <c r="O61" s="108" t="s">
        <v>8</v>
      </c>
      <c r="P61" s="219"/>
      <c r="Q61" s="219"/>
      <c r="R61" s="219"/>
      <c r="S61" s="216" t="s">
        <v>682</v>
      </c>
    </row>
    <row r="62" spans="1:19" x14ac:dyDescent="0.25">
      <c r="A62" s="10"/>
      <c r="B62" s="10"/>
      <c r="C62" s="10"/>
      <c r="D62" s="10"/>
      <c r="E62" s="10"/>
      <c r="F62" s="4"/>
      <c r="G62" s="10"/>
      <c r="H62" s="10"/>
      <c r="I62" s="10"/>
      <c r="J62" s="10"/>
      <c r="K62" s="324"/>
      <c r="L62" s="324"/>
      <c r="M62" s="220" t="s">
        <v>686</v>
      </c>
      <c r="N62" s="221" t="s">
        <v>379</v>
      </c>
      <c r="O62" s="221" t="s">
        <v>8</v>
      </c>
      <c r="P62" s="222"/>
      <c r="Q62" s="222"/>
      <c r="R62" s="222"/>
      <c r="S62" s="216" t="s">
        <v>673</v>
      </c>
    </row>
    <row r="63" spans="1:19" x14ac:dyDescent="0.25">
      <c r="A63" s="10"/>
      <c r="B63" s="10"/>
      <c r="C63" s="10"/>
      <c r="D63" s="10"/>
      <c r="E63" s="10"/>
      <c r="F63" s="4"/>
      <c r="G63" s="10"/>
      <c r="H63" s="10"/>
      <c r="I63" s="10"/>
      <c r="J63" s="10"/>
      <c r="K63" s="324"/>
      <c r="L63" s="324"/>
      <c r="M63" s="218" t="s">
        <v>692</v>
      </c>
      <c r="N63" s="108" t="s">
        <v>380</v>
      </c>
      <c r="O63" s="108" t="s">
        <v>8</v>
      </c>
      <c r="P63" s="219"/>
      <c r="Q63" s="219"/>
      <c r="R63" s="219"/>
      <c r="S63" s="216"/>
    </row>
    <row r="64" spans="1:19" x14ac:dyDescent="0.25">
      <c r="A64" s="10"/>
      <c r="B64" s="10"/>
      <c r="C64" s="10"/>
      <c r="D64" s="10"/>
      <c r="E64" s="10"/>
      <c r="F64" s="4"/>
      <c r="G64" s="10"/>
      <c r="H64" s="10"/>
      <c r="I64" s="10"/>
      <c r="J64" s="10"/>
      <c r="K64" s="324"/>
      <c r="L64" s="324"/>
      <c r="M64" s="223" t="s">
        <v>693</v>
      </c>
      <c r="N64" s="224" t="s">
        <v>381</v>
      </c>
      <c r="O64" s="224" t="s">
        <v>8</v>
      </c>
      <c r="P64" s="224"/>
      <c r="Q64" s="224"/>
      <c r="R64" s="224"/>
      <c r="S64" s="216"/>
    </row>
    <row r="65" spans="11:20" x14ac:dyDescent="0.25">
      <c r="K65" s="324"/>
      <c r="L65" s="324"/>
      <c r="M65" s="218" t="s">
        <v>690</v>
      </c>
      <c r="N65" s="108" t="s">
        <v>687</v>
      </c>
      <c r="O65" s="108" t="s">
        <v>9</v>
      </c>
      <c r="P65" s="219" t="s">
        <v>688</v>
      </c>
      <c r="Q65" s="219" t="s">
        <v>689</v>
      </c>
      <c r="R65" s="219"/>
      <c r="S65" s="216"/>
    </row>
    <row r="66" spans="11:20" x14ac:dyDescent="0.25">
      <c r="K66" s="216"/>
      <c r="L66" s="225" t="s">
        <v>442</v>
      </c>
      <c r="M66" s="217" t="s">
        <v>683</v>
      </c>
      <c r="N66" s="217"/>
      <c r="O66" s="217"/>
      <c r="P66" s="216"/>
      <c r="Q66" s="216"/>
      <c r="R66" s="216"/>
      <c r="S66" s="216"/>
    </row>
    <row r="67" spans="11:20" x14ac:dyDescent="0.25">
      <c r="K67" s="216"/>
      <c r="L67" s="225"/>
      <c r="M67" s="217" t="s">
        <v>684</v>
      </c>
      <c r="N67" s="217"/>
      <c r="O67" s="217"/>
      <c r="P67" s="216"/>
      <c r="Q67" s="216"/>
      <c r="R67" s="216"/>
      <c r="S67" s="216"/>
    </row>
    <row r="68" spans="11:20" x14ac:dyDescent="0.25">
      <c r="K68" s="216"/>
      <c r="L68" s="225" t="s">
        <v>456</v>
      </c>
      <c r="M68" s="226" t="s">
        <v>454</v>
      </c>
      <c r="N68" s="217"/>
      <c r="O68" s="217"/>
      <c r="P68" s="216"/>
      <c r="Q68" s="216"/>
      <c r="R68" s="216"/>
      <c r="S68" s="216"/>
    </row>
    <row r="69" spans="11:20" x14ac:dyDescent="0.25">
      <c r="K69" s="216"/>
      <c r="L69" s="225" t="s">
        <v>455</v>
      </c>
      <c r="M69" s="226" t="s">
        <v>457</v>
      </c>
      <c r="N69" s="217"/>
      <c r="O69" s="217"/>
      <c r="P69" s="216"/>
      <c r="Q69" s="216"/>
      <c r="R69" s="216"/>
      <c r="S69" s="216"/>
    </row>
    <row r="70" spans="11:20" ht="15.75" thickBot="1" x14ac:dyDescent="0.3">
      <c r="N70" s="213"/>
      <c r="O70" s="213"/>
      <c r="S70" s="10"/>
    </row>
    <row r="71" spans="11:20" x14ac:dyDescent="0.25">
      <c r="K71" s="316" t="s">
        <v>445</v>
      </c>
      <c r="L71" s="317"/>
      <c r="M71" s="127" t="s">
        <v>450</v>
      </c>
      <c r="N71" s="214" t="s">
        <v>446</v>
      </c>
      <c r="O71" s="214" t="s">
        <v>8</v>
      </c>
      <c r="P71" s="68"/>
      <c r="Q71" s="68"/>
      <c r="R71" s="68"/>
      <c r="T71" s="44"/>
    </row>
    <row r="72" spans="11:20" x14ac:dyDescent="0.25">
      <c r="K72" s="318"/>
      <c r="L72" s="319"/>
      <c r="M72" s="127" t="s">
        <v>451</v>
      </c>
      <c r="N72" s="214" t="s">
        <v>447</v>
      </c>
      <c r="O72" s="214" t="s">
        <v>8</v>
      </c>
      <c r="P72" s="68"/>
      <c r="Q72" s="68"/>
      <c r="R72" s="68"/>
      <c r="S72" t="s">
        <v>673</v>
      </c>
      <c r="T72" s="44"/>
    </row>
    <row r="73" spans="11:20" x14ac:dyDescent="0.25">
      <c r="K73" s="318"/>
      <c r="L73" s="319"/>
      <c r="M73" s="127" t="s">
        <v>452</v>
      </c>
      <c r="N73" s="214" t="s">
        <v>448</v>
      </c>
      <c r="O73" s="214" t="s">
        <v>8</v>
      </c>
      <c r="P73" s="68"/>
      <c r="Q73" s="68"/>
      <c r="R73" s="68"/>
      <c r="T73" s="44"/>
    </row>
    <row r="74" spans="11:20" ht="15.75" thickBot="1" x14ac:dyDescent="0.3">
      <c r="K74" s="320"/>
      <c r="L74" s="321"/>
      <c r="M74" s="120" t="s">
        <v>453</v>
      </c>
      <c r="N74" s="8" t="s">
        <v>449</v>
      </c>
      <c r="O74" s="8" t="s">
        <v>8</v>
      </c>
      <c r="P74" s="8"/>
      <c r="Q74" s="8"/>
      <c r="R74" s="8"/>
      <c r="T74" s="44"/>
    </row>
    <row r="75" spans="11:20" x14ac:dyDescent="0.25">
      <c r="L75" s="143" t="s">
        <v>442</v>
      </c>
      <c r="M75" s="213" t="s">
        <v>640</v>
      </c>
      <c r="N75" s="213"/>
      <c r="O75" s="213"/>
      <c r="T75" s="44"/>
    </row>
    <row r="76" spans="11:20" x14ac:dyDescent="0.25">
      <c r="L76" s="143"/>
      <c r="M76" s="213" t="s">
        <v>641</v>
      </c>
      <c r="N76" s="213"/>
      <c r="O76" s="213"/>
      <c r="T76" s="44"/>
    </row>
    <row r="77" spans="11:20" x14ac:dyDescent="0.25">
      <c r="L77" s="143" t="s">
        <v>456</v>
      </c>
      <c r="M77" s="5" t="s">
        <v>454</v>
      </c>
      <c r="N77" s="213"/>
      <c r="O77" s="213"/>
      <c r="T77" s="44"/>
    </row>
    <row r="78" spans="11:20" x14ac:dyDescent="0.25">
      <c r="L78" s="143" t="s">
        <v>455</v>
      </c>
      <c r="M78" s="5" t="s">
        <v>457</v>
      </c>
      <c r="N78" s="213"/>
      <c r="O78" s="213"/>
      <c r="T78" s="44"/>
    </row>
    <row r="79" spans="11:20" x14ac:dyDescent="0.25">
      <c r="T79" s="44"/>
    </row>
    <row r="80" spans="11:20" x14ac:dyDescent="0.25">
      <c r="T80" s="44"/>
    </row>
    <row r="81" spans="20:20" x14ac:dyDescent="0.25">
      <c r="T81" s="44"/>
    </row>
    <row r="82" spans="20:20" x14ac:dyDescent="0.25">
      <c r="T82" s="44"/>
    </row>
    <row r="100" spans="12:20" x14ac:dyDescent="0.25">
      <c r="L100" s="23"/>
      <c r="M100" s="9"/>
      <c r="N100" s="204"/>
      <c r="O100" s="204"/>
      <c r="P100" s="10"/>
      <c r="Q100" s="10"/>
      <c r="R100" s="10"/>
      <c r="S100" s="10"/>
      <c r="T100" s="10"/>
    </row>
    <row r="101" spans="12:20" x14ac:dyDescent="0.25">
      <c r="L101" s="23"/>
      <c r="M101" s="9"/>
      <c r="N101" s="204"/>
      <c r="O101" s="204"/>
      <c r="P101" s="10"/>
      <c r="Q101" s="10"/>
      <c r="R101" s="10"/>
      <c r="S101" s="10"/>
      <c r="T101" s="10"/>
    </row>
    <row r="102" spans="12:20" x14ac:dyDescent="0.25">
      <c r="L102" s="23"/>
      <c r="M102" s="9"/>
      <c r="N102" s="204"/>
      <c r="O102" s="204"/>
      <c r="P102" s="10"/>
      <c r="Q102" s="10"/>
      <c r="R102" s="10"/>
      <c r="S102" s="10"/>
      <c r="T102" s="10"/>
    </row>
    <row r="103" spans="12:20" x14ac:dyDescent="0.25">
      <c r="L103" s="23"/>
      <c r="M103" s="9"/>
      <c r="N103" s="204"/>
      <c r="O103" s="204"/>
      <c r="P103" s="10"/>
      <c r="Q103" s="10"/>
      <c r="R103" s="10"/>
      <c r="S103" s="10"/>
      <c r="T103" s="10"/>
    </row>
    <row r="104" spans="12:20" x14ac:dyDescent="0.25">
      <c r="L104" s="23"/>
      <c r="M104" s="9"/>
      <c r="N104" s="204"/>
      <c r="O104" s="204"/>
      <c r="P104" s="10"/>
      <c r="Q104" s="10"/>
      <c r="R104" s="10"/>
      <c r="S104" s="10"/>
      <c r="T104" s="10"/>
    </row>
    <row r="105" spans="12:20" x14ac:dyDescent="0.25">
      <c r="L105" s="23"/>
      <c r="M105" s="9"/>
      <c r="N105" s="204"/>
      <c r="O105" s="204"/>
      <c r="P105" s="10"/>
      <c r="Q105" s="10"/>
      <c r="R105" s="10"/>
      <c r="S105" s="10"/>
      <c r="T105" s="10"/>
    </row>
  </sheetData>
  <mergeCells count="22">
    <mergeCell ref="T40:X40"/>
    <mergeCell ref="T41:X41"/>
    <mergeCell ref="T42:X42"/>
    <mergeCell ref="K71:L74"/>
    <mergeCell ref="M7:M8"/>
    <mergeCell ref="N7:O7"/>
    <mergeCell ref="P7:P8"/>
    <mergeCell ref="K61:L65"/>
    <mergeCell ref="K41:L44"/>
    <mergeCell ref="B28:C28"/>
    <mergeCell ref="B29:C50"/>
    <mergeCell ref="K27:L27"/>
    <mergeCell ref="K28:L31"/>
    <mergeCell ref="K34:L34"/>
    <mergeCell ref="K35:L38"/>
    <mergeCell ref="K40:L40"/>
    <mergeCell ref="B3:C3"/>
    <mergeCell ref="B4:C25"/>
    <mergeCell ref="K7:K8"/>
    <mergeCell ref="L7:L8"/>
    <mergeCell ref="Q9:Q17"/>
    <mergeCell ref="Q18:Q2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8"/>
  <sheetViews>
    <sheetView workbookViewId="0">
      <selection activeCell="D19" sqref="D19"/>
    </sheetView>
  </sheetViews>
  <sheetFormatPr defaultColWidth="8.85546875" defaultRowHeight="15" x14ac:dyDescent="0.25"/>
  <cols>
    <col min="4" max="4" width="16.85546875" customWidth="1"/>
  </cols>
  <sheetData>
    <row r="4" spans="2:14" ht="15.95" thickBot="1" x14ac:dyDescent="0.25">
      <c r="B4" t="s">
        <v>32</v>
      </c>
      <c r="I4" t="s">
        <v>224</v>
      </c>
    </row>
    <row r="5" spans="2:14" x14ac:dyDescent="0.25">
      <c r="B5" s="325"/>
      <c r="C5" s="326"/>
      <c r="D5" s="67" t="s">
        <v>33</v>
      </c>
      <c r="E5" s="8" t="s">
        <v>45</v>
      </c>
      <c r="F5" s="8" t="s">
        <v>8</v>
      </c>
      <c r="G5" s="8"/>
      <c r="H5" s="8"/>
      <c r="I5" s="33" t="s">
        <v>648</v>
      </c>
    </row>
    <row r="6" spans="2:14" ht="15.75" thickBot="1" x14ac:dyDescent="0.3">
      <c r="B6" s="327"/>
      <c r="C6" s="328"/>
      <c r="D6" s="67" t="s">
        <v>34</v>
      </c>
      <c r="E6" s="8" t="s">
        <v>65</v>
      </c>
      <c r="F6" s="8" t="s">
        <v>8</v>
      </c>
      <c r="G6" s="8"/>
      <c r="H6" s="8"/>
      <c r="I6" s="33" t="s">
        <v>649</v>
      </c>
    </row>
    <row r="7" spans="2:14" x14ac:dyDescent="0.25">
      <c r="B7" s="327"/>
      <c r="C7" s="328"/>
      <c r="D7" s="265" t="s">
        <v>35</v>
      </c>
      <c r="E7" s="66" t="s">
        <v>66</v>
      </c>
      <c r="F7" s="66" t="s">
        <v>8</v>
      </c>
      <c r="G7" s="66"/>
      <c r="H7" s="66"/>
      <c r="I7" s="46" t="s">
        <v>650</v>
      </c>
    </row>
    <row r="8" spans="2:14" x14ac:dyDescent="0.25">
      <c r="B8" s="327"/>
      <c r="C8" s="328"/>
      <c r="D8" s="9"/>
      <c r="E8" s="204"/>
      <c r="F8" s="204"/>
      <c r="G8" s="204"/>
      <c r="H8" s="204"/>
      <c r="I8" s="10"/>
      <c r="J8" s="10"/>
      <c r="K8" s="10"/>
      <c r="L8" s="10"/>
      <c r="M8" s="10"/>
      <c r="N8" s="10"/>
    </row>
    <row r="9" spans="2:14" ht="15.75" thickBot="1" x14ac:dyDescent="0.3">
      <c r="B9" s="329"/>
      <c r="C9" s="330"/>
      <c r="D9" s="9"/>
      <c r="E9" s="204"/>
      <c r="F9" s="204"/>
      <c r="G9" s="204"/>
      <c r="H9" s="204"/>
      <c r="I9" s="10"/>
      <c r="J9" s="10"/>
      <c r="K9" s="10"/>
      <c r="L9" s="10"/>
      <c r="M9" s="10"/>
      <c r="N9" s="10"/>
    </row>
    <row r="10" spans="2:14" x14ac:dyDescent="0.25">
      <c r="D10" s="9"/>
      <c r="E10" s="204"/>
      <c r="F10" s="204"/>
      <c r="G10" s="204"/>
      <c r="H10" s="204"/>
      <c r="I10" s="10"/>
      <c r="J10" s="10"/>
      <c r="K10" s="10"/>
      <c r="L10" s="10"/>
      <c r="M10" s="10"/>
      <c r="N10" s="10"/>
    </row>
    <row r="11" spans="2:14" x14ac:dyDescent="0.25">
      <c r="D11" s="9"/>
      <c r="E11" s="204"/>
      <c r="F11" s="204"/>
      <c r="G11" s="204"/>
      <c r="H11" s="204"/>
      <c r="I11" s="10"/>
      <c r="J11" s="10"/>
      <c r="K11" s="10"/>
      <c r="L11" s="10"/>
      <c r="M11" s="10"/>
      <c r="N11" s="10"/>
    </row>
    <row r="12" spans="2:14" x14ac:dyDescent="0.25">
      <c r="D12" s="9"/>
      <c r="E12" s="204"/>
      <c r="F12" s="204"/>
      <c r="G12" s="204"/>
      <c r="H12" s="204"/>
      <c r="I12" s="10"/>
      <c r="J12" s="10"/>
      <c r="K12" s="10"/>
      <c r="L12" s="10"/>
      <c r="M12" s="10"/>
      <c r="N12" s="10"/>
    </row>
    <row r="13" spans="2:14" x14ac:dyDescent="0.25">
      <c r="D13" s="9"/>
      <c r="E13" s="204"/>
      <c r="F13" s="204"/>
      <c r="G13" s="204"/>
      <c r="H13" s="204"/>
      <c r="I13" s="10"/>
      <c r="J13" s="10"/>
      <c r="K13" s="10"/>
      <c r="L13" s="10"/>
      <c r="M13" s="10"/>
      <c r="N13" s="10"/>
    </row>
    <row r="14" spans="2:14" x14ac:dyDescent="0.25">
      <c r="D14" s="9"/>
      <c r="E14" s="204"/>
      <c r="F14" s="204"/>
      <c r="G14" s="204"/>
      <c r="H14" s="204"/>
      <c r="I14" s="10"/>
      <c r="J14" s="10"/>
      <c r="K14" s="10"/>
      <c r="L14" s="10"/>
      <c r="M14" s="10"/>
      <c r="N14" s="10"/>
    </row>
    <row r="15" spans="2:14" x14ac:dyDescent="0.25">
      <c r="D15" s="9"/>
      <c r="E15" s="204"/>
      <c r="F15" s="204"/>
      <c r="G15" s="204"/>
      <c r="H15" s="204"/>
      <c r="I15" s="10"/>
      <c r="J15" s="10"/>
      <c r="K15" s="10"/>
      <c r="L15" s="10"/>
      <c r="M15" s="10"/>
      <c r="N15" s="10"/>
    </row>
    <row r="16" spans="2:14" x14ac:dyDescent="0.25">
      <c r="D16" s="9"/>
      <c r="E16" s="204"/>
      <c r="F16" s="204"/>
      <c r="G16" s="204"/>
      <c r="H16" s="204"/>
      <c r="I16" s="10"/>
      <c r="J16" s="10"/>
      <c r="K16" s="10"/>
      <c r="L16" s="10"/>
      <c r="M16" s="10"/>
      <c r="N16" s="10"/>
    </row>
    <row r="17" spans="4:14" x14ac:dyDescent="0.25"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4:14" x14ac:dyDescent="0.25"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</sheetData>
  <mergeCells count="1">
    <mergeCell ref="B5:C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39"/>
  <sheetViews>
    <sheetView zoomScale="85" zoomScaleNormal="85" workbookViewId="0">
      <selection activeCell="G34" sqref="G34"/>
    </sheetView>
  </sheetViews>
  <sheetFormatPr defaultColWidth="8.85546875" defaultRowHeight="15" x14ac:dyDescent="0.25"/>
  <cols>
    <col min="4" max="4" width="24.85546875" style="2" customWidth="1"/>
    <col min="5" max="5" width="13.42578125" style="1" customWidth="1"/>
    <col min="6" max="6" width="9.140625" style="1"/>
    <col min="9" max="9" width="9.140625" style="1"/>
    <col min="12" max="12" width="12.42578125" customWidth="1"/>
    <col min="13" max="13" width="13.42578125" customWidth="1"/>
    <col min="14" max="14" width="11.42578125" customWidth="1"/>
    <col min="17" max="17" width="24.28515625" customWidth="1"/>
  </cols>
  <sheetData>
    <row r="2" spans="1:18" x14ac:dyDescent="0.2">
      <c r="B2" t="s">
        <v>61</v>
      </c>
      <c r="D2" s="209" t="s">
        <v>671</v>
      </c>
      <c r="E2" s="335" t="s">
        <v>672</v>
      </c>
      <c r="F2" s="335"/>
      <c r="G2" s="335"/>
    </row>
    <row r="3" spans="1:18" ht="15.75" thickBot="1" x14ac:dyDescent="0.3">
      <c r="A3" s="10"/>
      <c r="B3" s="23"/>
      <c r="C3" s="23"/>
      <c r="D3" s="9"/>
      <c r="E3" s="4"/>
      <c r="F3" s="4"/>
      <c r="G3" s="9"/>
      <c r="H3" s="9"/>
      <c r="I3" s="4"/>
      <c r="J3" s="10"/>
      <c r="K3" s="10"/>
      <c r="L3" s="10"/>
    </row>
    <row r="4" spans="1:18" ht="15.75" thickBot="1" x14ac:dyDescent="0.3">
      <c r="A4" s="10"/>
      <c r="B4" s="294">
        <v>3000</v>
      </c>
      <c r="C4" s="307"/>
      <c r="D4" s="268" t="s">
        <v>811</v>
      </c>
      <c r="E4" s="19" t="str">
        <f>CONCATENATE("%M",(B4+0))</f>
        <v>%M3000</v>
      </c>
      <c r="F4" s="19" t="s">
        <v>8</v>
      </c>
      <c r="G4" s="19"/>
      <c r="H4" s="169"/>
      <c r="I4" s="204"/>
      <c r="J4" s="10"/>
      <c r="K4" s="10"/>
      <c r="L4" s="289" t="s">
        <v>642</v>
      </c>
      <c r="M4" s="289"/>
      <c r="N4" s="289"/>
    </row>
    <row r="5" spans="1:18" x14ac:dyDescent="0.25">
      <c r="A5" s="10"/>
      <c r="B5" s="331" t="s">
        <v>812</v>
      </c>
      <c r="C5" s="332" t="s">
        <v>813</v>
      </c>
      <c r="D5" s="266" t="s">
        <v>814</v>
      </c>
      <c r="E5" s="8" t="str">
        <f>CONCATENATE("%M",(B4+1))</f>
        <v>%M3001</v>
      </c>
      <c r="F5" s="8" t="s">
        <v>8</v>
      </c>
      <c r="G5" s="8"/>
      <c r="H5" s="21"/>
      <c r="I5" s="204"/>
      <c r="J5" s="10"/>
      <c r="K5" s="10"/>
      <c r="L5" s="315" t="s">
        <v>645</v>
      </c>
      <c r="M5" s="315"/>
      <c r="N5" s="315"/>
    </row>
    <row r="6" spans="1:18" x14ac:dyDescent="0.25">
      <c r="A6" s="10"/>
      <c r="B6" s="327"/>
      <c r="C6" s="333"/>
      <c r="D6" s="266" t="s">
        <v>815</v>
      </c>
      <c r="E6" s="8" t="str">
        <f>CONCATENATE("%M",(B4+2))</f>
        <v>%M3002</v>
      </c>
      <c r="F6" s="8" t="s">
        <v>8</v>
      </c>
      <c r="G6" s="8"/>
      <c r="H6" s="21"/>
      <c r="I6" s="204"/>
      <c r="J6" s="10"/>
      <c r="K6" s="10"/>
      <c r="L6" s="314" t="s">
        <v>644</v>
      </c>
      <c r="M6" s="314"/>
      <c r="N6" s="314"/>
      <c r="O6" s="10"/>
      <c r="P6" s="10"/>
      <c r="Q6" s="10"/>
    </row>
    <row r="7" spans="1:18" x14ac:dyDescent="0.25">
      <c r="A7" s="10"/>
      <c r="B7" s="327"/>
      <c r="C7" s="333"/>
      <c r="D7" s="266" t="s">
        <v>816</v>
      </c>
      <c r="E7" s="8" t="str">
        <f>CONCATENATE("%M",(B4+3))</f>
        <v>%M3003</v>
      </c>
      <c r="F7" s="8" t="s">
        <v>8</v>
      </c>
      <c r="G7" s="8"/>
      <c r="H7" s="21"/>
      <c r="I7" s="204"/>
      <c r="J7" s="10"/>
      <c r="K7" s="10"/>
      <c r="L7" s="336" t="s">
        <v>643</v>
      </c>
      <c r="M7" s="336"/>
      <c r="N7" s="336"/>
      <c r="O7" s="10"/>
      <c r="P7" s="10"/>
      <c r="Q7" s="10"/>
    </row>
    <row r="8" spans="1:18" x14ac:dyDescent="0.25">
      <c r="A8" s="10"/>
      <c r="B8" s="327"/>
      <c r="C8" s="333"/>
      <c r="D8" s="266" t="s">
        <v>817</v>
      </c>
      <c r="E8" s="8" t="str">
        <f>CONCATENATE("%M",(B4+4))</f>
        <v>%M3004</v>
      </c>
      <c r="F8" s="8" t="s">
        <v>8</v>
      </c>
      <c r="G8" s="8"/>
      <c r="H8" s="21"/>
      <c r="I8" s="204"/>
      <c r="J8" s="10"/>
      <c r="K8" s="10"/>
      <c r="L8" s="337" t="s">
        <v>697</v>
      </c>
      <c r="M8" s="337"/>
      <c r="N8" s="337"/>
      <c r="O8" s="10"/>
      <c r="P8" s="10"/>
      <c r="Q8" s="10"/>
    </row>
    <row r="9" spans="1:18" x14ac:dyDescent="0.25">
      <c r="A9" s="10"/>
      <c r="B9" s="327"/>
      <c r="C9" s="333"/>
      <c r="D9" s="266" t="s">
        <v>818</v>
      </c>
      <c r="E9" s="8" t="str">
        <f>CONCATENATE("%M",(B4+5))</f>
        <v>%M3005</v>
      </c>
      <c r="F9" s="8" t="s">
        <v>8</v>
      </c>
      <c r="G9" s="45"/>
      <c r="H9" s="36"/>
      <c r="I9" s="204"/>
      <c r="J9" s="10"/>
      <c r="K9" s="10"/>
      <c r="L9" s="10"/>
      <c r="M9" s="10"/>
      <c r="N9" s="10"/>
      <c r="O9" s="10"/>
      <c r="P9" s="10"/>
      <c r="Q9" s="10"/>
      <c r="R9" s="10"/>
    </row>
    <row r="10" spans="1:18" x14ac:dyDescent="0.25">
      <c r="A10" s="10"/>
      <c r="B10" s="327"/>
      <c r="C10" s="333"/>
      <c r="D10" s="266" t="s">
        <v>819</v>
      </c>
      <c r="E10" s="8" t="str">
        <f>CONCATENATE("%M",(B4+6))</f>
        <v>%M3006</v>
      </c>
      <c r="F10" s="8" t="s">
        <v>8</v>
      </c>
      <c r="G10" s="45"/>
      <c r="H10" s="36"/>
      <c r="I10" s="204"/>
      <c r="J10" s="10"/>
      <c r="K10" s="10"/>
      <c r="L10" s="10"/>
      <c r="M10" s="267"/>
      <c r="N10" s="10"/>
      <c r="O10" s="10"/>
      <c r="P10" s="10"/>
      <c r="Q10" s="10"/>
      <c r="R10" s="10"/>
    </row>
    <row r="11" spans="1:18" ht="15.75" thickBot="1" x14ac:dyDescent="0.3">
      <c r="A11" s="10"/>
      <c r="B11" s="329"/>
      <c r="C11" s="334"/>
      <c r="D11" s="269" t="s">
        <v>820</v>
      </c>
      <c r="E11" s="22" t="str">
        <f>CONCATENATE("%M",(B4+7))</f>
        <v>%M3007</v>
      </c>
      <c r="F11" s="22" t="s">
        <v>8</v>
      </c>
      <c r="G11" s="49"/>
      <c r="H11" s="50"/>
      <c r="I11" s="204"/>
      <c r="J11" s="10"/>
      <c r="K11" s="10"/>
      <c r="L11" s="204"/>
      <c r="M11" s="204"/>
      <c r="N11" s="10"/>
      <c r="O11" s="10"/>
      <c r="P11" s="10"/>
      <c r="Q11" s="10"/>
      <c r="R11" s="10"/>
    </row>
    <row r="12" spans="1:18" x14ac:dyDescent="0.25">
      <c r="A12" s="10"/>
      <c r="B12" s="23"/>
      <c r="C12" s="23"/>
      <c r="D12" s="9"/>
      <c r="E12" s="204"/>
      <c r="F12" s="204"/>
      <c r="G12" s="10"/>
      <c r="H12" s="10"/>
      <c r="I12" s="204"/>
      <c r="J12" s="10"/>
      <c r="K12" s="10"/>
      <c r="L12" s="204"/>
      <c r="M12" s="204"/>
      <c r="N12" s="10"/>
      <c r="O12" s="10"/>
      <c r="P12" s="10"/>
      <c r="Q12" s="10"/>
      <c r="R12" s="10"/>
    </row>
    <row r="13" spans="1:18" x14ac:dyDescent="0.25">
      <c r="A13" s="10"/>
      <c r="B13" s="23"/>
      <c r="C13" s="23"/>
      <c r="D13" s="9"/>
      <c r="E13" s="204"/>
      <c r="F13" s="204"/>
      <c r="G13" s="10"/>
      <c r="H13" s="10"/>
      <c r="I13" s="204"/>
      <c r="J13" s="10"/>
      <c r="K13" s="10"/>
      <c r="L13" s="204"/>
      <c r="M13" s="204"/>
      <c r="N13" s="10"/>
      <c r="O13" s="10"/>
      <c r="P13" s="10"/>
      <c r="Q13" s="10"/>
      <c r="R13" s="10"/>
    </row>
    <row r="14" spans="1:18" x14ac:dyDescent="0.25">
      <c r="A14" s="10"/>
      <c r="B14" s="23"/>
      <c r="C14" s="23"/>
      <c r="D14" s="9"/>
      <c r="E14" s="204"/>
      <c r="F14" s="204"/>
      <c r="G14" s="10"/>
      <c r="H14" s="10"/>
      <c r="I14" s="204"/>
      <c r="J14" s="10"/>
      <c r="K14" s="10"/>
      <c r="L14" s="204"/>
      <c r="M14" s="204"/>
      <c r="N14" s="10"/>
      <c r="O14" s="10"/>
      <c r="P14" s="10"/>
      <c r="Q14" s="10"/>
      <c r="R14" s="10"/>
    </row>
    <row r="15" spans="1:18" x14ac:dyDescent="0.25">
      <c r="A15" s="10"/>
      <c r="B15" s="23"/>
      <c r="C15" s="23"/>
      <c r="D15" s="9"/>
      <c r="E15" s="204"/>
      <c r="F15" s="204"/>
      <c r="G15" s="10"/>
      <c r="H15" s="10"/>
      <c r="I15" s="204"/>
      <c r="J15" s="10"/>
      <c r="K15" s="10"/>
      <c r="L15" s="204"/>
      <c r="M15" s="204"/>
      <c r="N15" s="10"/>
      <c r="O15" s="10"/>
      <c r="P15" s="10"/>
      <c r="Q15" s="10"/>
      <c r="R15" s="10"/>
    </row>
    <row r="16" spans="1:18" x14ac:dyDescent="0.25">
      <c r="A16" s="10"/>
      <c r="B16" s="23"/>
      <c r="C16" s="23"/>
      <c r="D16" s="9"/>
      <c r="E16" s="204"/>
      <c r="F16" s="204"/>
      <c r="G16" s="10"/>
      <c r="H16" s="10"/>
      <c r="I16" s="204"/>
      <c r="J16" s="10"/>
      <c r="K16" s="10"/>
      <c r="L16" s="204"/>
      <c r="M16" s="204"/>
      <c r="N16" s="10"/>
      <c r="O16" s="10"/>
      <c r="P16" s="10"/>
      <c r="Q16" s="10"/>
      <c r="R16" s="10"/>
    </row>
    <row r="17" spans="1:25" x14ac:dyDescent="0.25">
      <c r="A17" s="10"/>
      <c r="B17" s="23"/>
      <c r="C17" s="23"/>
      <c r="D17" s="9"/>
      <c r="E17" s="204"/>
      <c r="F17" s="204"/>
      <c r="G17" s="10"/>
      <c r="H17" s="10"/>
      <c r="I17" s="204"/>
      <c r="J17" s="10"/>
      <c r="K17" s="10"/>
      <c r="L17" s="204"/>
      <c r="M17" s="204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25">
      <c r="A18" s="10"/>
      <c r="B18" s="23"/>
      <c r="C18" s="23"/>
      <c r="D18" s="9"/>
      <c r="E18" s="204"/>
      <c r="F18" s="204"/>
      <c r="G18" s="10"/>
      <c r="H18" s="10"/>
      <c r="I18" s="204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25">
      <c r="A19" s="10"/>
      <c r="B19" s="10"/>
      <c r="C19" s="10"/>
      <c r="D19" s="9"/>
      <c r="E19" s="4"/>
      <c r="F19" s="4"/>
      <c r="G19" s="10"/>
      <c r="H19" s="10"/>
      <c r="I19" s="4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25">
      <c r="A20" s="10"/>
      <c r="B20" s="201"/>
      <c r="C20" s="23"/>
      <c r="D20" s="9"/>
      <c r="E20" s="131"/>
      <c r="F20" s="204"/>
      <c r="G20" s="10"/>
      <c r="H20" s="10"/>
      <c r="I20" s="204"/>
      <c r="J20" s="10"/>
      <c r="K20" s="10"/>
      <c r="L20" s="10"/>
      <c r="M20" s="10"/>
      <c r="N20" s="10"/>
      <c r="O20" s="10"/>
      <c r="P20" s="10"/>
      <c r="Q20" s="9"/>
      <c r="R20" s="204"/>
      <c r="S20" s="204"/>
      <c r="T20" s="10"/>
      <c r="U20" s="10"/>
      <c r="V20" s="10"/>
      <c r="W20" s="10"/>
      <c r="X20" s="10"/>
      <c r="Y20" s="10"/>
    </row>
    <row r="21" spans="1:25" x14ac:dyDescent="0.25">
      <c r="A21" s="10"/>
      <c r="B21" s="23"/>
      <c r="C21" s="23"/>
      <c r="D21" s="9"/>
      <c r="E21" s="204"/>
      <c r="F21" s="204"/>
      <c r="G21" s="10"/>
      <c r="H21" s="10"/>
      <c r="I21" s="204"/>
      <c r="J21" s="10"/>
      <c r="K21" s="10"/>
      <c r="L21" s="10"/>
      <c r="M21" s="10"/>
      <c r="N21" s="10"/>
      <c r="O21" s="10"/>
      <c r="P21" s="10"/>
      <c r="Q21" s="9"/>
      <c r="R21" s="204"/>
      <c r="S21" s="204"/>
      <c r="T21" s="10"/>
      <c r="U21" s="10"/>
      <c r="V21" s="10"/>
      <c r="W21" s="10"/>
      <c r="X21" s="10"/>
      <c r="Y21" s="10"/>
    </row>
    <row r="22" spans="1:25" x14ac:dyDescent="0.25">
      <c r="A22" s="10"/>
      <c r="J22" s="10"/>
      <c r="K22" s="10"/>
      <c r="L22" s="10"/>
      <c r="M22" s="10"/>
      <c r="Q22" s="9"/>
      <c r="R22" s="204"/>
      <c r="S22" s="204"/>
      <c r="T22" s="10"/>
      <c r="U22" s="10"/>
      <c r="V22" s="10"/>
      <c r="W22" s="10"/>
      <c r="X22" s="10"/>
      <c r="Y22" s="10"/>
    </row>
    <row r="23" spans="1:25" x14ac:dyDescent="0.25">
      <c r="J23" s="10"/>
      <c r="K23" s="10"/>
      <c r="L23" s="10"/>
      <c r="M23" s="10"/>
      <c r="Q23" s="9"/>
      <c r="R23" s="204"/>
      <c r="S23" s="204"/>
      <c r="T23" s="10"/>
      <c r="U23" s="10"/>
      <c r="V23" s="10"/>
      <c r="W23" s="10"/>
      <c r="X23" s="10"/>
      <c r="Y23" s="10"/>
    </row>
    <row r="24" spans="1:25" x14ac:dyDescent="0.25">
      <c r="J24" s="10"/>
      <c r="K24" s="10"/>
      <c r="L24" s="10"/>
      <c r="M24" s="10"/>
      <c r="Q24" s="9"/>
      <c r="R24" s="204"/>
      <c r="S24" s="204"/>
      <c r="T24" s="10"/>
      <c r="U24" s="10"/>
      <c r="V24" s="10"/>
      <c r="W24" s="10"/>
      <c r="X24" s="10"/>
      <c r="Y24" s="10"/>
    </row>
    <row r="25" spans="1:25" x14ac:dyDescent="0.25">
      <c r="J25" s="10"/>
      <c r="K25" s="10"/>
      <c r="L25" s="10"/>
      <c r="M25" s="10"/>
      <c r="Q25" s="9"/>
      <c r="R25" s="204"/>
      <c r="S25" s="204"/>
      <c r="T25" s="10"/>
      <c r="U25" s="10"/>
      <c r="V25" s="204"/>
      <c r="W25" s="10"/>
      <c r="X25" s="10"/>
      <c r="Y25" s="10"/>
    </row>
    <row r="26" spans="1:25" x14ac:dyDescent="0.25">
      <c r="J26" s="10"/>
      <c r="K26" s="10"/>
      <c r="L26" s="10"/>
      <c r="M26" s="10"/>
      <c r="Q26" s="9"/>
      <c r="R26" s="204"/>
      <c r="S26" s="204"/>
      <c r="T26" s="10"/>
      <c r="U26" s="10"/>
      <c r="V26" s="204"/>
      <c r="W26" s="10"/>
      <c r="X26" s="10"/>
      <c r="Y26" s="10"/>
    </row>
    <row r="27" spans="1:25" x14ac:dyDescent="0.25">
      <c r="J27" s="10"/>
      <c r="K27" s="10"/>
      <c r="L27" s="10"/>
      <c r="M27" s="10"/>
      <c r="Q27" s="9"/>
      <c r="R27" s="10"/>
      <c r="S27" s="10"/>
      <c r="T27" s="10"/>
      <c r="U27" s="10"/>
      <c r="V27" s="10"/>
      <c r="W27" s="10"/>
      <c r="X27" s="10"/>
      <c r="Y27" s="10"/>
    </row>
    <row r="28" spans="1:25" x14ac:dyDescent="0.25">
      <c r="J28" s="10"/>
      <c r="K28" s="10"/>
      <c r="L28" s="10"/>
      <c r="M28" s="10"/>
      <c r="Q28" s="9"/>
      <c r="R28" s="204"/>
      <c r="S28" s="204"/>
      <c r="T28" s="10"/>
      <c r="U28" s="10"/>
      <c r="V28" s="10"/>
      <c r="W28" s="10"/>
      <c r="X28" s="10"/>
      <c r="Y28" s="10"/>
    </row>
    <row r="29" spans="1:25" x14ac:dyDescent="0.25">
      <c r="J29" s="10"/>
      <c r="K29" s="10"/>
      <c r="L29" s="10"/>
      <c r="M29" s="10"/>
      <c r="Q29" s="9"/>
      <c r="R29" s="204"/>
      <c r="S29" s="204"/>
      <c r="T29" s="10"/>
      <c r="U29" s="10"/>
      <c r="V29" s="10"/>
      <c r="W29" s="10"/>
      <c r="X29" s="10"/>
      <c r="Y29" s="10"/>
    </row>
    <row r="30" spans="1:25" x14ac:dyDescent="0.25">
      <c r="B30" s="23"/>
      <c r="C30" s="23"/>
      <c r="D30" s="9"/>
      <c r="E30" s="204"/>
      <c r="F30" s="204"/>
      <c r="G30" s="10"/>
      <c r="H30" s="10"/>
      <c r="I30" s="204"/>
      <c r="J30" s="10"/>
      <c r="K30" s="10"/>
      <c r="L30" s="10"/>
      <c r="M30" s="10"/>
      <c r="Q30" s="9"/>
      <c r="R30" s="204"/>
      <c r="S30" s="204"/>
      <c r="T30" s="10"/>
      <c r="U30" s="10"/>
      <c r="V30" s="10"/>
      <c r="W30" s="10"/>
      <c r="X30" s="10"/>
      <c r="Y30" s="10"/>
    </row>
    <row r="31" spans="1:25" x14ac:dyDescent="0.25">
      <c r="B31" s="23"/>
      <c r="C31" s="23"/>
      <c r="D31" s="9"/>
      <c r="E31" s="204"/>
      <c r="F31" s="204"/>
      <c r="G31" s="10"/>
      <c r="H31" s="10"/>
      <c r="I31" s="204"/>
      <c r="J31" s="10"/>
      <c r="K31" s="10"/>
      <c r="L31" s="10"/>
      <c r="M31" s="10"/>
      <c r="Q31" s="9"/>
      <c r="R31" s="204"/>
      <c r="S31" s="204"/>
      <c r="T31" s="10"/>
      <c r="U31" s="10"/>
      <c r="V31" s="10"/>
      <c r="W31" s="10"/>
      <c r="X31" s="10"/>
      <c r="Y31" s="10"/>
    </row>
    <row r="32" spans="1:25" x14ac:dyDescent="0.25">
      <c r="B32" s="23"/>
      <c r="C32" s="23"/>
      <c r="D32" s="9"/>
      <c r="E32" s="204"/>
      <c r="F32" s="204"/>
      <c r="G32" s="10"/>
      <c r="H32" s="10"/>
      <c r="I32" s="204"/>
      <c r="J32" s="10"/>
      <c r="K32" s="10"/>
      <c r="L32" s="10"/>
      <c r="M32" s="10"/>
      <c r="Q32" s="9"/>
      <c r="R32" s="204"/>
      <c r="S32" s="204"/>
      <c r="T32" s="10"/>
      <c r="U32" s="10"/>
      <c r="V32" s="10"/>
      <c r="W32" s="10"/>
      <c r="X32" s="10"/>
      <c r="Y32" s="10"/>
    </row>
    <row r="33" spans="2:25" x14ac:dyDescent="0.25">
      <c r="B33" s="23"/>
      <c r="C33" s="23"/>
      <c r="D33" s="9"/>
      <c r="E33" s="204"/>
      <c r="F33" s="204"/>
      <c r="G33" s="10"/>
      <c r="H33" s="10"/>
      <c r="I33" s="204"/>
      <c r="J33" s="10"/>
      <c r="K33" s="10"/>
      <c r="L33" s="10"/>
      <c r="M33" s="10"/>
      <c r="Q33" s="9"/>
      <c r="R33" s="204"/>
      <c r="S33" s="204"/>
      <c r="T33" s="10"/>
      <c r="U33" s="10"/>
      <c r="V33" s="204"/>
      <c r="W33" s="10"/>
      <c r="X33" s="10"/>
      <c r="Y33" s="10"/>
    </row>
    <row r="34" spans="2:25" x14ac:dyDescent="0.25">
      <c r="B34" s="23"/>
      <c r="C34" s="23"/>
      <c r="D34" s="9"/>
      <c r="E34" s="204"/>
      <c r="F34" s="204"/>
      <c r="G34" s="10"/>
      <c r="H34" s="10"/>
      <c r="I34" s="204"/>
      <c r="J34" s="10"/>
      <c r="K34" s="10"/>
      <c r="L34" s="10"/>
      <c r="M34" s="10"/>
      <c r="Q34" s="9"/>
      <c r="R34" s="204"/>
      <c r="S34" s="204"/>
      <c r="T34" s="10"/>
      <c r="U34" s="10"/>
      <c r="V34" s="204"/>
      <c r="W34" s="10"/>
      <c r="X34" s="10"/>
      <c r="Y34" s="10"/>
    </row>
    <row r="35" spans="2:25" x14ac:dyDescent="0.25">
      <c r="B35" s="10"/>
      <c r="C35" s="10"/>
      <c r="D35" s="9"/>
      <c r="E35" s="204"/>
      <c r="F35" s="204"/>
      <c r="G35" s="10"/>
      <c r="H35" s="10"/>
      <c r="I35" s="204"/>
      <c r="J35" s="10"/>
      <c r="K35" s="10"/>
      <c r="L35" s="10"/>
      <c r="M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2:25" x14ac:dyDescent="0.25">
      <c r="B36" s="201"/>
      <c r="C36" s="23"/>
      <c r="D36" s="9"/>
      <c r="E36" s="131"/>
      <c r="F36" s="204"/>
      <c r="G36" s="10"/>
      <c r="H36" s="10"/>
      <c r="I36" s="204"/>
      <c r="Q36" s="9"/>
      <c r="R36" s="204"/>
      <c r="S36" s="204"/>
      <c r="T36" s="10"/>
      <c r="U36" s="10"/>
      <c r="V36" s="10"/>
      <c r="W36" s="10"/>
      <c r="X36" s="10"/>
      <c r="Y36" s="10"/>
    </row>
    <row r="37" spans="2:25" x14ac:dyDescent="0.25">
      <c r="B37" s="23"/>
      <c r="C37" s="23"/>
      <c r="D37" s="9"/>
      <c r="E37" s="204"/>
      <c r="F37" s="204"/>
      <c r="G37" s="10"/>
      <c r="H37" s="10"/>
      <c r="I37" s="204"/>
      <c r="Q37" s="9"/>
      <c r="R37" s="204"/>
      <c r="S37" s="204"/>
      <c r="T37" s="10"/>
      <c r="U37" s="10"/>
      <c r="V37" s="10"/>
      <c r="W37" s="10"/>
      <c r="X37" s="10"/>
      <c r="Y37" s="10"/>
    </row>
    <row r="38" spans="2:25" x14ac:dyDescent="0.25">
      <c r="B38" s="23"/>
      <c r="C38" s="23"/>
      <c r="D38" s="9"/>
      <c r="E38" s="204"/>
      <c r="F38" s="204"/>
      <c r="G38" s="10"/>
      <c r="H38" s="10"/>
      <c r="I38" s="204"/>
      <c r="Q38" s="9"/>
      <c r="R38" s="204"/>
      <c r="S38" s="204"/>
      <c r="T38" s="10"/>
      <c r="U38" s="10"/>
      <c r="V38" s="10"/>
      <c r="W38" s="10"/>
      <c r="X38" s="10"/>
      <c r="Y38" s="10"/>
    </row>
    <row r="39" spans="2:25" x14ac:dyDescent="0.25">
      <c r="B39" s="23"/>
      <c r="C39" s="23"/>
      <c r="D39" s="9"/>
      <c r="E39" s="204"/>
      <c r="F39" s="204"/>
      <c r="G39" s="10"/>
      <c r="H39" s="10"/>
      <c r="I39" s="204"/>
      <c r="Q39" s="9"/>
      <c r="R39" s="204"/>
      <c r="S39" s="204"/>
      <c r="T39" s="10"/>
      <c r="U39" s="10"/>
      <c r="V39" s="10"/>
      <c r="W39" s="10"/>
      <c r="X39" s="10"/>
      <c r="Y39" s="10"/>
    </row>
    <row r="40" spans="2:25" x14ac:dyDescent="0.25">
      <c r="B40" s="23"/>
      <c r="C40" s="23"/>
      <c r="D40" s="9"/>
      <c r="E40" s="204"/>
      <c r="F40" s="204"/>
      <c r="G40" s="10"/>
      <c r="H40" s="10"/>
      <c r="I40" s="204"/>
      <c r="Q40" s="9"/>
      <c r="R40" s="204"/>
      <c r="S40" s="204"/>
      <c r="T40" s="10"/>
      <c r="U40" s="10"/>
      <c r="V40" s="10"/>
      <c r="W40" s="10"/>
      <c r="X40" s="10"/>
      <c r="Y40" s="10"/>
    </row>
    <row r="41" spans="2:25" x14ac:dyDescent="0.25">
      <c r="B41" s="23"/>
      <c r="C41" s="23"/>
      <c r="D41" s="9"/>
      <c r="E41" s="204"/>
      <c r="F41" s="204"/>
      <c r="G41" s="10"/>
      <c r="H41" s="10"/>
      <c r="I41" s="204"/>
      <c r="Q41" s="9"/>
      <c r="R41" s="204"/>
      <c r="S41" s="204"/>
      <c r="T41" s="10"/>
      <c r="U41" s="10"/>
      <c r="V41" s="204"/>
      <c r="W41" s="10"/>
      <c r="X41" s="10"/>
      <c r="Y41" s="10"/>
    </row>
    <row r="42" spans="2:25" x14ac:dyDescent="0.25">
      <c r="B42" s="23"/>
      <c r="C42" s="23"/>
      <c r="D42" s="9"/>
      <c r="E42" s="204"/>
      <c r="F42" s="204"/>
      <c r="G42" s="10"/>
      <c r="H42" s="10"/>
      <c r="I42" s="204"/>
      <c r="Q42" s="9"/>
      <c r="R42" s="204"/>
      <c r="S42" s="204"/>
      <c r="T42" s="10"/>
      <c r="U42" s="10"/>
      <c r="V42" s="204"/>
      <c r="W42" s="10"/>
      <c r="X42" s="10"/>
      <c r="Y42" s="10"/>
    </row>
    <row r="43" spans="2:25" x14ac:dyDescent="0.25">
      <c r="B43" s="23"/>
      <c r="C43" s="23"/>
      <c r="D43" s="9"/>
      <c r="E43" s="204"/>
      <c r="F43" s="204"/>
      <c r="G43" s="10"/>
      <c r="H43" s="10"/>
      <c r="I43" s="204"/>
      <c r="Q43" s="10"/>
      <c r="R43" s="10"/>
      <c r="S43" s="10"/>
      <c r="T43" s="10"/>
      <c r="U43" s="10"/>
      <c r="V43" s="10"/>
      <c r="W43" s="10"/>
      <c r="X43" s="10"/>
      <c r="Y43" s="10"/>
    </row>
    <row r="44" spans="2:25" x14ac:dyDescent="0.25">
      <c r="B44" s="23"/>
      <c r="C44" s="23"/>
      <c r="D44" s="9"/>
      <c r="E44" s="204"/>
      <c r="F44" s="204"/>
      <c r="G44" s="10"/>
      <c r="H44" s="10"/>
      <c r="I44" s="204"/>
      <c r="Q44" s="9"/>
      <c r="R44" s="204"/>
      <c r="S44" s="204"/>
      <c r="T44" s="10"/>
      <c r="U44" s="10"/>
      <c r="V44" s="10"/>
      <c r="W44" s="10"/>
      <c r="X44" s="10"/>
      <c r="Y44" s="10"/>
    </row>
    <row r="45" spans="2:25" x14ac:dyDescent="0.25">
      <c r="B45" s="23"/>
      <c r="C45" s="23"/>
      <c r="D45" s="9"/>
      <c r="E45" s="204"/>
      <c r="F45" s="204"/>
      <c r="G45" s="10"/>
      <c r="H45" s="10"/>
      <c r="I45" s="204"/>
      <c r="Q45" s="9"/>
      <c r="R45" s="204"/>
      <c r="S45" s="204"/>
      <c r="T45" s="10"/>
      <c r="U45" s="10"/>
      <c r="V45" s="10"/>
      <c r="W45" s="10"/>
      <c r="X45" s="10"/>
      <c r="Y45" s="10"/>
    </row>
    <row r="46" spans="2:25" x14ac:dyDescent="0.25">
      <c r="B46" s="23"/>
      <c r="C46" s="23"/>
      <c r="D46" s="9"/>
      <c r="E46" s="204"/>
      <c r="F46" s="204"/>
      <c r="G46" s="10"/>
      <c r="H46" s="10"/>
      <c r="I46" s="204"/>
      <c r="Q46" s="9"/>
      <c r="R46" s="204"/>
      <c r="S46" s="204"/>
      <c r="T46" s="10"/>
      <c r="U46" s="10"/>
      <c r="V46" s="10"/>
      <c r="W46" s="10"/>
      <c r="X46" s="10"/>
      <c r="Y46" s="10"/>
    </row>
    <row r="47" spans="2:25" x14ac:dyDescent="0.25">
      <c r="B47" s="23"/>
      <c r="C47" s="23"/>
      <c r="D47" s="9"/>
      <c r="E47" s="204"/>
      <c r="F47" s="204"/>
      <c r="G47" s="10"/>
      <c r="H47" s="10"/>
      <c r="I47" s="204"/>
      <c r="Q47" s="9"/>
      <c r="R47" s="204"/>
      <c r="S47" s="204"/>
      <c r="T47" s="10"/>
      <c r="U47" s="10"/>
      <c r="V47" s="10"/>
      <c r="W47" s="10"/>
      <c r="X47" s="10"/>
      <c r="Y47" s="10"/>
    </row>
    <row r="48" spans="2:25" x14ac:dyDescent="0.25">
      <c r="B48" s="23"/>
      <c r="C48" s="23"/>
      <c r="D48" s="9"/>
      <c r="E48" s="204"/>
      <c r="F48" s="204"/>
      <c r="G48" s="10"/>
      <c r="H48" s="10"/>
      <c r="I48" s="204"/>
      <c r="Q48" s="9"/>
      <c r="R48" s="204"/>
      <c r="S48" s="204"/>
      <c r="T48" s="10"/>
      <c r="U48" s="10"/>
      <c r="V48" s="10"/>
      <c r="W48" s="10"/>
      <c r="X48" s="10"/>
      <c r="Y48" s="10"/>
    </row>
    <row r="49" spans="2:25" x14ac:dyDescent="0.25">
      <c r="B49" s="23"/>
      <c r="C49" s="23"/>
      <c r="D49" s="9"/>
      <c r="E49" s="204"/>
      <c r="F49" s="204"/>
      <c r="G49" s="10"/>
      <c r="H49" s="10"/>
      <c r="I49" s="204"/>
      <c r="Q49" s="9"/>
      <c r="R49" s="204"/>
      <c r="S49" s="204"/>
      <c r="T49" s="10"/>
      <c r="U49" s="10"/>
      <c r="V49" s="204"/>
      <c r="W49" s="10"/>
      <c r="X49" s="10"/>
      <c r="Y49" s="10"/>
    </row>
    <row r="50" spans="2:25" x14ac:dyDescent="0.25">
      <c r="B50" s="23"/>
      <c r="C50" s="23"/>
      <c r="D50" s="9"/>
      <c r="E50" s="204"/>
      <c r="F50" s="204"/>
      <c r="G50" s="10"/>
      <c r="H50" s="10"/>
      <c r="I50" s="204"/>
      <c r="Q50" s="9"/>
      <c r="R50" s="204"/>
      <c r="S50" s="204"/>
      <c r="T50" s="10"/>
      <c r="U50" s="10"/>
      <c r="V50" s="204"/>
      <c r="W50" s="10"/>
      <c r="X50" s="10"/>
      <c r="Y50" s="10"/>
    </row>
    <row r="51" spans="2:25" x14ac:dyDescent="0.25">
      <c r="E51" s="211"/>
      <c r="F51" s="211"/>
      <c r="I51" s="211"/>
      <c r="Q51" s="10"/>
      <c r="R51" s="10"/>
      <c r="S51" s="10"/>
      <c r="T51" s="10"/>
      <c r="U51" s="10"/>
      <c r="V51" s="10"/>
      <c r="W51" s="10"/>
      <c r="X51" s="10"/>
      <c r="Y51" s="10"/>
    </row>
    <row r="52" spans="2:25" x14ac:dyDescent="0.25">
      <c r="E52" s="211"/>
      <c r="F52" s="211"/>
      <c r="I52" s="211"/>
      <c r="Q52" s="10"/>
      <c r="R52" s="10"/>
      <c r="S52" s="10"/>
      <c r="T52" s="10"/>
      <c r="U52" s="10"/>
      <c r="V52" s="10"/>
      <c r="W52" s="10"/>
      <c r="X52" s="10"/>
      <c r="Y52" s="10"/>
    </row>
    <row r="53" spans="2:25" x14ac:dyDescent="0.25">
      <c r="C53" s="11"/>
      <c r="D53" s="266"/>
      <c r="E53" s="203"/>
      <c r="F53" s="203"/>
      <c r="G53" s="11"/>
      <c r="H53" s="11"/>
      <c r="I53" s="203"/>
      <c r="J53" s="11"/>
      <c r="K53" s="11"/>
      <c r="L53" s="11"/>
      <c r="M53" s="11"/>
      <c r="Q53" s="10"/>
      <c r="R53" s="10"/>
      <c r="S53" s="10"/>
      <c r="T53" s="10"/>
      <c r="U53" s="10"/>
      <c r="V53" s="10"/>
      <c r="W53" s="10"/>
      <c r="X53" s="10"/>
      <c r="Y53" s="10"/>
    </row>
    <row r="54" spans="2:25" x14ac:dyDescent="0.25">
      <c r="C54" s="11"/>
      <c r="D54" s="266"/>
      <c r="E54" s="203"/>
      <c r="F54" s="203"/>
      <c r="G54" s="11"/>
      <c r="H54" s="11"/>
      <c r="I54" s="203"/>
      <c r="J54" s="11"/>
      <c r="K54" s="11"/>
      <c r="L54" s="11"/>
      <c r="M54" s="11"/>
      <c r="Q54" s="10"/>
      <c r="R54" s="10"/>
      <c r="S54" s="10"/>
      <c r="T54" s="10"/>
      <c r="U54" s="10"/>
      <c r="V54" s="10"/>
      <c r="W54" s="10"/>
      <c r="X54" s="10"/>
      <c r="Y54" s="10"/>
    </row>
    <row r="55" spans="2:25" x14ac:dyDescent="0.25">
      <c r="C55" s="11"/>
      <c r="D55" s="266"/>
      <c r="E55" s="203"/>
      <c r="F55" s="203"/>
      <c r="G55" s="11"/>
      <c r="H55" s="11"/>
      <c r="I55" s="203"/>
      <c r="J55" s="11"/>
      <c r="K55" s="11"/>
      <c r="L55" s="11"/>
      <c r="M55" s="11"/>
      <c r="Q55" s="10"/>
      <c r="R55" s="10"/>
      <c r="S55" s="10"/>
      <c r="T55" s="10"/>
      <c r="U55" s="10"/>
      <c r="V55" s="10"/>
      <c r="W55" s="10"/>
      <c r="X55" s="10"/>
      <c r="Y55" s="10"/>
    </row>
    <row r="56" spans="2:25" x14ac:dyDescent="0.25">
      <c r="C56" s="11"/>
      <c r="D56" s="266"/>
      <c r="E56" s="203"/>
      <c r="F56" s="203"/>
      <c r="G56" s="11"/>
      <c r="H56" s="11"/>
      <c r="I56" s="203"/>
      <c r="J56" s="11"/>
      <c r="K56" s="11"/>
      <c r="L56" s="11"/>
      <c r="M56" s="11"/>
      <c r="Q56" s="10"/>
      <c r="R56" s="10"/>
      <c r="S56" s="10"/>
      <c r="T56" s="10"/>
      <c r="U56" s="10"/>
      <c r="V56" s="10"/>
      <c r="W56" s="10"/>
      <c r="X56" s="10"/>
      <c r="Y56" s="10"/>
    </row>
    <row r="57" spans="2:25" x14ac:dyDescent="0.25">
      <c r="C57" s="11"/>
      <c r="D57" s="266"/>
      <c r="E57" s="203"/>
      <c r="F57" s="203"/>
      <c r="G57" s="11"/>
      <c r="H57" s="11"/>
      <c r="I57" s="203"/>
      <c r="J57" s="11"/>
      <c r="K57" s="11"/>
      <c r="L57" s="11"/>
      <c r="M57" s="11"/>
      <c r="Q57" s="10"/>
      <c r="R57" s="10"/>
      <c r="S57" s="10"/>
      <c r="T57" s="10"/>
      <c r="U57" s="10"/>
      <c r="V57" s="10"/>
      <c r="W57" s="10"/>
      <c r="X57" s="10"/>
      <c r="Y57" s="10"/>
    </row>
    <row r="58" spans="2:25" x14ac:dyDescent="0.25">
      <c r="C58" s="11"/>
      <c r="D58" s="266"/>
      <c r="E58" s="203"/>
      <c r="F58" s="203"/>
      <c r="G58" s="11"/>
      <c r="H58" s="11"/>
      <c r="I58" s="203"/>
      <c r="J58" s="11"/>
      <c r="K58" s="11"/>
      <c r="L58" s="11"/>
      <c r="M58" s="11"/>
    </row>
    <row r="59" spans="2:25" x14ac:dyDescent="0.25">
      <c r="C59" s="11"/>
      <c r="D59" s="266"/>
      <c r="E59" s="203"/>
      <c r="F59" s="203"/>
      <c r="G59" s="11"/>
      <c r="H59" s="11"/>
      <c r="I59" s="203"/>
      <c r="J59" s="11"/>
      <c r="K59" s="11"/>
      <c r="L59" s="11"/>
      <c r="M59" s="11"/>
    </row>
    <row r="60" spans="2:25" x14ac:dyDescent="0.25">
      <c r="C60" s="11"/>
      <c r="D60" s="266"/>
      <c r="E60" s="203"/>
      <c r="F60" s="203"/>
      <c r="G60" s="11"/>
      <c r="H60" s="11"/>
      <c r="I60" s="203"/>
      <c r="J60" s="11"/>
      <c r="K60" s="11"/>
      <c r="L60" s="11"/>
      <c r="M60" s="11"/>
    </row>
    <row r="61" spans="2:25" x14ac:dyDescent="0.25">
      <c r="C61" s="11"/>
      <c r="D61" s="266"/>
      <c r="E61" s="203"/>
      <c r="F61" s="203"/>
      <c r="G61" s="11"/>
      <c r="H61" s="11"/>
      <c r="I61" s="203"/>
      <c r="J61" s="11"/>
      <c r="K61" s="11"/>
      <c r="L61" s="11"/>
      <c r="M61" s="11"/>
    </row>
    <row r="62" spans="2:25" x14ac:dyDescent="0.25">
      <c r="C62" s="11"/>
      <c r="D62" s="266"/>
      <c r="E62" s="203"/>
      <c r="F62" s="203"/>
      <c r="G62" s="11"/>
      <c r="H62" s="11"/>
      <c r="I62" s="203"/>
      <c r="J62" s="11"/>
      <c r="K62" s="11"/>
      <c r="L62" s="11"/>
      <c r="M62" s="11"/>
    </row>
    <row r="63" spans="2:25" x14ac:dyDescent="0.25">
      <c r="C63" s="11"/>
      <c r="D63" s="266"/>
      <c r="E63" s="203"/>
      <c r="F63" s="203"/>
      <c r="G63" s="11"/>
      <c r="H63" s="11"/>
      <c r="I63" s="203"/>
      <c r="J63" s="11"/>
      <c r="K63" s="11"/>
      <c r="L63" s="11"/>
      <c r="M63" s="11"/>
    </row>
    <row r="64" spans="2:25" x14ac:dyDescent="0.25">
      <c r="C64" s="11"/>
      <c r="D64" s="266"/>
      <c r="E64" s="203"/>
      <c r="F64" s="203"/>
      <c r="G64" s="11"/>
      <c r="H64" s="11"/>
      <c r="I64" s="203"/>
      <c r="J64" s="11"/>
      <c r="K64" s="11"/>
      <c r="L64" s="11"/>
      <c r="M64" s="11"/>
    </row>
    <row r="65" spans="3:13" x14ac:dyDescent="0.25">
      <c r="C65" s="11"/>
      <c r="D65" s="266"/>
      <c r="E65" s="203"/>
      <c r="F65" s="203"/>
      <c r="G65" s="11"/>
      <c r="H65" s="11"/>
      <c r="I65" s="203"/>
      <c r="J65" s="11"/>
      <c r="K65" s="11"/>
      <c r="L65" s="11"/>
      <c r="M65" s="11"/>
    </row>
    <row r="66" spans="3:13" x14ac:dyDescent="0.25">
      <c r="C66" s="11"/>
      <c r="D66" s="266"/>
      <c r="E66" s="203"/>
      <c r="F66" s="203"/>
      <c r="G66" s="11"/>
      <c r="H66" s="11"/>
      <c r="I66" s="203"/>
      <c r="J66" s="11"/>
      <c r="K66" s="11"/>
      <c r="L66" s="11"/>
      <c r="M66" s="11"/>
    </row>
    <row r="67" spans="3:13" x14ac:dyDescent="0.25">
      <c r="C67" s="11"/>
      <c r="D67" s="266"/>
      <c r="E67" s="203"/>
      <c r="F67" s="203"/>
      <c r="G67" s="11"/>
      <c r="H67" s="11"/>
      <c r="I67" s="203"/>
      <c r="J67" s="11"/>
      <c r="K67" s="11"/>
      <c r="L67" s="11"/>
      <c r="M67" s="11"/>
    </row>
    <row r="68" spans="3:13" x14ac:dyDescent="0.25">
      <c r="C68" s="11"/>
      <c r="D68" s="266"/>
      <c r="E68" s="203"/>
      <c r="F68" s="203"/>
      <c r="G68" s="11"/>
      <c r="H68" s="11"/>
      <c r="I68" s="203"/>
      <c r="J68" s="11"/>
      <c r="K68" s="11"/>
      <c r="L68" s="11"/>
      <c r="M68" s="11"/>
    </row>
    <row r="69" spans="3:13" x14ac:dyDescent="0.25">
      <c r="C69" s="11"/>
      <c r="D69" s="266"/>
      <c r="E69" s="203"/>
      <c r="F69" s="203"/>
      <c r="G69" s="11"/>
      <c r="H69" s="11"/>
      <c r="I69" s="203"/>
      <c r="J69" s="11"/>
      <c r="K69" s="11"/>
      <c r="L69" s="11"/>
      <c r="M69" s="11"/>
    </row>
    <row r="70" spans="3:13" x14ac:dyDescent="0.25">
      <c r="C70" s="11"/>
      <c r="D70" s="266"/>
      <c r="E70" s="203"/>
      <c r="F70" s="203"/>
      <c r="G70" s="11"/>
      <c r="H70" s="11"/>
      <c r="I70" s="203"/>
      <c r="J70" s="11"/>
      <c r="K70" s="11"/>
      <c r="L70" s="11"/>
      <c r="M70" s="11"/>
    </row>
    <row r="71" spans="3:13" x14ac:dyDescent="0.25">
      <c r="C71" s="11"/>
      <c r="D71" s="266"/>
      <c r="E71" s="203"/>
      <c r="F71" s="203"/>
      <c r="G71" s="11"/>
      <c r="H71" s="11"/>
      <c r="I71" s="203"/>
      <c r="J71" s="11"/>
      <c r="K71" s="11"/>
      <c r="L71" s="11"/>
      <c r="M71" s="11"/>
    </row>
    <row r="72" spans="3:13" x14ac:dyDescent="0.25">
      <c r="C72" s="11"/>
      <c r="D72" s="266"/>
      <c r="E72" s="203"/>
      <c r="F72" s="203"/>
      <c r="G72" s="11"/>
      <c r="H72" s="11"/>
      <c r="I72" s="203"/>
      <c r="J72" s="11"/>
      <c r="K72" s="11"/>
      <c r="L72" s="11"/>
      <c r="M72" s="11"/>
    </row>
    <row r="73" spans="3:13" x14ac:dyDescent="0.25">
      <c r="C73" s="11"/>
      <c r="D73" s="266"/>
      <c r="E73" s="203"/>
      <c r="F73" s="203"/>
      <c r="G73" s="11"/>
      <c r="H73" s="11"/>
      <c r="I73" s="203"/>
      <c r="J73" s="11"/>
      <c r="K73" s="11"/>
      <c r="L73" s="11"/>
      <c r="M73" s="11"/>
    </row>
    <row r="74" spans="3:13" x14ac:dyDescent="0.25">
      <c r="C74" s="11"/>
      <c r="D74" s="266"/>
      <c r="E74" s="203"/>
      <c r="F74" s="203"/>
      <c r="G74" s="11"/>
      <c r="H74" s="11"/>
      <c r="I74" s="203"/>
      <c r="J74" s="11"/>
      <c r="K74" s="11"/>
      <c r="L74" s="11"/>
      <c r="M74" s="11"/>
    </row>
    <row r="75" spans="3:13" x14ac:dyDescent="0.25">
      <c r="C75" s="11"/>
      <c r="D75" s="266"/>
      <c r="E75" s="203"/>
      <c r="F75" s="203"/>
      <c r="G75" s="11"/>
      <c r="H75" s="11"/>
      <c r="I75" s="203"/>
      <c r="J75" s="11"/>
      <c r="K75" s="11"/>
      <c r="L75" s="11"/>
      <c r="M75" s="11"/>
    </row>
    <row r="76" spans="3:13" x14ac:dyDescent="0.25">
      <c r="C76" s="11"/>
      <c r="D76" s="266"/>
      <c r="E76" s="203"/>
      <c r="F76" s="203"/>
      <c r="G76" s="11"/>
      <c r="H76" s="11"/>
      <c r="I76" s="203"/>
      <c r="J76" s="11"/>
      <c r="K76" s="11"/>
      <c r="L76" s="11"/>
      <c r="M76" s="11"/>
    </row>
    <row r="77" spans="3:13" x14ac:dyDescent="0.25">
      <c r="C77" s="11"/>
      <c r="D77" s="266"/>
      <c r="E77" s="203"/>
      <c r="F77" s="203"/>
      <c r="G77" s="11"/>
      <c r="H77" s="11"/>
      <c r="I77" s="203"/>
      <c r="J77" s="11"/>
      <c r="K77" s="11"/>
      <c r="L77" s="11"/>
      <c r="M77" s="11"/>
    </row>
    <row r="78" spans="3:13" x14ac:dyDescent="0.25">
      <c r="C78" s="11"/>
      <c r="D78" s="266"/>
      <c r="E78" s="203"/>
      <c r="F78" s="203"/>
      <c r="G78" s="11"/>
      <c r="H78" s="11"/>
      <c r="I78" s="203"/>
      <c r="J78" s="11"/>
      <c r="K78" s="11"/>
      <c r="L78" s="11"/>
      <c r="M78" s="11"/>
    </row>
    <row r="79" spans="3:13" x14ac:dyDescent="0.25">
      <c r="C79" s="11"/>
      <c r="D79" s="266"/>
      <c r="E79" s="203"/>
      <c r="F79" s="203"/>
      <c r="G79" s="11"/>
      <c r="H79" s="11"/>
      <c r="I79" s="203"/>
      <c r="J79" s="11"/>
      <c r="K79" s="11"/>
      <c r="L79" s="11"/>
      <c r="M79" s="11"/>
    </row>
    <row r="80" spans="3:13" x14ac:dyDescent="0.25">
      <c r="C80" s="11"/>
      <c r="D80" s="266"/>
      <c r="E80" s="203"/>
      <c r="F80" s="203"/>
      <c r="G80" s="11"/>
      <c r="H80" s="11"/>
      <c r="I80" s="203"/>
      <c r="J80" s="11"/>
      <c r="K80" s="11"/>
      <c r="L80" s="11"/>
      <c r="M80" s="11"/>
    </row>
    <row r="81" spans="3:13" x14ac:dyDescent="0.25">
      <c r="C81" s="11"/>
      <c r="D81" s="266"/>
      <c r="E81" s="203"/>
      <c r="F81" s="203"/>
      <c r="G81" s="11"/>
      <c r="H81" s="11"/>
      <c r="I81" s="203"/>
      <c r="J81" s="11"/>
      <c r="K81" s="11"/>
      <c r="L81" s="11"/>
      <c r="M81" s="11"/>
    </row>
    <row r="82" spans="3:13" x14ac:dyDescent="0.25">
      <c r="E82" s="211"/>
      <c r="F82" s="211"/>
      <c r="I82" s="211"/>
    </row>
    <row r="83" spans="3:13" x14ac:dyDescent="0.25">
      <c r="E83" s="211"/>
      <c r="F83" s="211"/>
      <c r="I83" s="211"/>
    </row>
    <row r="84" spans="3:13" x14ac:dyDescent="0.25">
      <c r="E84" s="211"/>
      <c r="F84" s="211"/>
      <c r="I84" s="211"/>
    </row>
    <row r="85" spans="3:13" x14ac:dyDescent="0.25">
      <c r="E85" s="211"/>
      <c r="F85" s="211"/>
      <c r="I85" s="211"/>
    </row>
    <row r="86" spans="3:13" x14ac:dyDescent="0.25">
      <c r="E86" s="211"/>
      <c r="F86" s="211"/>
      <c r="I86" s="211"/>
    </row>
    <row r="87" spans="3:13" x14ac:dyDescent="0.25">
      <c r="E87" s="211"/>
      <c r="F87" s="211"/>
      <c r="I87" s="211"/>
    </row>
    <row r="88" spans="3:13" x14ac:dyDescent="0.25">
      <c r="E88" s="211"/>
      <c r="F88" s="211"/>
      <c r="I88" s="211"/>
    </row>
    <row r="89" spans="3:13" x14ac:dyDescent="0.25">
      <c r="E89" s="211"/>
      <c r="F89" s="211"/>
      <c r="I89" s="211"/>
    </row>
    <row r="90" spans="3:13" x14ac:dyDescent="0.25">
      <c r="E90" s="211"/>
      <c r="F90" s="211"/>
      <c r="I90" s="211"/>
    </row>
    <row r="91" spans="3:13" x14ac:dyDescent="0.25">
      <c r="E91" s="211"/>
      <c r="F91" s="211"/>
      <c r="I91" s="211"/>
    </row>
    <row r="92" spans="3:13" x14ac:dyDescent="0.25">
      <c r="E92" s="211"/>
      <c r="F92" s="211"/>
      <c r="I92" s="211"/>
    </row>
    <row r="93" spans="3:13" x14ac:dyDescent="0.25">
      <c r="E93" s="211"/>
      <c r="F93" s="211"/>
      <c r="I93" s="211"/>
    </row>
    <row r="94" spans="3:13" x14ac:dyDescent="0.25">
      <c r="E94" s="211"/>
      <c r="F94" s="211"/>
      <c r="I94" s="211"/>
    </row>
    <row r="95" spans="3:13" x14ac:dyDescent="0.25">
      <c r="E95" s="211"/>
      <c r="F95" s="211"/>
      <c r="I95" s="211"/>
    </row>
    <row r="96" spans="3:13" x14ac:dyDescent="0.25">
      <c r="E96" s="211"/>
      <c r="F96" s="211"/>
      <c r="I96" s="211"/>
    </row>
    <row r="97" spans="5:9" x14ac:dyDescent="0.25">
      <c r="E97" s="211"/>
      <c r="F97" s="211"/>
      <c r="I97" s="211"/>
    </row>
    <row r="98" spans="5:9" x14ac:dyDescent="0.25">
      <c r="E98" s="211"/>
      <c r="F98" s="211"/>
      <c r="I98" s="211"/>
    </row>
    <row r="99" spans="5:9" x14ac:dyDescent="0.25">
      <c r="E99" s="211"/>
      <c r="F99" s="211"/>
      <c r="I99" s="211"/>
    </row>
    <row r="100" spans="5:9" x14ac:dyDescent="0.25">
      <c r="E100" s="211"/>
      <c r="F100" s="211"/>
      <c r="I100" s="211"/>
    </row>
    <row r="101" spans="5:9" x14ac:dyDescent="0.25">
      <c r="E101" s="211"/>
      <c r="F101" s="211"/>
      <c r="I101" s="211"/>
    </row>
    <row r="102" spans="5:9" x14ac:dyDescent="0.25">
      <c r="E102" s="211"/>
      <c r="F102" s="211"/>
      <c r="I102" s="211"/>
    </row>
    <row r="103" spans="5:9" x14ac:dyDescent="0.25">
      <c r="E103" s="211"/>
      <c r="F103" s="211"/>
      <c r="I103" s="211"/>
    </row>
    <row r="104" spans="5:9" x14ac:dyDescent="0.25">
      <c r="E104" s="211"/>
      <c r="F104" s="211"/>
      <c r="I104" s="211"/>
    </row>
    <row r="105" spans="5:9" x14ac:dyDescent="0.25">
      <c r="E105" s="211"/>
      <c r="F105" s="211"/>
      <c r="I105" s="211"/>
    </row>
    <row r="106" spans="5:9" x14ac:dyDescent="0.25">
      <c r="E106" s="211"/>
      <c r="F106" s="211"/>
      <c r="I106" s="211"/>
    </row>
    <row r="107" spans="5:9" x14ac:dyDescent="0.25">
      <c r="E107" s="211"/>
      <c r="F107" s="211"/>
      <c r="I107" s="211"/>
    </row>
    <row r="108" spans="5:9" x14ac:dyDescent="0.25">
      <c r="E108" s="211"/>
      <c r="F108" s="211"/>
      <c r="I108" s="211"/>
    </row>
    <row r="109" spans="5:9" x14ac:dyDescent="0.25">
      <c r="E109" s="211"/>
      <c r="F109" s="211"/>
      <c r="I109" s="211"/>
    </row>
    <row r="110" spans="5:9" x14ac:dyDescent="0.25">
      <c r="E110" s="211"/>
      <c r="F110" s="211"/>
      <c r="I110" s="211"/>
    </row>
    <row r="111" spans="5:9" x14ac:dyDescent="0.25">
      <c r="E111" s="211"/>
      <c r="F111" s="211"/>
      <c r="I111" s="211"/>
    </row>
    <row r="112" spans="5:9" x14ac:dyDescent="0.25">
      <c r="E112" s="211"/>
      <c r="F112" s="211"/>
      <c r="I112" s="211"/>
    </row>
    <row r="113" spans="3:12" x14ac:dyDescent="0.25">
      <c r="E113" s="211"/>
      <c r="F113" s="211"/>
      <c r="I113" s="211"/>
    </row>
    <row r="114" spans="3:12" x14ac:dyDescent="0.25">
      <c r="E114" s="211"/>
      <c r="F114" s="211"/>
      <c r="I114" s="211"/>
    </row>
    <row r="115" spans="3:12" x14ac:dyDescent="0.25">
      <c r="E115" s="211"/>
      <c r="F115" s="211"/>
      <c r="I115" s="211"/>
    </row>
    <row r="116" spans="3:12" x14ac:dyDescent="0.25">
      <c r="E116" s="211"/>
      <c r="F116" s="211"/>
      <c r="I116" s="211"/>
    </row>
    <row r="117" spans="3:12" x14ac:dyDescent="0.25">
      <c r="E117" s="211"/>
      <c r="F117" s="211"/>
      <c r="I117" s="211"/>
    </row>
    <row r="118" spans="3:12" x14ac:dyDescent="0.25">
      <c r="E118" s="211"/>
      <c r="F118" s="211"/>
      <c r="I118" s="211"/>
    </row>
    <row r="119" spans="3:12" x14ac:dyDescent="0.25">
      <c r="E119" s="211"/>
      <c r="F119" s="211"/>
      <c r="I119" s="211"/>
    </row>
    <row r="120" spans="3:12" x14ac:dyDescent="0.25">
      <c r="E120" s="211"/>
      <c r="F120" s="211"/>
      <c r="I120" s="211"/>
    </row>
    <row r="121" spans="3:12" x14ac:dyDescent="0.25">
      <c r="E121" s="211"/>
      <c r="F121" s="211"/>
      <c r="I121" s="211"/>
    </row>
    <row r="122" spans="3:12" x14ac:dyDescent="0.25">
      <c r="E122" s="211"/>
      <c r="F122" s="211"/>
      <c r="I122" s="211"/>
    </row>
    <row r="123" spans="3:12" x14ac:dyDescent="0.25">
      <c r="E123" s="211"/>
      <c r="F123" s="211"/>
      <c r="I123" s="211"/>
    </row>
    <row r="124" spans="3:12" x14ac:dyDescent="0.25">
      <c r="E124" s="211"/>
      <c r="F124" s="211"/>
      <c r="I124" s="211"/>
    </row>
    <row r="125" spans="3:12" x14ac:dyDescent="0.25">
      <c r="E125" s="211"/>
      <c r="F125" s="211"/>
      <c r="I125" s="211"/>
    </row>
    <row r="126" spans="3:12" x14ac:dyDescent="0.25">
      <c r="E126" s="211"/>
      <c r="F126" s="211"/>
      <c r="I126" s="211"/>
    </row>
    <row r="127" spans="3:12" x14ac:dyDescent="0.25">
      <c r="E127" s="211"/>
      <c r="F127" s="211"/>
      <c r="I127" s="211"/>
    </row>
    <row r="128" spans="3:12" x14ac:dyDescent="0.25">
      <c r="C128" s="10"/>
      <c r="D128" s="9"/>
      <c r="E128" s="204"/>
      <c r="F128" s="204"/>
      <c r="G128" s="10"/>
      <c r="H128" s="10"/>
      <c r="I128" s="204"/>
      <c r="J128" s="10"/>
      <c r="K128" s="10"/>
      <c r="L128" s="10"/>
    </row>
    <row r="129" spans="3:12" x14ac:dyDescent="0.25">
      <c r="C129" s="10"/>
      <c r="D129" s="9"/>
      <c r="E129" s="204"/>
      <c r="F129" s="204"/>
      <c r="G129" s="10"/>
      <c r="H129" s="10"/>
      <c r="I129" s="204"/>
      <c r="J129" s="10"/>
      <c r="K129" s="10"/>
      <c r="L129" s="10"/>
    </row>
    <row r="130" spans="3:12" x14ac:dyDescent="0.25">
      <c r="C130" s="10"/>
      <c r="D130" s="9"/>
      <c r="E130" s="204"/>
      <c r="F130" s="204"/>
      <c r="G130" s="10"/>
      <c r="H130" s="10"/>
      <c r="I130" s="204"/>
      <c r="J130" s="10"/>
      <c r="K130" s="10"/>
      <c r="L130" s="10"/>
    </row>
    <row r="131" spans="3:12" x14ac:dyDescent="0.25">
      <c r="C131" s="10"/>
      <c r="D131" s="9"/>
      <c r="E131" s="204"/>
      <c r="F131" s="204"/>
      <c r="G131" s="10"/>
      <c r="H131" s="10"/>
      <c r="I131" s="204"/>
      <c r="J131" s="10"/>
      <c r="K131" s="10"/>
      <c r="L131" s="10"/>
    </row>
    <row r="132" spans="3:12" x14ac:dyDescent="0.25">
      <c r="C132" s="10"/>
      <c r="D132" s="9"/>
      <c r="E132" s="204"/>
      <c r="F132" s="204"/>
      <c r="G132" s="10"/>
      <c r="H132" s="10"/>
      <c r="I132" s="204"/>
      <c r="J132" s="10"/>
      <c r="K132" s="10"/>
      <c r="L132" s="10"/>
    </row>
    <row r="133" spans="3:12" x14ac:dyDescent="0.25">
      <c r="C133" s="10"/>
      <c r="D133" s="9"/>
      <c r="E133" s="204"/>
      <c r="F133" s="204"/>
      <c r="G133" s="10"/>
      <c r="H133" s="10"/>
      <c r="I133" s="204"/>
      <c r="J133" s="10"/>
      <c r="K133" s="10"/>
      <c r="L133" s="10"/>
    </row>
    <row r="134" spans="3:12" x14ac:dyDescent="0.25">
      <c r="C134" s="10"/>
      <c r="D134" s="9"/>
      <c r="E134" s="204"/>
      <c r="F134" s="204"/>
      <c r="G134" s="10"/>
      <c r="H134" s="10"/>
      <c r="I134" s="204"/>
      <c r="J134" s="10"/>
      <c r="K134" s="10"/>
      <c r="L134" s="10"/>
    </row>
    <row r="135" spans="3:12" x14ac:dyDescent="0.25">
      <c r="C135" s="10"/>
      <c r="D135" s="9"/>
      <c r="E135" s="204"/>
      <c r="F135" s="204"/>
      <c r="G135" s="10"/>
      <c r="H135" s="10"/>
      <c r="I135" s="204"/>
      <c r="J135" s="10"/>
      <c r="K135" s="10"/>
      <c r="L135" s="10"/>
    </row>
    <row r="136" spans="3:12" x14ac:dyDescent="0.25">
      <c r="C136" s="10"/>
      <c r="D136" s="9"/>
      <c r="E136" s="204"/>
      <c r="F136" s="204"/>
      <c r="G136" s="10"/>
      <c r="H136" s="10"/>
      <c r="I136" s="204"/>
      <c r="J136" s="10"/>
      <c r="K136" s="10"/>
      <c r="L136" s="10"/>
    </row>
    <row r="137" spans="3:12" x14ac:dyDescent="0.25">
      <c r="C137" s="10"/>
      <c r="D137" s="9"/>
      <c r="E137" s="204"/>
      <c r="F137" s="204"/>
      <c r="G137" s="10"/>
      <c r="H137" s="10"/>
      <c r="I137" s="204"/>
      <c r="J137" s="10"/>
      <c r="K137" s="10"/>
      <c r="L137" s="10"/>
    </row>
    <row r="138" spans="3:12" x14ac:dyDescent="0.25">
      <c r="C138" s="10"/>
      <c r="D138" s="9"/>
      <c r="E138" s="204"/>
      <c r="F138" s="204"/>
      <c r="G138" s="10"/>
      <c r="H138" s="10"/>
      <c r="I138" s="204"/>
      <c r="J138" s="10"/>
      <c r="K138" s="10"/>
      <c r="L138" s="10"/>
    </row>
    <row r="139" spans="3:12" x14ac:dyDescent="0.25">
      <c r="C139" s="10"/>
      <c r="D139" s="9"/>
      <c r="E139" s="204"/>
      <c r="F139" s="204"/>
      <c r="G139" s="10"/>
      <c r="H139" s="10"/>
      <c r="I139" s="204"/>
      <c r="J139" s="10"/>
      <c r="K139" s="10"/>
      <c r="L139" s="10"/>
    </row>
  </sheetData>
  <mergeCells count="9">
    <mergeCell ref="B4:C4"/>
    <mergeCell ref="B5:B11"/>
    <mergeCell ref="C5:C11"/>
    <mergeCell ref="E2:G2"/>
    <mergeCell ref="L4:N4"/>
    <mergeCell ref="L6:N6"/>
    <mergeCell ref="L5:N5"/>
    <mergeCell ref="L7:N7"/>
    <mergeCell ref="L8:N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4"/>
  <sheetViews>
    <sheetView workbookViewId="0">
      <selection activeCell="K22" sqref="K22"/>
    </sheetView>
  </sheetViews>
  <sheetFormatPr defaultColWidth="8.85546875" defaultRowHeight="15" x14ac:dyDescent="0.25"/>
  <cols>
    <col min="3" max="3" width="16.42578125" customWidth="1"/>
    <col min="4" max="4" width="22.42578125" style="2" customWidth="1"/>
    <col min="13" max="13" width="15.42578125" customWidth="1"/>
  </cols>
  <sheetData>
    <row r="3" spans="2:13" x14ac:dyDescent="0.2">
      <c r="F3" s="11"/>
      <c r="G3" s="11"/>
    </row>
    <row r="4" spans="2:13" ht="15.95" thickBot="1" x14ac:dyDescent="0.25">
      <c r="B4" t="s">
        <v>14</v>
      </c>
      <c r="E4" s="1"/>
      <c r="F4" s="7"/>
      <c r="G4" s="11"/>
      <c r="I4" s="14"/>
    </row>
    <row r="5" spans="2:13" ht="15.95" thickBot="1" x14ac:dyDescent="0.25">
      <c r="B5" s="339">
        <v>3500</v>
      </c>
      <c r="C5" s="340"/>
      <c r="D5" s="27" t="s">
        <v>261</v>
      </c>
      <c r="E5" s="28" t="str">
        <f>CONCATENATE("%M",(B5+0))</f>
        <v>%M3500</v>
      </c>
      <c r="F5" s="28" t="s">
        <v>8</v>
      </c>
      <c r="G5" s="28"/>
      <c r="H5" s="29"/>
      <c r="I5" s="14"/>
    </row>
    <row r="6" spans="2:13" x14ac:dyDescent="0.25">
      <c r="B6" s="316" t="s">
        <v>14</v>
      </c>
      <c r="C6" s="341"/>
      <c r="D6" s="25" t="s">
        <v>15</v>
      </c>
      <c r="E6" s="18" t="str">
        <f>CONCATENATE("%M",(B5+1))</f>
        <v>%M3501</v>
      </c>
      <c r="F6" s="18" t="s">
        <v>8</v>
      </c>
      <c r="G6" s="18"/>
      <c r="H6" s="41"/>
      <c r="I6" s="14" t="s">
        <v>673</v>
      </c>
      <c r="K6" s="289" t="s">
        <v>58</v>
      </c>
      <c r="L6" s="289"/>
      <c r="M6" s="289"/>
    </row>
    <row r="7" spans="2:13" x14ac:dyDescent="0.25">
      <c r="B7" s="318"/>
      <c r="C7" s="342"/>
      <c r="D7" s="30" t="s">
        <v>366</v>
      </c>
      <c r="E7" s="17" t="str">
        <f>CONCATENATE("%M",(B5+2))</f>
        <v>%M3502</v>
      </c>
      <c r="F7" s="17" t="s">
        <v>8</v>
      </c>
      <c r="G7" s="17"/>
      <c r="H7" s="20"/>
      <c r="I7" s="14"/>
      <c r="K7" s="314" t="s">
        <v>365</v>
      </c>
      <c r="L7" s="314"/>
      <c r="M7" s="314"/>
    </row>
    <row r="8" spans="2:13" x14ac:dyDescent="0.25">
      <c r="B8" s="318"/>
      <c r="C8" s="342"/>
      <c r="D8" s="31" t="s">
        <v>260</v>
      </c>
      <c r="E8" s="8" t="str">
        <f>CONCATENATE("%M",(B5+3))</f>
        <v>%M3503</v>
      </c>
      <c r="F8" s="8" t="s">
        <v>8</v>
      </c>
      <c r="G8" s="8"/>
      <c r="H8" s="21"/>
      <c r="I8" s="14"/>
      <c r="K8" s="315" t="s">
        <v>59</v>
      </c>
      <c r="L8" s="315"/>
      <c r="M8" s="315"/>
    </row>
    <row r="9" spans="2:13" x14ac:dyDescent="0.25">
      <c r="B9" s="318"/>
      <c r="C9" s="342"/>
      <c r="D9" s="30"/>
      <c r="E9" s="17"/>
      <c r="F9" s="17"/>
      <c r="G9" s="17"/>
      <c r="H9" s="20"/>
      <c r="I9" s="14"/>
      <c r="K9" s="337" t="s">
        <v>697</v>
      </c>
      <c r="L9" s="337"/>
      <c r="M9" s="337"/>
    </row>
    <row r="10" spans="2:13" x14ac:dyDescent="0.25">
      <c r="B10" s="318"/>
      <c r="C10" s="342"/>
      <c r="D10" s="31"/>
      <c r="E10" s="8"/>
      <c r="F10" s="8"/>
      <c r="G10" s="8"/>
      <c r="H10" s="21"/>
      <c r="I10" s="14"/>
    </row>
    <row r="11" spans="2:13" x14ac:dyDescent="0.25">
      <c r="B11" s="318"/>
      <c r="C11" s="342"/>
      <c r="D11" s="30"/>
      <c r="E11" s="17"/>
      <c r="F11" s="17"/>
      <c r="G11" s="68"/>
      <c r="H11" s="69"/>
      <c r="I11" s="14"/>
    </row>
    <row r="12" spans="2:13" ht="15.75" thickBot="1" x14ac:dyDescent="0.3">
      <c r="B12" s="320"/>
      <c r="C12" s="343"/>
      <c r="D12" s="31"/>
      <c r="E12" s="8"/>
      <c r="F12" s="8"/>
      <c r="G12" s="45"/>
      <c r="H12" s="36"/>
      <c r="I12" s="14"/>
    </row>
    <row r="13" spans="2:13" x14ac:dyDescent="0.2">
      <c r="D13" s="30"/>
      <c r="E13" s="68"/>
      <c r="F13" s="17"/>
      <c r="G13" s="68"/>
      <c r="H13" s="69"/>
      <c r="I13" s="14"/>
    </row>
    <row r="14" spans="2:13" x14ac:dyDescent="0.2">
      <c r="D14" s="31"/>
      <c r="E14" s="45"/>
      <c r="F14" s="8"/>
      <c r="G14" s="45"/>
      <c r="H14" s="36"/>
      <c r="I14" s="14"/>
    </row>
    <row r="15" spans="2:13" x14ac:dyDescent="0.2">
      <c r="D15" s="30"/>
      <c r="E15" s="68"/>
      <c r="F15" s="17"/>
      <c r="G15" s="68"/>
      <c r="H15" s="69"/>
      <c r="I15" s="14"/>
    </row>
    <row r="16" spans="2:13" x14ac:dyDescent="0.2">
      <c r="D16" s="31"/>
      <c r="E16" s="45"/>
      <c r="F16" s="8"/>
      <c r="G16" s="45"/>
      <c r="H16" s="36"/>
      <c r="I16" s="14"/>
    </row>
    <row r="17" spans="3:16" x14ac:dyDescent="0.2">
      <c r="D17" s="30"/>
      <c r="E17" s="68"/>
      <c r="F17" s="202"/>
      <c r="G17" s="68"/>
      <c r="H17" s="69"/>
      <c r="I17" s="10"/>
    </row>
    <row r="18" spans="3:16" x14ac:dyDescent="0.2">
      <c r="D18" s="31"/>
      <c r="E18" s="45"/>
      <c r="F18" s="8"/>
      <c r="G18" s="45"/>
      <c r="H18" s="36"/>
      <c r="I18" s="14"/>
      <c r="P18" s="10"/>
    </row>
    <row r="19" spans="3:16" x14ac:dyDescent="0.2">
      <c r="D19" s="115"/>
      <c r="E19" s="338"/>
      <c r="F19" s="338"/>
      <c r="G19" s="338"/>
      <c r="H19" s="338"/>
      <c r="I19" s="14"/>
      <c r="P19" s="10"/>
    </row>
    <row r="20" spans="3:16" x14ac:dyDescent="0.2">
      <c r="I20" s="14"/>
      <c r="P20" s="14"/>
    </row>
    <row r="21" spans="3:16" x14ac:dyDescent="0.2">
      <c r="I21" s="14"/>
      <c r="P21" s="81"/>
    </row>
    <row r="22" spans="3:16" x14ac:dyDescent="0.2">
      <c r="C22" s="143" t="s">
        <v>442</v>
      </c>
      <c r="D22" s="84" t="s">
        <v>471</v>
      </c>
      <c r="I22" s="14"/>
      <c r="P22" s="81"/>
    </row>
    <row r="23" spans="3:16" x14ac:dyDescent="0.2">
      <c r="C23" s="143"/>
      <c r="D23" s="84" t="s">
        <v>472</v>
      </c>
      <c r="P23" s="14"/>
    </row>
    <row r="24" spans="3:16" x14ac:dyDescent="0.2">
      <c r="C24" s="143" t="s">
        <v>456</v>
      </c>
      <c r="D24" s="5" t="s">
        <v>454</v>
      </c>
      <c r="P24" s="14"/>
    </row>
    <row r="25" spans="3:16" x14ac:dyDescent="0.2">
      <c r="C25" s="143" t="s">
        <v>455</v>
      </c>
      <c r="D25" s="5" t="s">
        <v>457</v>
      </c>
      <c r="P25" s="10"/>
    </row>
    <row r="26" spans="3:16" x14ac:dyDescent="0.2">
      <c r="P26" s="10"/>
    </row>
    <row r="27" spans="3:16" x14ac:dyDescent="0.2">
      <c r="C27" s="143" t="s">
        <v>442</v>
      </c>
      <c r="D27" s="2" t="s">
        <v>525</v>
      </c>
    </row>
    <row r="28" spans="3:16" x14ac:dyDescent="0.2">
      <c r="C28" s="143" t="s">
        <v>526</v>
      </c>
      <c r="D28" s="2" t="s">
        <v>527</v>
      </c>
    </row>
    <row r="29" spans="3:16" x14ac:dyDescent="0.2">
      <c r="C29" s="143" t="s">
        <v>455</v>
      </c>
      <c r="D29" s="5" t="s">
        <v>528</v>
      </c>
    </row>
    <row r="30" spans="3:16" x14ac:dyDescent="0.2">
      <c r="C30" s="143"/>
      <c r="D30" s="2" t="s">
        <v>630</v>
      </c>
    </row>
    <row r="34" spans="4:4" x14ac:dyDescent="0.2">
      <c r="D34" s="5"/>
    </row>
  </sheetData>
  <mergeCells count="7">
    <mergeCell ref="E19:H19"/>
    <mergeCell ref="B5:C5"/>
    <mergeCell ref="B6:C12"/>
    <mergeCell ref="K6:M6"/>
    <mergeCell ref="K7:M7"/>
    <mergeCell ref="K8:M8"/>
    <mergeCell ref="K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 Address Range</vt:lpstr>
      <vt:lpstr>PLC IOs</vt:lpstr>
      <vt:lpstr>System Status</vt:lpstr>
      <vt:lpstr>Panel Lights</vt:lpstr>
      <vt:lpstr>Ethernet</vt:lpstr>
      <vt:lpstr>Pumps</vt:lpstr>
      <vt:lpstr>Strainer</vt:lpstr>
      <vt:lpstr>Water Level</vt:lpstr>
      <vt:lpstr>Lights</vt:lpstr>
      <vt:lpstr>Timer</vt:lpstr>
      <vt:lpstr>Backwash</vt:lpstr>
      <vt:lpstr>Water Quality</vt:lpstr>
      <vt:lpstr>TimeSync</vt:lpstr>
      <vt:lpstr>Misc Server Paths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2019-04-09T20:56:01Z</dcterms:modified>
</cp:coreProperties>
</file>