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8fef6e8f50df48/Desktop/Queen Mary/Main Courses/Financial Engineering/Assignment Information/Solution/"/>
    </mc:Choice>
  </mc:AlternateContent>
  <xr:revisionPtr revIDLastSave="92" documentId="8_{67E41490-73F4-4250-993C-0BEAA60BA11F}" xr6:coauthVersionLast="47" xr6:coauthVersionMax="47" xr10:uidLastSave="{D0C9E0B8-9035-4361-989D-24AE4EC93839}"/>
  <bookViews>
    <workbookView xWindow="-98" yWindow="-98" windowWidth="21795" windowHeight="13875" xr2:uid="{77973E36-D7BC-4C93-B5E5-596720802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7" i="1"/>
  <c r="O6" i="1"/>
  <c r="O5" i="1"/>
  <c r="O4" i="1"/>
  <c r="N12" i="1"/>
  <c r="N11" i="1"/>
  <c r="N6" i="1"/>
  <c r="N5" i="1"/>
  <c r="N4" i="1"/>
  <c r="K5" i="1"/>
  <c r="K4" i="1"/>
  <c r="I8" i="1"/>
  <c r="I7" i="1"/>
  <c r="I6" i="1"/>
  <c r="I5" i="1"/>
  <c r="I4" i="1"/>
  <c r="G12" i="1"/>
  <c r="G11" i="1"/>
  <c r="G6" i="1"/>
  <c r="G5" i="1"/>
  <c r="F10" i="1"/>
  <c r="F9" i="1"/>
  <c r="F11" i="1"/>
  <c r="F12" i="1"/>
  <c r="F7" i="1"/>
  <c r="F6" i="1"/>
  <c r="F5" i="1"/>
  <c r="F4" i="1"/>
  <c r="F8" i="1"/>
  <c r="G4" i="1"/>
  <c r="K6" i="1" l="1"/>
  <c r="M4" i="1"/>
  <c r="G7" i="1" l="1"/>
  <c r="K7" i="1" s="1"/>
  <c r="M5" i="1"/>
  <c r="G8" i="1" l="1"/>
  <c r="K8" i="1" s="1"/>
  <c r="N7" i="1"/>
  <c r="M6" i="1"/>
  <c r="G9" i="1" l="1"/>
  <c r="O8" i="1"/>
  <c r="N8" i="1"/>
  <c r="M7" i="1"/>
  <c r="I9" i="1" l="1"/>
  <c r="K9" i="1" s="1"/>
  <c r="G10" i="1"/>
  <c r="O9" i="1"/>
  <c r="N9" i="1"/>
  <c r="M8" i="1"/>
  <c r="M9" i="1" l="1"/>
  <c r="I10" i="1"/>
  <c r="K10" i="1" s="1"/>
  <c r="O10" i="1" l="1"/>
  <c r="I11" i="1"/>
  <c r="K11" i="1" s="1"/>
  <c r="I12" i="1"/>
  <c r="K12" i="1" s="1"/>
  <c r="N10" i="1"/>
  <c r="M10" i="1" l="1"/>
  <c r="O11" i="1"/>
  <c r="M11" i="1" l="1"/>
  <c r="M12" i="1"/>
</calcChain>
</file>

<file path=xl/sharedStrings.xml><?xml version="1.0" encoding="utf-8"?>
<sst xmlns="http://schemas.openxmlformats.org/spreadsheetml/2006/main" count="24" uniqueCount="22">
  <si>
    <t>delta</t>
  </si>
  <si>
    <t>1+delta*F</t>
  </si>
  <si>
    <t>Pi(1+delta*F)</t>
  </si>
  <si>
    <t>Bond price</t>
  </si>
  <si>
    <t>Months</t>
  </si>
  <si>
    <t>Zero-coupon yield curve</t>
  </si>
  <si>
    <t>Swap rate curve</t>
  </si>
  <si>
    <t xml:space="preserve">Numerator </t>
  </si>
  <si>
    <t>Denominator</t>
  </si>
  <si>
    <t>Bond</t>
  </si>
  <si>
    <t>t_i</t>
  </si>
  <si>
    <t>0 x 3</t>
  </si>
  <si>
    <t>3 x 6</t>
  </si>
  <si>
    <t>6 x 9</t>
  </si>
  <si>
    <t>9 x 12</t>
  </si>
  <si>
    <t>12 x 15</t>
  </si>
  <si>
    <t>15 x 18</t>
  </si>
  <si>
    <t>18 x 21</t>
  </si>
  <si>
    <t>21 x 24</t>
  </si>
  <si>
    <t>24 x 27</t>
  </si>
  <si>
    <t>Forward Rate</t>
  </si>
  <si>
    <t>Time(Month)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</si>
</sst>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Zero-coupon yield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Sheet1!$J$4:$J$12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cat>
          <c:val>
            <c:numRef>
              <c:f>Sheet1!$K$4:$K$12</c:f>
              <c:numCache>
                <c:formatCode>0.0000</c:formatCode>
                <c:ptCount val="9"/>
                <c:pt idx="0">
                  <c:v>4.0604010000000024E-2</c:v>
                </c:pt>
                <c:pt idx="1">
                  <c:v>4.3181356406249982E-2</c:v>
                </c:pt>
                <c:pt idx="2">
                  <c:v>4.4730231090646555E-2</c:v>
                </c:pt>
                <c:pt idx="3">
                  <c:v>4.6280553242187272E-2</c:v>
                </c:pt>
                <c:pt idx="4">
                  <c:v>4.8246006282192111E-2</c:v>
                </c:pt>
                <c:pt idx="5">
                  <c:v>5.0593426585368695E-2</c:v>
                </c:pt>
                <c:pt idx="6">
                  <c:v>5.2569475369141694E-2</c:v>
                </c:pt>
                <c:pt idx="7">
                  <c:v>5.413177605513364E-2</c:v>
                </c:pt>
                <c:pt idx="8">
                  <c:v>5.5394670819945313E-2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0-4F29-A026-3A732E246EE0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Swap rate 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Sheet1!$J$4:$J$12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cat>
          <c:val>
            <c:numRef>
              <c:f>Sheet1!$M$4:$M$12</c:f>
              <c:numCache>
                <c:formatCode>0.0000</c:formatCode>
                <c:ptCount val="9"/>
                <c:pt idx="0">
                  <c:v>0.04</c:v>
                </c:pt>
                <c:pt idx="1">
                  <c:v>4.2486016159105036E-2</c:v>
                </c:pt>
                <c:pt idx="2">
                  <c:v>4.3973383233677825E-2</c:v>
                </c:pt>
                <c:pt idx="3">
                  <c:v>4.545309984473541E-2</c:v>
                </c:pt>
                <c:pt idx="4">
                  <c:v>4.7314522384534277E-2</c:v>
                </c:pt>
                <c:pt idx="5">
                  <c:v>4.9519356077878419E-2</c:v>
                </c:pt>
                <c:pt idx="6">
                  <c:v>5.1364807509292079E-2</c:v>
                </c:pt>
                <c:pt idx="7">
                  <c:v>5.2817755881052982E-2</c:v>
                </c:pt>
                <c:pt idx="8">
                  <c:v>5.3987975975685942E-2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0-4F29-A026-3A732E24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966543"/>
        <c:axId val="977776703"/>
      </c:lineChart>
      <c:catAx>
        <c:axId val="98596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76703"/>
        <c:crosses val="autoZero"/>
        <c:auto val="1"/>
        <c:lblAlgn val="ctr"/>
        <c:lblOffset val="100"/>
        <c:noMultiLvlLbl val="0"/>
      </c:catAx>
      <c:valAx>
        <c:axId val="977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102392</xdr:colOff>
      <xdr:row>13</xdr:row>
      <xdr:rowOff>161925</xdr:rowOff>
    </xdr:from>
    <xdr:to>
      <xdr:col>13</xdr:col>
      <xdr:colOff>607217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6D8C1-4B6D-B284-21EC-898897F93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63F1-0814-4584-875C-BBE670D534AB}">
  <dimension ref="B1:O12"/>
  <sheetViews>
    <sheetView tabSelected="1" zoomScale="104" workbookViewId="0">
      <selection activeCell="F23" sqref="F23"/>
    </sheetView>
  </sheetViews>
  <sheetFormatPr defaultRowHeight="14.25" x14ac:dyDescent="0.45"/>
  <cols>
    <col min="2" max="2" width="11.1328125" bestFit="1" customWidth="1"/>
    <col min="3" max="3" width="11.33203125" bestFit="1" customWidth="1"/>
    <col min="7" max="7" width="11.73046875" bestFit="1" customWidth="1"/>
    <col min="8" max="8" width="2.796875" bestFit="1" customWidth="1"/>
    <col min="9" max="9" width="9.1328125" bestFit="1" customWidth="1"/>
    <col min="11" max="11" width="19.73046875" bestFit="1" customWidth="1"/>
    <col min="12" max="12" width="2.796875" bestFit="1" customWidth="1"/>
    <col min="13" max="13" width="13.3984375" bestFit="1" customWidth="1"/>
    <col min="14" max="14" width="11.73046875" bestFit="1" customWidth="1"/>
    <col min="15" max="15" width="11.1328125" bestFit="1" customWidth="1"/>
  </cols>
  <sheetData>
    <row r="1" spans="2:15" x14ac:dyDescent="0.45">
      <c r="B1" t="s">
        <v>0</v>
      </c>
      <c r="C1">
        <v>0.25</v>
      </c>
    </row>
    <row r="2" spans="2:15" x14ac:dyDescent="0.45">
      <c r="J2" s="1" t="s">
        <v>4</v>
      </c>
    </row>
    <row r="3" spans="2:15" x14ac:dyDescent="0.45">
      <c r="B3" t="s">
        <v>21</v>
      </c>
      <c r="C3" t="s">
        <v>20</v>
      </c>
      <c r="E3" t="s">
        <v>9</v>
      </c>
      <c r="F3" t="s">
        <v>1</v>
      </c>
      <c r="G3" t="s">
        <v>2</v>
      </c>
      <c r="H3" s="1" t="s">
        <v>10</v>
      </c>
      <c r="I3" t="s">
        <v>3</v>
      </c>
      <c r="J3" s="1" t="s">
        <v>10</v>
      </c>
      <c r="K3" t="s">
        <v>5</v>
      </c>
      <c r="L3" s="1" t="s">
        <v>10</v>
      </c>
      <c r="M3" t="s">
        <v>6</v>
      </c>
      <c r="N3" t="s">
        <v>7</v>
      </c>
      <c r="O3" t="s">
        <v>8</v>
      </c>
    </row>
    <row r="4" spans="2:15" x14ac:dyDescent="0.45">
      <c r="B4" t="s">
        <v>11</v>
      </c>
      <c r="C4">
        <v>0.04</v>
      </c>
      <c r="E4">
        <v>3</v>
      </c>
      <c r="F4" s="2">
        <f t="shared" ref="F4:F12" si="0">1+$C$1*C4</f>
        <v>1.01</v>
      </c>
      <c r="G4" s="2">
        <f>F4</f>
        <v>1.01</v>
      </c>
      <c r="H4" s="1">
        <v>3</v>
      </c>
      <c r="I4" s="3">
        <f>100/G4</f>
        <v>99.009900990099013</v>
      </c>
      <c r="J4" s="1">
        <v>3</v>
      </c>
      <c r="K4" s="2">
        <f>(100/I4)^(1/($J4/12))-1</f>
        <v>4.0604010000000024E-2</v>
      </c>
      <c r="L4" s="1">
        <v>3</v>
      </c>
      <c r="M4" s="2">
        <f t="shared" ref="M4:M9" si="1">N4/O4</f>
        <v>0.04</v>
      </c>
      <c r="N4">
        <f>I4*C4</f>
        <v>3.9603960396039608</v>
      </c>
      <c r="O4" s="3">
        <f>I4</f>
        <v>99.009900990099013</v>
      </c>
    </row>
    <row r="5" spans="2:15" x14ac:dyDescent="0.45">
      <c r="B5" t="s">
        <v>12</v>
      </c>
      <c r="C5">
        <v>4.4999999999999998E-2</v>
      </c>
      <c r="E5">
        <v>6</v>
      </c>
      <c r="F5" s="2">
        <f t="shared" si="0"/>
        <v>1.01125</v>
      </c>
      <c r="G5">
        <f>F5*G4</f>
        <v>1.0213625</v>
      </c>
      <c r="H5">
        <v>6</v>
      </c>
      <c r="I5" s="3">
        <f>100/G5</f>
        <v>97.908431139776525</v>
      </c>
      <c r="J5">
        <v>6</v>
      </c>
      <c r="K5" s="2">
        <f>(100/I5)^(1/($J5/12))-1</f>
        <v>4.3181356406249982E-2</v>
      </c>
      <c r="L5">
        <v>6</v>
      </c>
      <c r="M5" s="2">
        <f t="shared" si="1"/>
        <v>4.2486016159105036E-2</v>
      </c>
      <c r="N5">
        <f>N4+I5*C5</f>
        <v>8.3662754408939044</v>
      </c>
      <c r="O5" s="3">
        <f>O4+I5</f>
        <v>196.91833212987552</v>
      </c>
    </row>
    <row r="6" spans="2:15" x14ac:dyDescent="0.45">
      <c r="B6" t="s">
        <v>13</v>
      </c>
      <c r="C6">
        <v>4.7E-2</v>
      </c>
      <c r="E6">
        <v>9</v>
      </c>
      <c r="F6" s="2">
        <f t="shared" si="0"/>
        <v>1.0117499999999999</v>
      </c>
      <c r="G6">
        <f>F6*G5</f>
        <v>1.0333635093749998</v>
      </c>
      <c r="H6">
        <v>9</v>
      </c>
      <c r="I6" s="3">
        <f>100/G6</f>
        <v>96.771367570819422</v>
      </c>
      <c r="J6">
        <v>9</v>
      </c>
      <c r="K6" s="2">
        <f t="shared" ref="K6:K9" si="2">(100/I6)^(1/($J6/12))-1</f>
        <v>4.4730231090646555E-2</v>
      </c>
      <c r="L6">
        <v>9</v>
      </c>
      <c r="M6" s="2">
        <f t="shared" si="1"/>
        <v>4.3973383233677825E-2</v>
      </c>
      <c r="N6">
        <f>N5+I6*C6</f>
        <v>12.914529716722416</v>
      </c>
      <c r="O6" s="3">
        <f>O5+I6</f>
        <v>293.68969970069497</v>
      </c>
    </row>
    <row r="7" spans="2:15" x14ac:dyDescent="0.45">
      <c r="B7" t="s">
        <v>14</v>
      </c>
      <c r="C7">
        <v>0.05</v>
      </c>
      <c r="E7">
        <v>12</v>
      </c>
      <c r="F7">
        <f t="shared" si="0"/>
        <v>1.0125</v>
      </c>
      <c r="G7">
        <f>F7*G6</f>
        <v>1.0462805532421873</v>
      </c>
      <c r="H7">
        <v>12</v>
      </c>
      <c r="I7" s="3">
        <f>100/G7</f>
        <v>95.576659329204361</v>
      </c>
      <c r="J7">
        <v>12</v>
      </c>
      <c r="K7" s="2">
        <f t="shared" si="2"/>
        <v>4.6280553242187272E-2</v>
      </c>
      <c r="L7">
        <v>12</v>
      </c>
      <c r="M7" s="2">
        <f t="shared" si="1"/>
        <v>4.545309984473541E-2</v>
      </c>
      <c r="N7">
        <f t="shared" ref="N7:N10" si="3">N6+I7*C7</f>
        <v>17.693362683182634</v>
      </c>
      <c r="O7" s="3">
        <f>O6+I7</f>
        <v>389.26635902989932</v>
      </c>
    </row>
    <row r="8" spans="2:15" x14ac:dyDescent="0.45">
      <c r="B8" t="s">
        <v>15</v>
      </c>
      <c r="C8">
        <v>5.5E-2</v>
      </c>
      <c r="E8">
        <v>15</v>
      </c>
      <c r="F8">
        <f t="shared" si="0"/>
        <v>1.0137499999999999</v>
      </c>
      <c r="G8">
        <f>F8*G7</f>
        <v>1.0606669108492672</v>
      </c>
      <c r="H8">
        <v>15</v>
      </c>
      <c r="I8" s="3">
        <f>100/G8</f>
        <v>94.280305133617134</v>
      </c>
      <c r="J8">
        <v>15</v>
      </c>
      <c r="K8" s="2">
        <f t="shared" si="2"/>
        <v>4.8246006282192111E-2</v>
      </c>
      <c r="L8">
        <v>15</v>
      </c>
      <c r="M8" s="2">
        <f t="shared" si="1"/>
        <v>4.7314522384534277E-2</v>
      </c>
      <c r="N8">
        <f t="shared" si="3"/>
        <v>22.878779465531576</v>
      </c>
      <c r="O8" s="3">
        <f>O7+I8</f>
        <v>483.54666416351643</v>
      </c>
    </row>
    <row r="9" spans="2:15" x14ac:dyDescent="0.45">
      <c r="B9" t="s">
        <v>16</v>
      </c>
      <c r="C9">
        <v>6.0999999999999999E-2</v>
      </c>
      <c r="E9">
        <v>18</v>
      </c>
      <c r="F9">
        <f t="shared" si="0"/>
        <v>1.01525</v>
      </c>
      <c r="G9">
        <f>F9*G8</f>
        <v>1.0768420812397186</v>
      </c>
      <c r="H9">
        <v>18</v>
      </c>
      <c r="I9" s="3">
        <f t="shared" ref="I9" si="4">100/G9</f>
        <v>92.864127193910008</v>
      </c>
      <c r="J9">
        <v>18</v>
      </c>
      <c r="K9" s="2">
        <f t="shared" si="2"/>
        <v>5.0593426585368695E-2</v>
      </c>
      <c r="L9">
        <v>18</v>
      </c>
      <c r="M9" s="2">
        <f t="shared" si="1"/>
        <v>4.9519356077878419E-2</v>
      </c>
      <c r="N9">
        <f t="shared" si="3"/>
        <v>28.543491224360086</v>
      </c>
      <c r="O9" s="3">
        <f>O8+I9</f>
        <v>576.41079135742643</v>
      </c>
    </row>
    <row r="10" spans="2:15" x14ac:dyDescent="0.45">
      <c r="B10" t="s">
        <v>17</v>
      </c>
      <c r="C10">
        <v>6.3E-2</v>
      </c>
      <c r="E10">
        <v>21</v>
      </c>
      <c r="F10">
        <f t="shared" si="0"/>
        <v>1.0157499999999999</v>
      </c>
      <c r="G10">
        <f t="shared" ref="G10" si="5">F10*G9</f>
        <v>1.0938023440192441</v>
      </c>
      <c r="H10">
        <v>21</v>
      </c>
      <c r="I10" s="3">
        <f t="shared" ref="I10:I12" si="6">100/G10</f>
        <v>91.424196105252278</v>
      </c>
      <c r="J10">
        <v>21</v>
      </c>
      <c r="K10" s="2">
        <f t="shared" ref="K10:K12" si="7">(100/I10)^(1/($J10/12))-1</f>
        <v>5.2569475369141694E-2</v>
      </c>
      <c r="L10">
        <v>21</v>
      </c>
      <c r="M10" s="2">
        <f t="shared" ref="M10:M12" si="8">N10/O10</f>
        <v>5.1364807509292079E-2</v>
      </c>
      <c r="N10">
        <f t="shared" si="3"/>
        <v>34.303215578990979</v>
      </c>
      <c r="O10" s="3">
        <f t="shared" ref="O10:O11" si="9">O9+I10</f>
        <v>667.83498746267867</v>
      </c>
    </row>
    <row r="11" spans="2:15" x14ac:dyDescent="0.45">
      <c r="B11" t="s">
        <v>18</v>
      </c>
      <c r="C11">
        <v>6.3600000000000004E-2</v>
      </c>
      <c r="E11">
        <v>24</v>
      </c>
      <c r="F11">
        <f t="shared" si="0"/>
        <v>1.0159</v>
      </c>
      <c r="G11">
        <f>F11*G10</f>
        <v>1.1111938012891502</v>
      </c>
      <c r="H11">
        <v>24</v>
      </c>
      <c r="I11" s="3">
        <f t="shared" si="6"/>
        <v>89.993302594007559</v>
      </c>
      <c r="J11">
        <v>24</v>
      </c>
      <c r="K11" s="2">
        <f t="shared" si="7"/>
        <v>5.413177605513364E-2</v>
      </c>
      <c r="L11">
        <v>24</v>
      </c>
      <c r="M11" s="2">
        <f t="shared" si="8"/>
        <v>5.2817755881052982E-2</v>
      </c>
      <c r="N11">
        <f>N10+I11*C11</f>
        <v>40.026789623969862</v>
      </c>
      <c r="O11" s="3">
        <f t="shared" si="9"/>
        <v>757.82829005668623</v>
      </c>
    </row>
    <row r="12" spans="2:15" x14ac:dyDescent="0.45">
      <c r="B12" t="s">
        <v>19</v>
      </c>
      <c r="C12">
        <v>6.4000000000000001E-2</v>
      </c>
      <c r="E12">
        <v>27</v>
      </c>
      <c r="F12">
        <f t="shared" si="0"/>
        <v>1.016</v>
      </c>
      <c r="G12">
        <f>F12*G11</f>
        <v>1.1289729021097767</v>
      </c>
      <c r="H12">
        <v>27</v>
      </c>
      <c r="I12" s="3">
        <f t="shared" si="6"/>
        <v>88.576085230322391</v>
      </c>
      <c r="J12">
        <v>27</v>
      </c>
      <c r="K12" s="2">
        <f t="shared" si="7"/>
        <v>5.5394670819945313E-2</v>
      </c>
      <c r="L12">
        <v>27</v>
      </c>
      <c r="M12" s="2">
        <f t="shared" si="8"/>
        <v>5.3987975975685942E-2</v>
      </c>
      <c r="N12">
        <f>N11+I12*C12</f>
        <v>45.695659078710491</v>
      </c>
      <c r="O12" s="3">
        <f>O11+I12</f>
        <v>846.40437528700863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2023-03-31T23:25:54Z</dcterms:created>
  <dcterms:modified xsi:type="dcterms:W3CDTF">2023-04-10T16:46:45Z</dcterms:modified>
</cp:coreProperties>
</file>