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8fef6e8f50df48/Desktop/Queen Mary/Main Courses/Financial Engineering/Assignment Information/Solution/"/>
    </mc:Choice>
  </mc:AlternateContent>
  <xr:revisionPtr revIDLastSave="312" documentId="8_{0441AE82-62F3-4A87-9B5E-C2262BD04D1B}" xr6:coauthVersionLast="47" xr6:coauthVersionMax="47" xr10:uidLastSave="{8B7814D2-9DC0-4583-A156-0524FB9F9B97}"/>
  <bookViews>
    <workbookView xWindow="-98" yWindow="-98" windowWidth="21795" windowHeight="13875" xr2:uid="{5701F775-7C73-402C-98E9-E2FDBD54C6C3}"/>
  </bookViews>
  <sheets>
    <sheet name="CDS Spread" sheetId="2" r:id="rId1"/>
  </sheets>
  <definedNames>
    <definedName name="solver_adj" localSheetId="0" hidden="1">'CDS Spread'!$B$7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'CDS Spread'!$B$29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E23" i="2"/>
  <c r="E22" i="2"/>
  <c r="E21" i="2"/>
  <c r="C15" i="2"/>
  <c r="C11" i="2"/>
  <c r="E11" i="2"/>
  <c r="C16" i="2"/>
  <c r="C14" i="2"/>
  <c r="C13" i="2"/>
  <c r="C12" i="2"/>
  <c r="B11" i="2"/>
  <c r="G23" i="2"/>
  <c r="G24" i="2"/>
  <c r="G25" i="2"/>
  <c r="G26" i="2"/>
  <c r="F22" i="2"/>
  <c r="G22" i="2" s="1"/>
  <c r="F23" i="2"/>
  <c r="F24" i="2"/>
  <c r="F25" i="2"/>
  <c r="F26" i="2"/>
  <c r="D22" i="2"/>
  <c r="D23" i="2"/>
  <c r="D24" i="2"/>
  <c r="D25" i="2"/>
  <c r="D26" i="2"/>
  <c r="D21" i="2"/>
  <c r="C22" i="2"/>
  <c r="C23" i="2"/>
  <c r="C24" i="2"/>
  <c r="E24" i="2" s="1"/>
  <c r="C25" i="2"/>
  <c r="E25" i="2" s="1"/>
  <c r="C26" i="2"/>
  <c r="E26" i="2" s="1"/>
  <c r="C21" i="2"/>
  <c r="B23" i="2"/>
  <c r="B24" i="2"/>
  <c r="B25" i="2"/>
  <c r="B26" i="2"/>
  <c r="B22" i="2"/>
  <c r="B21" i="2"/>
  <c r="D12" i="2"/>
  <c r="D13" i="2"/>
  <c r="D14" i="2"/>
  <c r="D15" i="2"/>
  <c r="D16" i="2"/>
  <c r="D11" i="2"/>
  <c r="E12" i="2"/>
  <c r="E13" i="2"/>
  <c r="E14" i="2"/>
  <c r="E15" i="2"/>
  <c r="E16" i="2"/>
  <c r="B12" i="2"/>
  <c r="B13" i="2"/>
  <c r="B14" i="2"/>
  <c r="B15" i="2"/>
  <c r="B16" i="2"/>
  <c r="G27" i="2" l="1"/>
  <c r="E17" i="2"/>
  <c r="E27" i="2"/>
  <c r="B29" i="2" l="1"/>
</calcChain>
</file>

<file path=xl/sharedStrings.xml><?xml version="1.0" encoding="utf-8"?>
<sst xmlns="http://schemas.openxmlformats.org/spreadsheetml/2006/main" count="24" uniqueCount="21">
  <si>
    <t xml:space="preserve">Probability of default </t>
  </si>
  <si>
    <t>Discount Rate</t>
  </si>
  <si>
    <t>Recovery Rate</t>
  </si>
  <si>
    <t>Duration</t>
  </si>
  <si>
    <t>Dafaults occur mid-year</t>
  </si>
  <si>
    <t>Years</t>
  </si>
  <si>
    <t>Notional Amount</t>
  </si>
  <si>
    <t>Year</t>
  </si>
  <si>
    <t>Probability of Survival</t>
  </si>
  <si>
    <t>CDS Spread</t>
  </si>
  <si>
    <t>Expected payment</t>
  </si>
  <si>
    <t>Discount factor</t>
  </si>
  <si>
    <t>PV of expected Payment</t>
  </si>
  <si>
    <t>Total</t>
  </si>
  <si>
    <t>Accrued payments and protection payouts</t>
  </si>
  <si>
    <t>Time(Year)</t>
  </si>
  <si>
    <t>Probability of default</t>
  </si>
  <si>
    <t>Expected accrual payment</t>
  </si>
  <si>
    <t>PV of expected accrual payment</t>
  </si>
  <si>
    <t>Expected payout</t>
  </si>
  <si>
    <t>PV of expected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</si>
</sst>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8" xfId="0" applyFont="1" applyBorder="1"/>
    <xf numFmtId="2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F730-D806-4D1F-8E58-5843CB840448}">
  <dimension ref="A2:G29"/>
  <sheetViews>
    <sheetView tabSelected="1" topLeftCell="A10" workbookViewId="0">
      <selection activeCell="F29" sqref="F29"/>
    </sheetView>
  </sheetViews>
  <sheetFormatPr defaultRowHeight="14.25" x14ac:dyDescent="0.45"/>
  <cols>
    <col min="1" max="1" width="19.59765625" bestFit="1" customWidth="1"/>
    <col min="2" max="2" width="9.796875" customWidth="1"/>
  </cols>
  <sheetData>
    <row r="2" spans="1:5" x14ac:dyDescent="0.45">
      <c r="A2" t="s">
        <v>0</v>
      </c>
      <c r="B2" s="18">
        <v>0.05</v>
      </c>
    </row>
    <row r="3" spans="1:5" x14ac:dyDescent="0.45">
      <c r="A3" t="s">
        <v>2</v>
      </c>
      <c r="B3" s="18">
        <v>0.25</v>
      </c>
    </row>
    <row r="4" spans="1:5" x14ac:dyDescent="0.45">
      <c r="A4" t="s">
        <v>1</v>
      </c>
      <c r="B4" s="18">
        <v>0.03</v>
      </c>
    </row>
    <row r="5" spans="1:5" x14ac:dyDescent="0.45">
      <c r="A5" t="s">
        <v>3</v>
      </c>
      <c r="B5">
        <v>6</v>
      </c>
      <c r="C5" t="s">
        <v>5</v>
      </c>
    </row>
    <row r="6" spans="1:5" x14ac:dyDescent="0.45">
      <c r="A6" t="s">
        <v>6</v>
      </c>
      <c r="B6">
        <v>100</v>
      </c>
    </row>
    <row r="7" spans="1:5" x14ac:dyDescent="0.45">
      <c r="A7" s="19" t="s">
        <v>9</v>
      </c>
      <c r="B7" s="20">
        <v>3.8044477986683094</v>
      </c>
    </row>
    <row r="8" spans="1:5" x14ac:dyDescent="0.45">
      <c r="A8" t="s">
        <v>4</v>
      </c>
    </row>
    <row r="9" spans="1:5" ht="14.65" thickBot="1" x14ac:dyDescent="0.5"/>
    <row r="10" spans="1:5" s="13" customFormat="1" ht="42.75" x14ac:dyDescent="0.45">
      <c r="A10" s="2" t="s">
        <v>7</v>
      </c>
      <c r="B10" s="3" t="s">
        <v>8</v>
      </c>
      <c r="C10" s="14" t="s">
        <v>10</v>
      </c>
      <c r="D10" s="14" t="s">
        <v>11</v>
      </c>
      <c r="E10" s="15" t="s">
        <v>12</v>
      </c>
    </row>
    <row r="11" spans="1:5" x14ac:dyDescent="0.45">
      <c r="A11" s="4">
        <v>1</v>
      </c>
      <c r="B11" s="5">
        <f>EXP(-A11*$B$2)</f>
        <v>0.95122942450071402</v>
      </c>
      <c r="C11" s="5">
        <f>B11*$B$7</f>
        <v>3.6189026900702643</v>
      </c>
      <c r="D11" s="5">
        <f>EXP(-$B$4*A11)</f>
        <v>0.97044553354850815</v>
      </c>
      <c r="E11" s="6">
        <f>D11*C11</f>
        <v>3.5119479519253689</v>
      </c>
    </row>
    <row r="12" spans="1:5" x14ac:dyDescent="0.45">
      <c r="A12" s="7">
        <v>2</v>
      </c>
      <c r="B12">
        <f t="shared" ref="B12:B16" si="0">EXP(-A12*$B$2)</f>
        <v>0.90483741803595952</v>
      </c>
      <c r="C12">
        <f>B12*$B$7</f>
        <v>3.4424067231996229</v>
      </c>
      <c r="D12">
        <f t="shared" ref="D12:D16" si="1">EXP(-$B$4*A12)</f>
        <v>0.94176453358424872</v>
      </c>
      <c r="E12" s="8">
        <f t="shared" ref="E12:E16" si="2">D12*C12</f>
        <v>3.2419365620813747</v>
      </c>
    </row>
    <row r="13" spans="1:5" x14ac:dyDescent="0.45">
      <c r="A13" s="7">
        <v>3</v>
      </c>
      <c r="B13">
        <f t="shared" si="0"/>
        <v>0.86070797642505781</v>
      </c>
      <c r="C13">
        <f>B13*$B$7</f>
        <v>3.2745185662065661</v>
      </c>
      <c r="D13">
        <f t="shared" si="1"/>
        <v>0.91393118527122819</v>
      </c>
      <c r="E13" s="8">
        <f t="shared" si="2"/>
        <v>2.9926846344058098</v>
      </c>
    </row>
    <row r="14" spans="1:5" x14ac:dyDescent="0.45">
      <c r="A14" s="7">
        <v>4</v>
      </c>
      <c r="B14">
        <f t="shared" si="0"/>
        <v>0.81873075307798182</v>
      </c>
      <c r="C14">
        <f>B14*$B$7</f>
        <v>3.1148184112495749</v>
      </c>
      <c r="D14">
        <f t="shared" si="1"/>
        <v>0.88692043671715748</v>
      </c>
      <c r="E14" s="8">
        <f t="shared" si="2"/>
        <v>2.7625961056001156</v>
      </c>
    </row>
    <row r="15" spans="1:5" x14ac:dyDescent="0.45">
      <c r="A15" s="7">
        <v>5</v>
      </c>
      <c r="B15">
        <f t="shared" si="0"/>
        <v>0.77880078307140488</v>
      </c>
      <c r="C15">
        <f>B15*$B$7</f>
        <v>2.9629069247571618</v>
      </c>
      <c r="D15">
        <f t="shared" si="1"/>
        <v>0.86070797642505781</v>
      </c>
      <c r="E15" s="8">
        <f t="shared" si="2"/>
        <v>2.5501976235435277</v>
      </c>
    </row>
    <row r="16" spans="1:5" x14ac:dyDescent="0.45">
      <c r="A16" s="9">
        <v>6</v>
      </c>
      <c r="B16" s="10">
        <f t="shared" si="0"/>
        <v>0.74081822068171788</v>
      </c>
      <c r="C16" s="10">
        <f>B16*$B$7</f>
        <v>2.8184042488859355</v>
      </c>
      <c r="D16" s="10">
        <f t="shared" si="1"/>
        <v>0.835270211411272</v>
      </c>
      <c r="E16" s="11">
        <f t="shared" si="2"/>
        <v>2.3541291128093826</v>
      </c>
    </row>
    <row r="17" spans="1:7" x14ac:dyDescent="0.45">
      <c r="A17" s="12" t="s">
        <v>13</v>
      </c>
      <c r="E17" s="12">
        <f>SUM(E11:E16)</f>
        <v>17.413491990365578</v>
      </c>
    </row>
    <row r="19" spans="1:7" ht="14.65" thickBot="1" x14ac:dyDescent="0.5">
      <c r="A19" s="21" t="s">
        <v>14</v>
      </c>
      <c r="B19" s="21"/>
      <c r="C19" s="21"/>
    </row>
    <row r="20" spans="1:7" s="13" customFormat="1" ht="57" x14ac:dyDescent="0.45">
      <c r="A20" s="16" t="s">
        <v>15</v>
      </c>
      <c r="B20" s="14" t="s">
        <v>16</v>
      </c>
      <c r="C20" s="14" t="s">
        <v>17</v>
      </c>
      <c r="D20" s="14" t="s">
        <v>11</v>
      </c>
      <c r="E20" s="14" t="s">
        <v>18</v>
      </c>
      <c r="F20" s="14" t="s">
        <v>19</v>
      </c>
      <c r="G20" s="15" t="s">
        <v>20</v>
      </c>
    </row>
    <row r="21" spans="1:7" x14ac:dyDescent="0.45">
      <c r="A21" s="4">
        <v>0.5</v>
      </c>
      <c r="B21" s="5">
        <f>1-B11</f>
        <v>4.8770575499285984E-2</v>
      </c>
      <c r="C21" s="5">
        <f>(B21/2)*$B$7</f>
        <v>9.2772554299022578E-2</v>
      </c>
      <c r="D21" s="5">
        <f>EXP(-$B$4*A21)</f>
        <v>0.98511193960306265</v>
      </c>
      <c r="E21" s="5">
        <f>C21*D21</f>
        <v>9.1391350907440577E-2</v>
      </c>
      <c r="F21" s="5">
        <f>(1-$B$3)*$B$6*B21</f>
        <v>3.657793162446449</v>
      </c>
      <c r="G21" s="6">
        <f>F21*D21</f>
        <v>3.603335716924442</v>
      </c>
    </row>
    <row r="22" spans="1:7" x14ac:dyDescent="0.45">
      <c r="A22" s="7">
        <v>1.5</v>
      </c>
      <c r="B22">
        <f>B11-B12</f>
        <v>4.6392006464754498E-2</v>
      </c>
      <c r="C22">
        <f>(B22/2)*$B$7</f>
        <v>8.8247983435320615E-2</v>
      </c>
      <c r="D22">
        <f t="shared" ref="D22:D26" si="3">EXP(-$B$4*A22)</f>
        <v>0.95599748183309996</v>
      </c>
      <c r="E22">
        <f>C22*D22</f>
        <v>8.4364849941015632E-2</v>
      </c>
      <c r="F22">
        <f t="shared" ref="F22:F26" si="4">(1-$B$3)*$B$6*B22</f>
        <v>3.4794004848565874</v>
      </c>
      <c r="G22" s="8">
        <f t="shared" ref="G22:G26" si="5">F22*D22</f>
        <v>3.3262981018117648</v>
      </c>
    </row>
    <row r="23" spans="1:7" x14ac:dyDescent="0.45">
      <c r="A23" s="7">
        <v>2.5</v>
      </c>
      <c r="B23">
        <f t="shared" ref="B23:B26" si="6">B12-B13</f>
        <v>4.412944161090171E-2</v>
      </c>
      <c r="C23">
        <f t="shared" ref="C23:C26" si="7">(B23/2)*$B$7</f>
        <v>8.3944078496528352E-2</v>
      </c>
      <c r="D23">
        <f t="shared" si="3"/>
        <v>0.92774348632855286</v>
      </c>
      <c r="E23">
        <f>C23*D23</f>
        <v>7.7878572041006913E-2</v>
      </c>
      <c r="F23">
        <f t="shared" si="4"/>
        <v>3.3097081208176284</v>
      </c>
      <c r="G23" s="8">
        <f t="shared" si="5"/>
        <v>3.0705601507372697</v>
      </c>
    </row>
    <row r="24" spans="1:7" x14ac:dyDescent="0.45">
      <c r="A24" s="7">
        <v>3.5</v>
      </c>
      <c r="B24">
        <f t="shared" si="6"/>
        <v>4.1977223347075987E-2</v>
      </c>
      <c r="C24">
        <f t="shared" si="7"/>
        <v>7.9850077478495596E-2</v>
      </c>
      <c r="D24">
        <f t="shared" si="3"/>
        <v>0.90032452258626561</v>
      </c>
      <c r="E24">
        <f t="shared" ref="E22:E26" si="8">C24*D24</f>
        <v>7.1890982884302873E-2</v>
      </c>
      <c r="F24">
        <f t="shared" si="4"/>
        <v>3.1482917510306989</v>
      </c>
      <c r="G24" s="8">
        <f t="shared" si="5"/>
        <v>2.8344842677089921</v>
      </c>
    </row>
    <row r="25" spans="1:7" x14ac:dyDescent="0.45">
      <c r="A25" s="7">
        <v>4.5</v>
      </c>
      <c r="B25">
        <f t="shared" si="6"/>
        <v>3.9929970006576943E-2</v>
      </c>
      <c r="C25">
        <f t="shared" si="7"/>
        <v>7.5955743246206631E-2</v>
      </c>
      <c r="D25">
        <f t="shared" si="3"/>
        <v>0.87371591168803442</v>
      </c>
      <c r="E25">
        <f t="shared" si="8"/>
        <v>6.6363741458301692E-2</v>
      </c>
      <c r="F25">
        <f t="shared" si="4"/>
        <v>2.9947477504932705</v>
      </c>
      <c r="G25" s="8">
        <f t="shared" si="5"/>
        <v>2.616558761097918</v>
      </c>
    </row>
    <row r="26" spans="1:7" x14ac:dyDescent="0.45">
      <c r="A26" s="9">
        <v>5.5</v>
      </c>
      <c r="B26" s="10">
        <f t="shared" si="6"/>
        <v>3.7982562389687002E-2</v>
      </c>
      <c r="C26" s="10">
        <f t="shared" si="7"/>
        <v>7.2251337935613225E-2</v>
      </c>
      <c r="D26" s="10">
        <f t="shared" si="3"/>
        <v>0.84789370408791587</v>
      </c>
      <c r="E26" s="10">
        <f t="shared" si="8"/>
        <v>6.1261454547534851E-2</v>
      </c>
      <c r="F26" s="10">
        <f t="shared" si="4"/>
        <v>2.848692179226525</v>
      </c>
      <c r="G26" s="11">
        <f t="shared" si="5"/>
        <v>2.4153881636506553</v>
      </c>
    </row>
    <row r="27" spans="1:7" x14ac:dyDescent="0.45">
      <c r="A27" s="12" t="s">
        <v>13</v>
      </c>
      <c r="E27" s="12">
        <f>SUM(E21:E26)</f>
        <v>0.45315095177960252</v>
      </c>
      <c r="G27" s="17">
        <f>SUM(G21:G26)</f>
        <v>17.866625161931044</v>
      </c>
    </row>
    <row r="29" spans="1:7" x14ac:dyDescent="0.45">
      <c r="A29" s="12" t="s">
        <v>13</v>
      </c>
      <c r="B29" s="1">
        <f>E17+E27-G27</f>
        <v>1.7780214136564609E-5</v>
      </c>
    </row>
  </sheetData>
  <mergeCells count="1"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Hasan</dc:creator>
  <cp:lastModifiedBy>Rakib Hasan</cp:lastModifiedBy>
  <dcterms:created xsi:type="dcterms:W3CDTF">2023-04-10T02:32:45Z</dcterms:created>
  <dcterms:modified xsi:type="dcterms:W3CDTF">2023-05-24T00:38:29Z</dcterms:modified>
</cp:coreProperties>
</file>