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fat\Desktop\"/>
    </mc:Choice>
  </mc:AlternateContent>
  <xr:revisionPtr revIDLastSave="0" documentId="13_ncr:1_{03F51D28-42FA-494A-8263-8FC086491B7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inter" sheetId="1" r:id="rId1"/>
    <sheet name="Summ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B17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B17" i="1"/>
  <c r="B16" i="1"/>
  <c r="B16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B15" i="2"/>
  <c r="B15" i="1"/>
  <c r="B14" i="2"/>
  <c r="C14" i="1"/>
  <c r="C15" i="1" s="1"/>
  <c r="B14" i="1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B13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B12" i="2"/>
  <c r="AB11" i="2"/>
  <c r="AA11" i="2"/>
  <c r="Z11" i="2"/>
  <c r="Y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B11" i="2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B15" i="1"/>
  <c r="I15" i="1"/>
  <c r="J15" i="1"/>
  <c r="K15" i="1"/>
  <c r="L15" i="1"/>
  <c r="O15" i="1"/>
  <c r="P15" i="1"/>
  <c r="Q15" i="1"/>
  <c r="T15" i="1"/>
  <c r="U15" i="1"/>
  <c r="V15" i="1"/>
  <c r="W15" i="1"/>
  <c r="X15" i="1"/>
  <c r="Y15" i="1"/>
  <c r="Z15" i="1"/>
  <c r="AA15" i="1"/>
  <c r="D14" i="1"/>
  <c r="E14" i="1"/>
  <c r="F14" i="1"/>
  <c r="F15" i="1" s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A13" i="1"/>
  <c r="Z13" i="1"/>
  <c r="AB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B12" i="1"/>
  <c r="D11" i="1"/>
  <c r="C11" i="1"/>
  <c r="B11" i="1"/>
  <c r="AB11" i="1"/>
  <c r="AA11" i="1"/>
  <c r="Z11" i="1"/>
  <c r="Y11" i="1"/>
  <c r="T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U11" i="1"/>
  <c r="V11" i="1"/>
  <c r="W11" i="1"/>
  <c r="X11" i="1"/>
  <c r="S15" i="1" l="1"/>
  <c r="N15" i="1"/>
  <c r="M15" i="1"/>
  <c r="R15" i="1"/>
  <c r="E15" i="1"/>
  <c r="H15" i="1"/>
  <c r="G15" i="1"/>
  <c r="D15" i="1"/>
</calcChain>
</file>

<file path=xl/sharedStrings.xml><?xml version="1.0" encoding="utf-8"?>
<sst xmlns="http://schemas.openxmlformats.org/spreadsheetml/2006/main" count="97" uniqueCount="47">
  <si>
    <t>Sampling Point</t>
  </si>
  <si>
    <t>pH</t>
  </si>
  <si>
    <t>TSS (mg/l)</t>
  </si>
  <si>
    <t>Turbidity (NTU)</t>
  </si>
  <si>
    <t>TDS (mg/l)</t>
  </si>
  <si>
    <t>DO (mg/l)</t>
  </si>
  <si>
    <t>COD (mg/l)</t>
  </si>
  <si>
    <t>P (mg/l)</t>
  </si>
  <si>
    <t>S (mg/l)</t>
  </si>
  <si>
    <t>K (mg/l)</t>
  </si>
  <si>
    <t>Ca (mg/l)</t>
  </si>
  <si>
    <t>Mg (mg/l)</t>
  </si>
  <si>
    <t>B (mg/l)</t>
  </si>
  <si>
    <t>Cd (mg/l)</t>
  </si>
  <si>
    <t>Cr (mg/l)</t>
  </si>
  <si>
    <t>Cu (mg/l)</t>
  </si>
  <si>
    <t>Zn (mg/l)</t>
  </si>
  <si>
    <r>
      <t>Temperature (</t>
    </r>
    <r>
      <rPr>
        <b/>
        <sz val="12"/>
        <color theme="1"/>
        <rFont val="Times New Roman"/>
        <family val="1"/>
      </rPr>
      <t>◦C)</t>
    </r>
  </si>
  <si>
    <r>
      <t>EC (</t>
    </r>
    <r>
      <rPr>
        <b/>
        <sz val="12"/>
        <color theme="1"/>
        <rFont val="Times New Roman"/>
        <family val="1"/>
      </rPr>
      <t>μ</t>
    </r>
    <r>
      <rPr>
        <b/>
        <sz val="12"/>
        <color theme="1"/>
        <rFont val="Calibri"/>
        <family val="2"/>
      </rPr>
      <t>S/cm)</t>
    </r>
  </si>
  <si>
    <r>
      <t>NH</t>
    </r>
    <r>
      <rPr>
        <b/>
        <vertAlign val="subscript"/>
        <sz val="12"/>
        <color theme="1"/>
        <rFont val="Calibri"/>
        <family val="2"/>
        <scheme val="minor"/>
      </rPr>
      <t>4</t>
    </r>
    <r>
      <rPr>
        <b/>
        <vertAlign val="superscript"/>
        <sz val="12"/>
        <color theme="1"/>
        <rFont val="Calibri"/>
        <family val="2"/>
        <scheme val="minor"/>
      </rPr>
      <t xml:space="preserve">+ </t>
    </r>
    <r>
      <rPr>
        <b/>
        <sz val="12"/>
        <color theme="1"/>
        <rFont val="Calibri"/>
        <family val="2"/>
        <scheme val="minor"/>
      </rPr>
      <t xml:space="preserve"> (mg/l)</t>
    </r>
  </si>
  <si>
    <r>
      <t>NO</t>
    </r>
    <r>
      <rPr>
        <b/>
        <vertAlign val="sub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 xml:space="preserve"> (mg/l)</t>
    </r>
  </si>
  <si>
    <r>
      <t>Cl</t>
    </r>
    <r>
      <rPr>
        <b/>
        <vertAlign val="superscript"/>
        <sz val="12"/>
        <color theme="1"/>
        <rFont val="Calibri"/>
        <family val="2"/>
        <scheme val="minor"/>
      </rPr>
      <t xml:space="preserve">- </t>
    </r>
    <r>
      <rPr>
        <b/>
        <sz val="12"/>
        <color theme="1"/>
        <rFont val="Calibri"/>
        <family val="2"/>
        <scheme val="minor"/>
      </rPr>
      <t>(mg/l)</t>
    </r>
  </si>
  <si>
    <r>
      <t>5(</t>
    </r>
    <r>
      <rPr>
        <b/>
        <sz val="11"/>
        <color theme="1"/>
        <rFont val="Calibri"/>
        <family val="2"/>
        <scheme val="minor"/>
      </rPr>
      <t>Rayerbazar</t>
    </r>
    <r>
      <rPr>
        <sz val="11"/>
        <color theme="1"/>
        <rFont val="Calibri"/>
        <family val="2"/>
        <scheme val="minor"/>
      </rPr>
      <t>)</t>
    </r>
  </si>
  <si>
    <r>
      <t>6(</t>
    </r>
    <r>
      <rPr>
        <b/>
        <sz val="11"/>
        <color theme="1"/>
        <rFont val="Calibri"/>
        <family val="2"/>
        <scheme val="minor"/>
      </rPr>
      <t>Kholamora</t>
    </r>
    <r>
      <rPr>
        <sz val="11"/>
        <color theme="1"/>
        <rFont val="Calibri"/>
        <family val="2"/>
        <scheme val="minor"/>
      </rPr>
      <t>)</t>
    </r>
  </si>
  <si>
    <r>
      <t>9(</t>
    </r>
    <r>
      <rPr>
        <b/>
        <sz val="11"/>
        <color theme="1"/>
        <rFont val="Calibri"/>
        <family val="2"/>
        <scheme val="minor"/>
      </rPr>
      <t>Postogola Bri)</t>
    </r>
  </si>
  <si>
    <r>
      <t>7(</t>
    </r>
    <r>
      <rPr>
        <b/>
        <sz val="11"/>
        <color theme="1"/>
        <rFont val="Calibri"/>
        <family val="2"/>
        <scheme val="minor"/>
      </rPr>
      <t>Zinzira</t>
    </r>
    <r>
      <rPr>
        <sz val="11"/>
        <color theme="1"/>
        <rFont val="Calibri"/>
        <family val="2"/>
        <scheme val="minor"/>
      </rPr>
      <t>)</t>
    </r>
  </si>
  <si>
    <t>Salinity (mg/l)</t>
  </si>
  <si>
    <r>
      <t>2(</t>
    </r>
    <r>
      <rPr>
        <b/>
        <sz val="11"/>
        <color theme="1"/>
        <rFont val="Calibri"/>
        <family val="2"/>
        <scheme val="minor"/>
      </rPr>
      <t>Gabtoli_turag</t>
    </r>
    <r>
      <rPr>
        <sz val="11"/>
        <color theme="1"/>
        <rFont val="Calibri"/>
        <family val="2"/>
        <scheme val="minor"/>
      </rPr>
      <t>)</t>
    </r>
  </si>
  <si>
    <t>Phosphate(mg/l)</t>
  </si>
  <si>
    <t>Sulfates(mg/l)</t>
  </si>
  <si>
    <t>Ni (mg/l)</t>
  </si>
  <si>
    <t>Average</t>
  </si>
  <si>
    <t>MAX</t>
  </si>
  <si>
    <t>Min</t>
  </si>
  <si>
    <t>SD</t>
  </si>
  <si>
    <t>CV</t>
  </si>
  <si>
    <t>Skewness</t>
  </si>
  <si>
    <t>Kurtosis</t>
  </si>
  <si>
    <r>
      <t>1(</t>
    </r>
    <r>
      <rPr>
        <b/>
        <sz val="11"/>
        <color theme="1"/>
        <rFont val="Calibri"/>
        <family val="2"/>
        <scheme val="minor"/>
      </rPr>
      <t>Gabtoli_Dhalwes</t>
    </r>
    <r>
      <rPr>
        <sz val="11"/>
        <color theme="1"/>
        <rFont val="Calibri"/>
        <family val="2"/>
        <scheme val="minor"/>
      </rPr>
      <t>)</t>
    </r>
  </si>
  <si>
    <r>
      <t>3(</t>
    </r>
    <r>
      <rPr>
        <b/>
        <sz val="11"/>
        <color theme="1"/>
        <rFont val="Calibri"/>
        <family val="2"/>
        <scheme val="minor"/>
      </rPr>
      <t>Shah Cement</t>
    </r>
    <r>
      <rPr>
        <sz val="11"/>
        <color theme="1"/>
        <rFont val="Calibri"/>
        <family val="2"/>
        <scheme val="minor"/>
      </rPr>
      <t>)</t>
    </r>
  </si>
  <si>
    <r>
      <t>4(</t>
    </r>
    <r>
      <rPr>
        <b/>
        <sz val="11"/>
        <color theme="1"/>
        <rFont val="Calibri"/>
        <family val="2"/>
        <scheme val="minor"/>
      </rPr>
      <t>Hazaribag</t>
    </r>
    <r>
      <rPr>
        <sz val="11"/>
        <color theme="1"/>
        <rFont val="Calibri"/>
        <family val="2"/>
        <scheme val="minor"/>
      </rPr>
      <t>)</t>
    </r>
  </si>
  <si>
    <r>
      <t>8(</t>
    </r>
    <r>
      <rPr>
        <b/>
        <sz val="11"/>
        <color theme="1"/>
        <rFont val="Calibri"/>
        <family val="2"/>
        <scheme val="minor"/>
      </rPr>
      <t>Sadarghat_Terminal</t>
    </r>
    <r>
      <rPr>
        <sz val="11"/>
        <color theme="1"/>
        <rFont val="Calibri"/>
        <family val="2"/>
        <scheme val="minor"/>
      </rPr>
      <t>)</t>
    </r>
  </si>
  <si>
    <t>Mn(mg/l)</t>
  </si>
  <si>
    <t>Hg(mg/l)</t>
  </si>
  <si>
    <t>As(mg/l)</t>
  </si>
  <si>
    <t>Pb(mg/l)</t>
  </si>
  <si>
    <t>Br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</si>
</sst>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</font>
    <font>
      <b/>
      <vertAlign val="sub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2" fontId="8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"/>
  <sheetViews>
    <sheetView tabSelected="1" workbookViewId="0">
      <selection activeCell="D22" sqref="D22"/>
    </sheetView>
  </sheetViews>
  <sheetFormatPr defaultRowHeight="15" x14ac:dyDescent="0.25"/>
  <cols>
    <col min="1" max="1" width="20.85546875" customWidth="1"/>
    <col min="2" max="2" width="18.28515625" style="3" customWidth="1"/>
    <col min="3" max="3" width="12.5703125" style="3" bestFit="1" customWidth="1"/>
    <col min="4" max="4" width="11" style="3" customWidth="1"/>
    <col min="5" max="5" width="10.85546875" style="3" customWidth="1"/>
    <col min="6" max="6" width="16.140625" style="3" customWidth="1"/>
    <col min="7" max="7" width="14.85546875" style="3" customWidth="1"/>
    <col min="8" max="8" width="12.28515625" style="3" customWidth="1"/>
    <col min="9" max="9" width="11.42578125" style="3" customWidth="1"/>
    <col min="10" max="10" width="11.85546875" style="3" customWidth="1"/>
    <col min="11" max="11" width="12.5703125" style="3" customWidth="1"/>
    <col min="12" max="12" width="12" style="3" customWidth="1"/>
    <col min="13" max="13" width="19.28515625" style="3" customWidth="1"/>
    <col min="14" max="14" width="14.140625" style="3" customWidth="1"/>
    <col min="15" max="15" width="12.5703125" style="3" bestFit="1" customWidth="1"/>
    <col min="16" max="16" width="13.7109375" style="3" bestFit="1" customWidth="1"/>
    <col min="17" max="17" width="10.85546875" style="3" customWidth="1"/>
    <col min="18" max="18" width="10.140625" style="3" customWidth="1"/>
    <col min="19" max="19" width="12.5703125" style="3" bestFit="1" customWidth="1"/>
    <col min="20" max="20" width="10.5703125" style="3" customWidth="1"/>
    <col min="21" max="21" width="11" style="3" customWidth="1"/>
    <col min="22" max="22" width="10.85546875" customWidth="1"/>
    <col min="23" max="23" width="10.5703125" style="3" customWidth="1"/>
    <col min="24" max="24" width="10.7109375" style="3" customWidth="1"/>
    <col min="25" max="26" width="9.85546875" customWidth="1"/>
    <col min="28" max="28" width="10" customWidth="1"/>
  </cols>
  <sheetData>
    <row r="1" spans="1:32" s="1" customFormat="1" ht="19.5" x14ac:dyDescent="0.35">
      <c r="A1" s="1" t="s">
        <v>0</v>
      </c>
      <c r="B1" s="2" t="s">
        <v>17</v>
      </c>
      <c r="C1" s="2" t="s">
        <v>1</v>
      </c>
      <c r="D1" s="2" t="s">
        <v>18</v>
      </c>
      <c r="E1" s="2" t="s">
        <v>2</v>
      </c>
      <c r="F1" s="2" t="s">
        <v>3</v>
      </c>
      <c r="G1" s="2" t="s">
        <v>26</v>
      </c>
      <c r="H1" s="2" t="s">
        <v>4</v>
      </c>
      <c r="I1" s="2" t="s">
        <v>5</v>
      </c>
      <c r="J1" s="2" t="s">
        <v>6</v>
      </c>
      <c r="K1" s="2" t="s">
        <v>19</v>
      </c>
      <c r="L1" s="2" t="s">
        <v>20</v>
      </c>
      <c r="M1" s="2" t="s">
        <v>28</v>
      </c>
      <c r="N1" s="2" t="s">
        <v>29</v>
      </c>
      <c r="O1" s="2" t="s">
        <v>9</v>
      </c>
      <c r="P1" s="2" t="s">
        <v>10</v>
      </c>
      <c r="Q1" s="2" t="s">
        <v>11</v>
      </c>
      <c r="R1" s="2" t="s">
        <v>21</v>
      </c>
      <c r="S1" s="2" t="s">
        <v>46</v>
      </c>
      <c r="T1" s="2" t="s">
        <v>13</v>
      </c>
      <c r="U1" s="2" t="s">
        <v>14</v>
      </c>
      <c r="V1" s="1" t="s">
        <v>30</v>
      </c>
      <c r="W1" s="2" t="s">
        <v>15</v>
      </c>
      <c r="X1" s="2" t="s">
        <v>16</v>
      </c>
      <c r="Y1" s="1" t="s">
        <v>42</v>
      </c>
      <c r="Z1" s="1" t="s">
        <v>43</v>
      </c>
      <c r="AA1" s="1" t="s">
        <v>44</v>
      </c>
      <c r="AB1" s="1" t="s">
        <v>45</v>
      </c>
    </row>
    <row r="2" spans="1:32" x14ac:dyDescent="0.25">
      <c r="A2" t="s">
        <v>38</v>
      </c>
      <c r="B2" s="5">
        <v>25</v>
      </c>
      <c r="C2" s="5">
        <v>8.25</v>
      </c>
      <c r="D2" s="5">
        <v>1470</v>
      </c>
      <c r="E2" s="5">
        <v>190</v>
      </c>
      <c r="F2" s="5">
        <v>59.6</v>
      </c>
      <c r="G2" s="5">
        <v>685</v>
      </c>
      <c r="H2" s="5">
        <v>778</v>
      </c>
      <c r="I2" s="5">
        <v>1.82</v>
      </c>
      <c r="J2" s="5">
        <v>195</v>
      </c>
      <c r="K2" s="5">
        <v>2.6</v>
      </c>
      <c r="L2" s="5">
        <v>13.1</v>
      </c>
      <c r="M2" s="5">
        <v>3.5</v>
      </c>
      <c r="N2" s="5">
        <v>8.77</v>
      </c>
      <c r="O2" s="3">
        <v>39.200000000000003</v>
      </c>
      <c r="P2" s="3">
        <v>95.6</v>
      </c>
      <c r="Q2" s="3">
        <v>52.6</v>
      </c>
      <c r="R2" s="5">
        <v>110.8</v>
      </c>
      <c r="S2" s="8">
        <v>3.15</v>
      </c>
      <c r="T2" s="5">
        <v>7.0000000000000001E-3</v>
      </c>
      <c r="U2" s="5">
        <v>4.9000000000000002E-2</v>
      </c>
      <c r="V2" s="5">
        <v>0.10199999999999999</v>
      </c>
      <c r="W2" s="5">
        <v>0.38800000000000001</v>
      </c>
      <c r="X2" s="5">
        <v>0.28599999999999998</v>
      </c>
      <c r="Y2" s="5">
        <v>1.0840000000000001</v>
      </c>
      <c r="Z2" s="5">
        <v>1.4E-2</v>
      </c>
      <c r="AA2" s="5">
        <v>0.191</v>
      </c>
      <c r="AB2" s="5">
        <v>0.376</v>
      </c>
      <c r="AC2" t="s">
        <v>38</v>
      </c>
      <c r="AF2" s="5"/>
    </row>
    <row r="3" spans="1:32" x14ac:dyDescent="0.25">
      <c r="A3" t="s">
        <v>27</v>
      </c>
      <c r="B3" s="5">
        <v>24.7</v>
      </c>
      <c r="C3" s="5">
        <v>8.39</v>
      </c>
      <c r="D3" s="5">
        <v>1593</v>
      </c>
      <c r="E3" s="5">
        <v>156</v>
      </c>
      <c r="F3" s="5">
        <v>78.599999999999994</v>
      </c>
      <c r="G3" s="5">
        <v>706</v>
      </c>
      <c r="H3" s="5">
        <v>912</v>
      </c>
      <c r="I3" s="5">
        <v>1.37</v>
      </c>
      <c r="J3" s="5">
        <v>252</v>
      </c>
      <c r="K3" s="5">
        <v>3.2</v>
      </c>
      <c r="L3" s="5">
        <v>12.4</v>
      </c>
      <c r="M3" s="5">
        <v>5.7</v>
      </c>
      <c r="N3" s="5">
        <v>11.4</v>
      </c>
      <c r="O3" s="3">
        <v>36.799999999999997</v>
      </c>
      <c r="P3" s="3">
        <v>86.4</v>
      </c>
      <c r="Q3" s="3">
        <v>37.4</v>
      </c>
      <c r="R3" s="5">
        <v>277.3</v>
      </c>
      <c r="S3" s="5">
        <v>3.29</v>
      </c>
      <c r="T3" s="5">
        <v>8.0000000000000002E-3</v>
      </c>
      <c r="U3" s="5">
        <v>8.8999999999999996E-2</v>
      </c>
      <c r="V3" s="5">
        <v>0.128</v>
      </c>
      <c r="W3" s="5">
        <v>0.96499999999999997</v>
      </c>
      <c r="X3" s="5">
        <v>0.623</v>
      </c>
      <c r="Y3" s="5">
        <v>1.198</v>
      </c>
      <c r="Z3" s="5">
        <v>3.5999999999999997E-2</v>
      </c>
      <c r="AA3" s="5">
        <v>0.156</v>
      </c>
      <c r="AB3" s="5">
        <v>0.39500000000000002</v>
      </c>
      <c r="AC3" t="s">
        <v>27</v>
      </c>
      <c r="AF3" s="5"/>
    </row>
    <row r="4" spans="1:32" x14ac:dyDescent="0.25">
      <c r="A4" t="s">
        <v>39</v>
      </c>
      <c r="B4" s="5">
        <v>25.2</v>
      </c>
      <c r="C4" s="5">
        <v>8.11</v>
      </c>
      <c r="D4" s="5">
        <v>1656</v>
      </c>
      <c r="E4" s="5">
        <v>142</v>
      </c>
      <c r="F4" s="5">
        <v>85.3</v>
      </c>
      <c r="G4" s="5">
        <v>642</v>
      </c>
      <c r="H4" s="5">
        <v>986</v>
      </c>
      <c r="I4" s="5">
        <v>0.14000000000000001</v>
      </c>
      <c r="J4" s="5">
        <v>493</v>
      </c>
      <c r="K4" s="5">
        <v>8</v>
      </c>
      <c r="L4" s="5">
        <v>17.3</v>
      </c>
      <c r="M4" s="5">
        <v>6</v>
      </c>
      <c r="N4" s="5">
        <v>12.4</v>
      </c>
      <c r="O4" s="3">
        <v>42.2</v>
      </c>
      <c r="P4" s="3">
        <v>108.2</v>
      </c>
      <c r="Q4" s="3">
        <v>68.900000000000006</v>
      </c>
      <c r="R4" s="5">
        <v>289.89999999999998</v>
      </c>
      <c r="S4" s="5">
        <v>1.62</v>
      </c>
      <c r="T4" s="5">
        <v>1.4999999999999999E-2</v>
      </c>
      <c r="U4" s="5">
        <v>9.5000000000000001E-2</v>
      </c>
      <c r="V4" s="5">
        <v>0.20699999999999999</v>
      </c>
      <c r="W4" s="5">
        <v>1.42</v>
      </c>
      <c r="X4" s="5">
        <v>0.66900000000000004</v>
      </c>
      <c r="Y4" s="5">
        <v>1.1779999999999999</v>
      </c>
      <c r="Z4" s="5">
        <v>8.1000000000000003E-2</v>
      </c>
      <c r="AA4" s="5">
        <v>9.5000000000000001E-2</v>
      </c>
      <c r="AB4" s="5">
        <v>0.441</v>
      </c>
      <c r="AC4" t="s">
        <v>39</v>
      </c>
      <c r="AF4" s="5"/>
    </row>
    <row r="5" spans="1:32" x14ac:dyDescent="0.25">
      <c r="A5" t="s">
        <v>40</v>
      </c>
      <c r="B5" s="5">
        <v>25.4</v>
      </c>
      <c r="C5" s="5">
        <v>5.8</v>
      </c>
      <c r="D5" s="5">
        <v>767</v>
      </c>
      <c r="E5" s="5">
        <v>357</v>
      </c>
      <c r="F5" s="5">
        <v>48.9</v>
      </c>
      <c r="G5" s="5">
        <v>262</v>
      </c>
      <c r="H5" s="5">
        <v>1995</v>
      </c>
      <c r="I5" s="5">
        <v>0.1</v>
      </c>
      <c r="J5" s="5">
        <v>683</v>
      </c>
      <c r="K5" s="5">
        <v>9.4</v>
      </c>
      <c r="L5" s="5">
        <v>24.6</v>
      </c>
      <c r="M5" s="5">
        <v>3.5</v>
      </c>
      <c r="N5" s="5">
        <v>9.25</v>
      </c>
      <c r="O5" s="3">
        <v>18.5</v>
      </c>
      <c r="P5" s="3">
        <v>56.3</v>
      </c>
      <c r="Q5" s="3">
        <v>29.8</v>
      </c>
      <c r="R5" s="5">
        <v>15.8</v>
      </c>
      <c r="S5" s="5">
        <v>1.72</v>
      </c>
      <c r="T5" s="5">
        <v>2.21</v>
      </c>
      <c r="U5" s="5">
        <v>1.423</v>
      </c>
      <c r="V5" s="5">
        <v>1.252</v>
      </c>
      <c r="W5" s="5">
        <v>0.92600000000000005</v>
      </c>
      <c r="X5" s="5">
        <v>0.61199999999999999</v>
      </c>
      <c r="Y5" s="5">
        <v>3.7909999999999999</v>
      </c>
      <c r="Z5" s="5">
        <v>0.124</v>
      </c>
      <c r="AA5" s="5">
        <v>0.10199999999999999</v>
      </c>
      <c r="AB5" s="5">
        <v>1.3879999999999999</v>
      </c>
      <c r="AC5" t="s">
        <v>40</v>
      </c>
      <c r="AF5" s="5"/>
    </row>
    <row r="6" spans="1:32" x14ac:dyDescent="0.25">
      <c r="A6" t="s">
        <v>22</v>
      </c>
      <c r="B6" s="5">
        <v>23.8</v>
      </c>
      <c r="C6" s="5">
        <v>8.93</v>
      </c>
      <c r="D6" s="5">
        <v>788</v>
      </c>
      <c r="E6" s="5">
        <v>213</v>
      </c>
      <c r="F6" s="5">
        <v>28.8</v>
      </c>
      <c r="G6" s="5">
        <v>370</v>
      </c>
      <c r="H6" s="5">
        <v>1502</v>
      </c>
      <c r="I6" s="5">
        <v>2.12</v>
      </c>
      <c r="J6" s="5">
        <v>189</v>
      </c>
      <c r="K6" s="5">
        <v>2.1</v>
      </c>
      <c r="L6" s="5">
        <v>9.8000000000000007</v>
      </c>
      <c r="M6" s="5">
        <v>3.9</v>
      </c>
      <c r="N6" s="8">
        <v>9.1999999999999993</v>
      </c>
      <c r="O6" s="3">
        <v>19.399999999999999</v>
      </c>
      <c r="P6" s="3">
        <v>32.9</v>
      </c>
      <c r="Q6" s="3">
        <v>11.9</v>
      </c>
      <c r="R6" s="5">
        <v>32.1</v>
      </c>
      <c r="S6" s="5">
        <v>1.25</v>
      </c>
      <c r="T6" s="5">
        <v>3.0000000000000001E-3</v>
      </c>
      <c r="U6" s="5">
        <v>2.5000000000000001E-2</v>
      </c>
      <c r="V6" s="5">
        <v>5.8000000000000003E-2</v>
      </c>
      <c r="W6" s="5">
        <v>0.19800000000000001</v>
      </c>
      <c r="X6" s="5">
        <v>0.307</v>
      </c>
      <c r="Y6" s="5">
        <v>1.1000000000000001</v>
      </c>
      <c r="Z6" s="5">
        <v>2E-3</v>
      </c>
      <c r="AA6" s="5">
        <v>7.9000000000000001E-2</v>
      </c>
      <c r="AB6" s="5">
        <v>0.316</v>
      </c>
      <c r="AC6" t="s">
        <v>22</v>
      </c>
      <c r="AF6" s="5"/>
    </row>
    <row r="7" spans="1:32" x14ac:dyDescent="0.25">
      <c r="A7" t="s">
        <v>23</v>
      </c>
      <c r="B7" s="5">
        <v>25.1</v>
      </c>
      <c r="C7" s="5">
        <v>8.1300000000000008</v>
      </c>
      <c r="D7" s="5">
        <v>1472</v>
      </c>
      <c r="E7" s="5">
        <v>320</v>
      </c>
      <c r="F7" s="5">
        <v>42.5</v>
      </c>
      <c r="G7" s="5">
        <v>712</v>
      </c>
      <c r="H7" s="5">
        <v>1986</v>
      </c>
      <c r="I7" s="5">
        <v>0.85</v>
      </c>
      <c r="J7" s="5">
        <v>320</v>
      </c>
      <c r="K7" s="5">
        <v>5.6</v>
      </c>
      <c r="L7" s="5">
        <v>18.2</v>
      </c>
      <c r="M7" s="5">
        <v>5</v>
      </c>
      <c r="N7" s="5">
        <v>9.86</v>
      </c>
      <c r="O7" s="3">
        <v>33.1</v>
      </c>
      <c r="P7" s="3">
        <v>83.1</v>
      </c>
      <c r="Q7" s="3">
        <v>38.5</v>
      </c>
      <c r="R7" s="5">
        <v>116.7</v>
      </c>
      <c r="S7" s="5">
        <v>1.19</v>
      </c>
      <c r="T7" s="5">
        <v>5.0000000000000001E-3</v>
      </c>
      <c r="U7" s="5">
        <v>3.1E-2</v>
      </c>
      <c r="V7" s="5">
        <v>6.2E-2</v>
      </c>
      <c r="W7" s="5">
        <v>0.85</v>
      </c>
      <c r="X7" s="5">
        <v>0.59799999999999998</v>
      </c>
      <c r="Y7" s="5">
        <v>0.998</v>
      </c>
      <c r="Z7" s="5">
        <v>8.9999999999999993E-3</v>
      </c>
      <c r="AA7" s="5">
        <v>6.0999999999999999E-2</v>
      </c>
      <c r="AB7" s="5">
        <v>0.29399999999999998</v>
      </c>
      <c r="AC7" t="s">
        <v>23</v>
      </c>
      <c r="AF7" s="5"/>
    </row>
    <row r="8" spans="1:32" x14ac:dyDescent="0.25">
      <c r="A8" t="s">
        <v>25</v>
      </c>
      <c r="B8" s="5">
        <v>24.2</v>
      </c>
      <c r="C8" s="5">
        <v>8.6199999999999992</v>
      </c>
      <c r="D8" s="5">
        <v>1860</v>
      </c>
      <c r="E8" s="5">
        <v>398</v>
      </c>
      <c r="F8" s="5">
        <v>39.9</v>
      </c>
      <c r="G8" s="5">
        <v>960</v>
      </c>
      <c r="H8" s="5">
        <v>2155</v>
      </c>
      <c r="I8" s="5">
        <v>1.72</v>
      </c>
      <c r="J8" s="5">
        <v>480</v>
      </c>
      <c r="K8" s="5">
        <v>4.5999999999999996</v>
      </c>
      <c r="L8" s="5">
        <v>12.4</v>
      </c>
      <c r="M8" s="5">
        <v>6.5</v>
      </c>
      <c r="N8" s="5">
        <v>18.7</v>
      </c>
      <c r="O8" s="3">
        <v>48.7</v>
      </c>
      <c r="P8" s="3">
        <v>132.6</v>
      </c>
      <c r="Q8" s="3">
        <v>83.6</v>
      </c>
      <c r="R8" s="5">
        <v>334.1</v>
      </c>
      <c r="S8" s="5">
        <v>0.87</v>
      </c>
      <c r="T8" s="5">
        <v>9.1999999999999998E-2</v>
      </c>
      <c r="U8" s="5">
        <v>0.29599999999999999</v>
      </c>
      <c r="V8" s="5">
        <v>0.72099999999999997</v>
      </c>
      <c r="W8" s="5">
        <v>1.8320000000000001</v>
      </c>
      <c r="X8" s="5">
        <v>0.753</v>
      </c>
      <c r="Y8" s="5">
        <v>3.262</v>
      </c>
      <c r="Z8" s="5">
        <v>9.1999999999999998E-2</v>
      </c>
      <c r="AA8" s="5">
        <v>9.8000000000000004E-2</v>
      </c>
      <c r="AB8" s="5">
        <v>0.56699999999999995</v>
      </c>
      <c r="AC8" t="s">
        <v>25</v>
      </c>
      <c r="AF8" s="5"/>
    </row>
    <row r="9" spans="1:32" x14ac:dyDescent="0.25">
      <c r="A9" t="s">
        <v>41</v>
      </c>
      <c r="B9" s="5">
        <v>25.9</v>
      </c>
      <c r="C9" s="8">
        <v>5.55</v>
      </c>
      <c r="D9" s="5">
        <v>1536</v>
      </c>
      <c r="E9" s="5">
        <v>465</v>
      </c>
      <c r="F9" s="5">
        <v>127.4</v>
      </c>
      <c r="G9" s="5">
        <v>208</v>
      </c>
      <c r="H9" s="5">
        <v>2407</v>
      </c>
      <c r="I9" s="5">
        <v>0</v>
      </c>
      <c r="J9" s="5">
        <v>816</v>
      </c>
      <c r="K9" s="5">
        <v>11.2</v>
      </c>
      <c r="L9" s="5">
        <v>24.5</v>
      </c>
      <c r="M9" s="5">
        <v>5.3</v>
      </c>
      <c r="N9" s="5">
        <v>10.8</v>
      </c>
      <c r="O9" s="3">
        <v>28.2</v>
      </c>
      <c r="P9" s="3">
        <v>75.5</v>
      </c>
      <c r="Q9" s="3">
        <v>42.7</v>
      </c>
      <c r="R9" s="5">
        <v>236</v>
      </c>
      <c r="S9" s="8">
        <v>1.3</v>
      </c>
      <c r="T9" s="5">
        <v>0.16500000000000001</v>
      </c>
      <c r="U9" s="5">
        <v>1.1020000000000001</v>
      </c>
      <c r="V9" s="5">
        <v>0.35599999999999998</v>
      </c>
      <c r="W9" s="5">
        <v>0.65200000000000002</v>
      </c>
      <c r="X9" s="5">
        <v>0.33500000000000002</v>
      </c>
      <c r="Y9" s="5">
        <v>2.9790000000000001</v>
      </c>
      <c r="Z9" s="5">
        <v>0.13700000000000001</v>
      </c>
      <c r="AA9" s="5">
        <v>0.107</v>
      </c>
      <c r="AB9" s="5">
        <v>1.9790000000000001</v>
      </c>
      <c r="AC9" t="s">
        <v>41</v>
      </c>
      <c r="AF9" s="5"/>
    </row>
    <row r="10" spans="1:32" x14ac:dyDescent="0.25">
      <c r="A10" t="s">
        <v>24</v>
      </c>
      <c r="B10" s="5">
        <v>25.2</v>
      </c>
      <c r="C10" s="5">
        <v>8.1</v>
      </c>
      <c r="D10" s="5">
        <v>2502</v>
      </c>
      <c r="E10" s="5">
        <v>300</v>
      </c>
      <c r="F10" s="5">
        <v>75.5</v>
      </c>
      <c r="G10" s="5">
        <v>1380</v>
      </c>
      <c r="H10" s="5">
        <v>1750</v>
      </c>
      <c r="I10" s="5">
        <v>0.13</v>
      </c>
      <c r="J10" s="5">
        <v>582</v>
      </c>
      <c r="K10" s="5">
        <v>9.4</v>
      </c>
      <c r="L10" s="5">
        <v>25.8</v>
      </c>
      <c r="M10" s="5">
        <v>6.8</v>
      </c>
      <c r="N10" s="5">
        <v>17.100000000000001</v>
      </c>
      <c r="O10" s="3">
        <v>21.3</v>
      </c>
      <c r="P10" s="3">
        <v>70.2</v>
      </c>
      <c r="Q10" s="3">
        <v>36.1</v>
      </c>
      <c r="R10" s="5">
        <v>245.9</v>
      </c>
      <c r="S10" s="5">
        <v>1.31</v>
      </c>
      <c r="T10" s="5">
        <v>8.2000000000000003E-2</v>
      </c>
      <c r="U10" s="5">
        <v>0.51100000000000001</v>
      </c>
      <c r="V10" s="5">
        <v>0.25600000000000001</v>
      </c>
      <c r="W10" s="5">
        <v>9.5000000000000001E-2</v>
      </c>
      <c r="X10" s="5">
        <v>0.17299999999999999</v>
      </c>
      <c r="Y10" s="5">
        <v>1.2450000000000001</v>
      </c>
      <c r="Z10" s="5">
        <v>0.107</v>
      </c>
      <c r="AA10" s="5">
        <v>6.2E-2</v>
      </c>
      <c r="AB10" s="5">
        <v>0.95299999999999996</v>
      </c>
      <c r="AC10" t="s">
        <v>24</v>
      </c>
      <c r="AF10" s="5"/>
    </row>
    <row r="11" spans="1:32" s="6" customFormat="1" x14ac:dyDescent="0.25">
      <c r="A11" s="6" t="s">
        <v>31</v>
      </c>
      <c r="B11" s="7">
        <f>AVERAGE(B2:B10)</f>
        <v>24.944444444444443</v>
      </c>
      <c r="C11" s="7">
        <f t="shared" ref="C11:D11" si="0">AVERAGE(C2:C10)</f>
        <v>7.764444444444444</v>
      </c>
      <c r="D11" s="7">
        <f t="shared" si="0"/>
        <v>1516</v>
      </c>
      <c r="E11" s="7">
        <f t="shared" ref="E11:X11" si="1">AVERAGE(E2:E10)</f>
        <v>282.33333333333331</v>
      </c>
      <c r="F11" s="7">
        <f t="shared" si="1"/>
        <v>65.166666666666671</v>
      </c>
      <c r="G11" s="7">
        <f t="shared" si="1"/>
        <v>658.33333333333337</v>
      </c>
      <c r="H11" s="7">
        <f t="shared" si="1"/>
        <v>1607.8888888888889</v>
      </c>
      <c r="I11" s="7">
        <f t="shared" si="1"/>
        <v>0.91666666666666685</v>
      </c>
      <c r="J11" s="7">
        <f>AVERAGE(J2:J10)</f>
        <v>445.55555555555554</v>
      </c>
      <c r="K11" s="7">
        <f t="shared" si="1"/>
        <v>6.2333333333333334</v>
      </c>
      <c r="L11" s="7">
        <f t="shared" si="1"/>
        <v>17.56666666666667</v>
      </c>
      <c r="M11" s="7">
        <f t="shared" si="1"/>
        <v>5.133333333333332</v>
      </c>
      <c r="N11" s="7">
        <f t="shared" si="1"/>
        <v>11.94222222222222</v>
      </c>
      <c r="O11" s="7">
        <f t="shared" si="1"/>
        <v>31.93333333333333</v>
      </c>
      <c r="P11" s="7">
        <f t="shared" si="1"/>
        <v>82.311111111111117</v>
      </c>
      <c r="Q11" s="7">
        <f t="shared" si="1"/>
        <v>44.611111111111114</v>
      </c>
      <c r="R11" s="7">
        <f t="shared" si="1"/>
        <v>184.28888888888889</v>
      </c>
      <c r="S11" s="7">
        <f t="shared" si="1"/>
        <v>1.7444444444444445</v>
      </c>
      <c r="T11" s="7">
        <f>AVERAGE(T2:T10)</f>
        <v>0.28744444444444439</v>
      </c>
      <c r="U11" s="7">
        <f t="shared" si="1"/>
        <v>0.40233333333333338</v>
      </c>
      <c r="V11" s="7">
        <f t="shared" si="1"/>
        <v>0.34911111111111115</v>
      </c>
      <c r="W11" s="7">
        <f t="shared" si="1"/>
        <v>0.81399999999999995</v>
      </c>
      <c r="X11" s="7">
        <f t="shared" si="1"/>
        <v>0.48399999999999999</v>
      </c>
      <c r="Y11" s="7">
        <f>AVERAGE(Y2:Y10)</f>
        <v>1.8705555555555557</v>
      </c>
      <c r="Z11" s="7">
        <f>AVERAGE(Z2:Z10)</f>
        <v>6.6888888888888887E-2</v>
      </c>
      <c r="AA11" s="7">
        <f>AVERAGE(AA2:AA10)</f>
        <v>0.10566666666666664</v>
      </c>
      <c r="AB11" s="7">
        <f>AVERAGE(AB2:AB10)</f>
        <v>0.74544444444444435</v>
      </c>
    </row>
    <row r="12" spans="1:32" x14ac:dyDescent="0.25">
      <c r="A12" t="s">
        <v>32</v>
      </c>
      <c r="B12" s="4">
        <f>MAX(B2:B10)</f>
        <v>25.9</v>
      </c>
      <c r="C12" s="4">
        <f t="shared" ref="C12:AB12" si="2">MAX(C2:C10)</f>
        <v>8.93</v>
      </c>
      <c r="D12" s="4">
        <f t="shared" si="2"/>
        <v>2502</v>
      </c>
      <c r="E12" s="4">
        <f t="shared" si="2"/>
        <v>465</v>
      </c>
      <c r="F12" s="4">
        <f t="shared" si="2"/>
        <v>127.4</v>
      </c>
      <c r="G12" s="4">
        <f t="shared" si="2"/>
        <v>1380</v>
      </c>
      <c r="H12" s="4">
        <f t="shared" si="2"/>
        <v>2407</v>
      </c>
      <c r="I12" s="4">
        <f t="shared" si="2"/>
        <v>2.12</v>
      </c>
      <c r="J12" s="4">
        <f t="shared" si="2"/>
        <v>816</v>
      </c>
      <c r="K12" s="4">
        <f t="shared" si="2"/>
        <v>11.2</v>
      </c>
      <c r="L12" s="4">
        <f t="shared" si="2"/>
        <v>25.8</v>
      </c>
      <c r="M12" s="4">
        <f t="shared" si="2"/>
        <v>6.8</v>
      </c>
      <c r="N12" s="4">
        <f t="shared" si="2"/>
        <v>18.7</v>
      </c>
      <c r="O12" s="4">
        <f t="shared" si="2"/>
        <v>48.7</v>
      </c>
      <c r="P12" s="4">
        <f t="shared" si="2"/>
        <v>132.6</v>
      </c>
      <c r="Q12" s="4">
        <f t="shared" si="2"/>
        <v>83.6</v>
      </c>
      <c r="R12" s="4">
        <f t="shared" si="2"/>
        <v>334.1</v>
      </c>
      <c r="S12" s="4">
        <f t="shared" si="2"/>
        <v>3.29</v>
      </c>
      <c r="T12" s="4">
        <f t="shared" si="2"/>
        <v>2.21</v>
      </c>
      <c r="U12" s="4">
        <f t="shared" si="2"/>
        <v>1.423</v>
      </c>
      <c r="V12" s="4">
        <f t="shared" si="2"/>
        <v>1.252</v>
      </c>
      <c r="W12" s="4">
        <f t="shared" si="2"/>
        <v>1.8320000000000001</v>
      </c>
      <c r="X12" s="4">
        <f t="shared" si="2"/>
        <v>0.753</v>
      </c>
      <c r="Y12" s="4">
        <f t="shared" si="2"/>
        <v>3.7909999999999999</v>
      </c>
      <c r="Z12" s="4">
        <f t="shared" si="2"/>
        <v>0.13700000000000001</v>
      </c>
      <c r="AA12" s="4">
        <f t="shared" si="2"/>
        <v>0.191</v>
      </c>
      <c r="AB12" s="4">
        <f t="shared" si="2"/>
        <v>1.9790000000000001</v>
      </c>
    </row>
    <row r="13" spans="1:32" x14ac:dyDescent="0.25">
      <c r="A13" t="s">
        <v>33</v>
      </c>
      <c r="B13" s="4">
        <f>MIN(B2:B10)</f>
        <v>23.8</v>
      </c>
      <c r="C13" s="4">
        <f t="shared" ref="C13:AB13" si="3">MIN(C2:C10)</f>
        <v>5.55</v>
      </c>
      <c r="D13" s="4">
        <f t="shared" si="3"/>
        <v>767</v>
      </c>
      <c r="E13" s="4">
        <f t="shared" si="3"/>
        <v>142</v>
      </c>
      <c r="F13" s="4">
        <f t="shared" si="3"/>
        <v>28.8</v>
      </c>
      <c r="G13" s="4">
        <f t="shared" si="3"/>
        <v>208</v>
      </c>
      <c r="H13" s="4">
        <f t="shared" si="3"/>
        <v>778</v>
      </c>
      <c r="I13" s="4">
        <f t="shared" si="3"/>
        <v>0</v>
      </c>
      <c r="J13" s="4">
        <f t="shared" si="3"/>
        <v>189</v>
      </c>
      <c r="K13" s="4">
        <f t="shared" si="3"/>
        <v>2.1</v>
      </c>
      <c r="L13" s="4">
        <f t="shared" si="3"/>
        <v>9.8000000000000007</v>
      </c>
      <c r="M13" s="4">
        <f t="shared" si="3"/>
        <v>3.5</v>
      </c>
      <c r="N13" s="4">
        <f t="shared" si="3"/>
        <v>8.77</v>
      </c>
      <c r="O13" s="4">
        <f t="shared" si="3"/>
        <v>18.5</v>
      </c>
      <c r="P13" s="4">
        <f t="shared" si="3"/>
        <v>32.9</v>
      </c>
      <c r="Q13" s="4">
        <f t="shared" si="3"/>
        <v>11.9</v>
      </c>
      <c r="R13" s="4">
        <f t="shared" si="3"/>
        <v>15.8</v>
      </c>
      <c r="S13" s="4">
        <f t="shared" si="3"/>
        <v>0.87</v>
      </c>
      <c r="T13" s="4">
        <f t="shared" si="3"/>
        <v>3.0000000000000001E-3</v>
      </c>
      <c r="U13" s="4">
        <f t="shared" si="3"/>
        <v>2.5000000000000001E-2</v>
      </c>
      <c r="V13" s="4">
        <f t="shared" si="3"/>
        <v>5.8000000000000003E-2</v>
      </c>
      <c r="W13" s="4">
        <f t="shared" si="3"/>
        <v>9.5000000000000001E-2</v>
      </c>
      <c r="X13" s="4">
        <f t="shared" si="3"/>
        <v>0.17299999999999999</v>
      </c>
      <c r="Y13" s="4">
        <f t="shared" si="3"/>
        <v>0.998</v>
      </c>
      <c r="Z13" s="4">
        <f>MIN(Z2:Z10)</f>
        <v>2E-3</v>
      </c>
      <c r="AA13" s="4">
        <f>MIN(AA2:AA10)</f>
        <v>6.0999999999999999E-2</v>
      </c>
      <c r="AB13" s="4">
        <f t="shared" si="3"/>
        <v>0.29399999999999998</v>
      </c>
    </row>
    <row r="14" spans="1:32" x14ac:dyDescent="0.25">
      <c r="A14" t="s">
        <v>34</v>
      </c>
      <c r="B14" s="4">
        <f>STDEV(B2:B10)</f>
        <v>0.63267509653674314</v>
      </c>
      <c r="C14" s="4">
        <f>STDEV(C2:C10)</f>
        <v>1.2168618564889808</v>
      </c>
      <c r="D14" s="4">
        <f t="shared" ref="D14:AB14" si="4">STDEV(D2:D10)</f>
        <v>525.77300234987342</v>
      </c>
      <c r="E14" s="4">
        <f t="shared" si="4"/>
        <v>113.48898624976786</v>
      </c>
      <c r="F14" s="4">
        <f t="shared" si="4"/>
        <v>30.281760186620588</v>
      </c>
      <c r="G14" s="4">
        <f t="shared" si="4"/>
        <v>364.16891685040883</v>
      </c>
      <c r="H14" s="4">
        <f t="shared" si="4"/>
        <v>593.91317640805971</v>
      </c>
      <c r="I14" s="4">
        <f t="shared" si="4"/>
        <v>0.85502923926611973</v>
      </c>
      <c r="J14" s="4">
        <f t="shared" si="4"/>
        <v>222.90418968197474</v>
      </c>
      <c r="K14" s="4">
        <f t="shared" si="4"/>
        <v>3.3615472627943217</v>
      </c>
      <c r="L14" s="4">
        <f t="shared" si="4"/>
        <v>6.1182105226936976</v>
      </c>
      <c r="M14" s="4">
        <f t="shared" si="4"/>
        <v>1.25598566870805</v>
      </c>
      <c r="N14" s="4">
        <f t="shared" si="4"/>
        <v>3.5924392053929752</v>
      </c>
      <c r="O14" s="4">
        <f t="shared" si="4"/>
        <v>10.775667032717765</v>
      </c>
      <c r="P14" s="4">
        <f t="shared" si="4"/>
        <v>28.948767005023004</v>
      </c>
      <c r="Q14" s="4">
        <f t="shared" si="4"/>
        <v>21.297678538073367</v>
      </c>
      <c r="R14" s="4">
        <f t="shared" si="4"/>
        <v>117.38662023889736</v>
      </c>
      <c r="S14" s="4">
        <f t="shared" si="4"/>
        <v>0.87201076700794167</v>
      </c>
      <c r="T14" s="4">
        <f t="shared" si="4"/>
        <v>0.723123971237144</v>
      </c>
      <c r="U14" s="4">
        <f t="shared" si="4"/>
        <v>0.51867065658276834</v>
      </c>
      <c r="V14" s="4">
        <f t="shared" si="4"/>
        <v>0.39679259205674572</v>
      </c>
      <c r="W14" s="4">
        <f t="shared" si="4"/>
        <v>0.5639523472776754</v>
      </c>
      <c r="X14" s="4">
        <f t="shared" si="4"/>
        <v>0.20758793317531732</v>
      </c>
      <c r="Y14" s="4">
        <f t="shared" si="4"/>
        <v>1.1263844937576946</v>
      </c>
      <c r="Z14" s="4">
        <f t="shared" si="4"/>
        <v>5.2355621580792176E-2</v>
      </c>
      <c r="AA14" s="4">
        <f t="shared" si="4"/>
        <v>4.2743420546325066E-2</v>
      </c>
      <c r="AB14" s="4">
        <f t="shared" si="4"/>
        <v>0.58626681449471274</v>
      </c>
    </row>
    <row r="15" spans="1:32" x14ac:dyDescent="0.25">
      <c r="A15" t="s">
        <v>35</v>
      </c>
      <c r="B15" s="4">
        <f>B14/B11*100</f>
        <v>2.5363366899023112</v>
      </c>
      <c r="C15" s="4">
        <f t="shared" ref="C15:AA15" si="5">C14/C11*100</f>
        <v>15.672233412136274</v>
      </c>
      <c r="D15" s="4">
        <f t="shared" si="5"/>
        <v>34.681596461073447</v>
      </c>
      <c r="E15" s="4">
        <f t="shared" si="5"/>
        <v>40.196807408418373</v>
      </c>
      <c r="F15" s="4">
        <f t="shared" si="5"/>
        <v>46.468174199417774</v>
      </c>
      <c r="G15" s="4">
        <f t="shared" si="5"/>
        <v>55.316797496264627</v>
      </c>
      <c r="H15" s="4">
        <f t="shared" si="5"/>
        <v>36.937451369446045</v>
      </c>
      <c r="I15" s="4">
        <f t="shared" si="5"/>
        <v>93.275917010849412</v>
      </c>
      <c r="J15" s="4">
        <f t="shared" si="5"/>
        <v>50.028371749071646</v>
      </c>
      <c r="K15" s="4">
        <f t="shared" si="5"/>
        <v>53.928565713277891</v>
      </c>
      <c r="L15" s="4">
        <f t="shared" si="5"/>
        <v>34.828522899584605</v>
      </c>
      <c r="M15" s="4">
        <f t="shared" si="5"/>
        <v>24.46725328652046</v>
      </c>
      <c r="N15" s="4">
        <f t="shared" si="5"/>
        <v>30.081831827816135</v>
      </c>
      <c r="O15" s="4">
        <f t="shared" si="5"/>
        <v>33.744260018949163</v>
      </c>
      <c r="P15" s="4">
        <f t="shared" si="5"/>
        <v>35.169938316037666</v>
      </c>
      <c r="Q15" s="4">
        <f t="shared" si="5"/>
        <v>47.740748902281517</v>
      </c>
      <c r="R15" s="4">
        <f t="shared" si="5"/>
        <v>63.697068741714467</v>
      </c>
      <c r="S15" s="4">
        <f t="shared" si="5"/>
        <v>49.987878363512579</v>
      </c>
      <c r="T15" s="4">
        <f t="shared" si="5"/>
        <v>251.56999385907602</v>
      </c>
      <c r="U15" s="4">
        <f t="shared" si="5"/>
        <v>128.91565615147513</v>
      </c>
      <c r="V15" s="4">
        <f t="shared" si="5"/>
        <v>113.65796717093288</v>
      </c>
      <c r="W15" s="4">
        <f t="shared" si="5"/>
        <v>69.281615144677573</v>
      </c>
      <c r="X15" s="4">
        <f t="shared" si="5"/>
        <v>42.890068837875475</v>
      </c>
      <c r="Y15" s="4">
        <f t="shared" si="5"/>
        <v>60.216575252861595</v>
      </c>
      <c r="Z15" s="4">
        <f t="shared" si="5"/>
        <v>78.272523957994949</v>
      </c>
      <c r="AA15" s="4">
        <f t="shared" si="5"/>
        <v>40.451186636900701</v>
      </c>
      <c r="AB15" s="4">
        <f>AB14/AB11*100</f>
        <v>78.646613958151974</v>
      </c>
    </row>
    <row r="16" spans="1:32" x14ac:dyDescent="0.25">
      <c r="A16" t="s">
        <v>36</v>
      </c>
      <c r="B16" s="4">
        <f>SKEW(B2:B10)</f>
        <v>-0.58496093358858114</v>
      </c>
      <c r="C16" s="4">
        <f t="shared" ref="C16:AB16" si="6">SKEW(C2:C10)</f>
        <v>-1.4041781791247883</v>
      </c>
      <c r="D16" s="4">
        <f t="shared" si="6"/>
        <v>0.21706090021604757</v>
      </c>
      <c r="E16" s="4">
        <f t="shared" si="6"/>
        <v>0.24379663851658617</v>
      </c>
      <c r="F16" s="4">
        <f t="shared" si="6"/>
        <v>0.99762952276613381</v>
      </c>
      <c r="G16" s="4">
        <f t="shared" si="6"/>
        <v>0.75213413978129429</v>
      </c>
      <c r="H16" s="4">
        <f t="shared" si="6"/>
        <v>-0.27713557048147042</v>
      </c>
      <c r="I16" s="4">
        <f t="shared" si="6"/>
        <v>0.21098636309019064</v>
      </c>
      <c r="J16" s="4">
        <f t="shared" si="6"/>
        <v>0.36370603890436226</v>
      </c>
      <c r="K16" s="4">
        <f t="shared" si="6"/>
        <v>0.17109355291267164</v>
      </c>
      <c r="L16" s="4">
        <f t="shared" si="6"/>
        <v>0.28499346207543597</v>
      </c>
      <c r="M16" s="4">
        <f t="shared" si="6"/>
        <v>-0.20873557672311169</v>
      </c>
      <c r="N16" s="4">
        <f t="shared" si="6"/>
        <v>1.2589629759674028</v>
      </c>
      <c r="O16" s="4">
        <f t="shared" si="6"/>
        <v>8.3356929011147246E-2</v>
      </c>
      <c r="P16" s="4">
        <f t="shared" si="6"/>
        <v>4.3857464036311758E-2</v>
      </c>
      <c r="Q16" s="4">
        <f t="shared" si="6"/>
        <v>0.57611899540096889</v>
      </c>
      <c r="R16" s="4">
        <f t="shared" si="6"/>
        <v>-0.32755013095209706</v>
      </c>
      <c r="S16" s="4">
        <f t="shared" si="6"/>
        <v>1.2935663602044201</v>
      </c>
      <c r="T16" s="4">
        <f t="shared" si="6"/>
        <v>2.9660779294752753</v>
      </c>
      <c r="U16" s="4">
        <f t="shared" si="6"/>
        <v>1.3787708242103072</v>
      </c>
      <c r="V16" s="4">
        <f t="shared" si="6"/>
        <v>1.825380763601927</v>
      </c>
      <c r="W16" s="4">
        <f t="shared" si="6"/>
        <v>0.53351747644561054</v>
      </c>
      <c r="X16" s="4">
        <f t="shared" si="6"/>
        <v>-0.26292607222546377</v>
      </c>
      <c r="Y16" s="4">
        <f t="shared" si="6"/>
        <v>0.97266393434056331</v>
      </c>
      <c r="Z16" s="4">
        <f t="shared" si="6"/>
        <v>-3.4193148507655133E-2</v>
      </c>
      <c r="AA16" s="4">
        <f t="shared" si="6"/>
        <v>1.1439289804227655</v>
      </c>
      <c r="AB16" s="4">
        <f t="shared" si="6"/>
        <v>1.4776739777002801</v>
      </c>
    </row>
    <row r="17" spans="1:28" x14ac:dyDescent="0.25">
      <c r="A17" t="s">
        <v>37</v>
      </c>
      <c r="B17" s="4">
        <f>KURT(B2:B10)</f>
        <v>0.29694110922688477</v>
      </c>
      <c r="C17" s="4">
        <f t="shared" ref="C17:AB17" si="7">KURT(C2:C10)</f>
        <v>0.50735541367673687</v>
      </c>
      <c r="D17" s="4">
        <f t="shared" si="7"/>
        <v>0.87982926167796816</v>
      </c>
      <c r="E17" s="4">
        <f t="shared" si="7"/>
        <v>-1.2388817128724288</v>
      </c>
      <c r="F17" s="4">
        <f t="shared" si="7"/>
        <v>1.0668928449405986</v>
      </c>
      <c r="G17" s="4">
        <f t="shared" si="7"/>
        <v>0.79315779916610829</v>
      </c>
      <c r="H17" s="4">
        <f t="shared" si="7"/>
        <v>-1.5591303850421863</v>
      </c>
      <c r="I17" s="4">
        <f t="shared" si="7"/>
        <v>-2.0059489270941704</v>
      </c>
      <c r="J17" s="4">
        <f t="shared" si="7"/>
        <v>-1.06805837403668</v>
      </c>
      <c r="K17" s="4">
        <f t="shared" si="7"/>
        <v>-1.6819546222436044</v>
      </c>
      <c r="L17" s="4">
        <f t="shared" si="7"/>
        <v>-1.7393161363574001</v>
      </c>
      <c r="M17" s="4">
        <f t="shared" si="7"/>
        <v>-1.5122712384473358</v>
      </c>
      <c r="N17" s="4">
        <f t="shared" si="7"/>
        <v>0.29215742763217456</v>
      </c>
      <c r="O17" s="4">
        <f t="shared" si="7"/>
        <v>-1.3190804619188277</v>
      </c>
      <c r="P17" s="4">
        <f t="shared" si="7"/>
        <v>0.5082822573104675</v>
      </c>
      <c r="Q17" s="4">
        <f t="shared" si="7"/>
        <v>0.46081523796544133</v>
      </c>
      <c r="R17" s="4">
        <f t="shared" si="7"/>
        <v>-1.5851486053521486</v>
      </c>
      <c r="S17" s="4">
        <f t="shared" si="7"/>
        <v>0.2569727346803683</v>
      </c>
      <c r="T17" s="4">
        <f t="shared" si="7"/>
        <v>8.8454844491324831</v>
      </c>
      <c r="U17" s="4">
        <f t="shared" si="7"/>
        <v>0.60502385641707601</v>
      </c>
      <c r="V17" s="4">
        <f t="shared" si="7"/>
        <v>3.038644034996036</v>
      </c>
      <c r="W17" s="4">
        <f t="shared" si="7"/>
        <v>-0.19050868772867968</v>
      </c>
      <c r="X17" s="4">
        <f t="shared" si="7"/>
        <v>-1.7465164621193052</v>
      </c>
      <c r="Y17" s="4">
        <f t="shared" si="7"/>
        <v>-1.1164391828772073</v>
      </c>
      <c r="Z17" s="4">
        <f t="shared" si="7"/>
        <v>-1.8791653843708165</v>
      </c>
      <c r="AA17" s="4">
        <f t="shared" si="7"/>
        <v>0.85172356443600084</v>
      </c>
      <c r="AB17" s="4">
        <f t="shared" si="7"/>
        <v>1.3387705126379208</v>
      </c>
    </row>
    <row r="18" spans="1:28" x14ac:dyDescent="0.25">
      <c r="AA18" s="9"/>
    </row>
    <row r="23" spans="1:28" x14ac:dyDescent="0.25">
      <c r="P2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2"/>
  <sheetViews>
    <sheetView workbookViewId="0">
      <selection activeCell="D21" sqref="D21"/>
    </sheetView>
  </sheetViews>
  <sheetFormatPr defaultRowHeight="15" x14ac:dyDescent="0.25"/>
  <cols>
    <col min="1" max="1" width="20.85546875" customWidth="1"/>
    <col min="2" max="2" width="18.28515625" style="3" customWidth="1"/>
    <col min="3" max="3" width="9.140625" style="3"/>
    <col min="4" max="4" width="13.140625" style="3" customWidth="1"/>
    <col min="5" max="5" width="14.28515625" style="3" customWidth="1"/>
    <col min="6" max="6" width="16.42578125" style="3" customWidth="1"/>
    <col min="7" max="7" width="14.85546875" style="3" customWidth="1"/>
    <col min="8" max="8" width="15.5703125" style="3" customWidth="1"/>
    <col min="9" max="9" width="11.42578125" style="3" customWidth="1"/>
    <col min="10" max="10" width="11.85546875" style="3" customWidth="1"/>
    <col min="11" max="11" width="12.5703125" style="3" customWidth="1"/>
    <col min="12" max="12" width="12" style="3" customWidth="1"/>
    <col min="13" max="16" width="9.140625" style="3"/>
    <col min="17" max="17" width="10.85546875" style="3" customWidth="1"/>
    <col min="18" max="18" width="12.5703125" style="3" customWidth="1"/>
    <col min="19" max="19" width="10.85546875" style="3" customWidth="1"/>
    <col min="20" max="20" width="10.5703125" style="3" customWidth="1"/>
    <col min="21" max="21" width="11" style="3" customWidth="1"/>
    <col min="22" max="22" width="10.85546875" customWidth="1"/>
    <col min="23" max="23" width="10.5703125" style="3" customWidth="1"/>
    <col min="24" max="24" width="10.7109375" style="3" customWidth="1"/>
  </cols>
  <sheetData>
    <row r="1" spans="1:28" s="1" customFormat="1" ht="19.5" x14ac:dyDescent="0.35">
      <c r="A1" s="1" t="s">
        <v>0</v>
      </c>
      <c r="B1" s="2" t="s">
        <v>17</v>
      </c>
      <c r="C1" s="2" t="s">
        <v>1</v>
      </c>
      <c r="D1" s="2" t="s">
        <v>18</v>
      </c>
      <c r="E1" s="2" t="s">
        <v>2</v>
      </c>
      <c r="F1" s="2" t="s">
        <v>3</v>
      </c>
      <c r="G1" s="2" t="s">
        <v>26</v>
      </c>
      <c r="H1" s="2" t="s">
        <v>4</v>
      </c>
      <c r="I1" s="2" t="s">
        <v>5</v>
      </c>
      <c r="J1" s="2" t="s">
        <v>6</v>
      </c>
      <c r="K1" s="2" t="s">
        <v>19</v>
      </c>
      <c r="L1" s="2" t="s">
        <v>20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21</v>
      </c>
      <c r="S1" s="2" t="s">
        <v>12</v>
      </c>
      <c r="T1" s="2" t="s">
        <v>13</v>
      </c>
      <c r="U1" s="2" t="s">
        <v>14</v>
      </c>
      <c r="V1" s="1" t="s">
        <v>30</v>
      </c>
      <c r="W1" s="2" t="s">
        <v>15</v>
      </c>
      <c r="X1" s="2" t="s">
        <v>16</v>
      </c>
      <c r="Y1" s="1" t="s">
        <v>42</v>
      </c>
      <c r="Z1" s="1" t="s">
        <v>43</v>
      </c>
      <c r="AA1" s="1" t="s">
        <v>44</v>
      </c>
      <c r="AB1" s="1" t="s">
        <v>45</v>
      </c>
    </row>
    <row r="2" spans="1:28" x14ac:dyDescent="0.25">
      <c r="A2" t="s">
        <v>38</v>
      </c>
      <c r="B2" s="5">
        <v>30.4</v>
      </c>
      <c r="C2" s="5">
        <v>6.17</v>
      </c>
      <c r="D2" s="5">
        <v>1790</v>
      </c>
      <c r="E2" s="5">
        <v>309</v>
      </c>
      <c r="F2" s="5">
        <v>108</v>
      </c>
      <c r="G2" s="5">
        <v>639</v>
      </c>
      <c r="H2" s="5">
        <v>852</v>
      </c>
      <c r="I2" s="5">
        <v>0.96</v>
      </c>
      <c r="J2" s="5">
        <v>700</v>
      </c>
      <c r="K2" s="5">
        <v>2.9</v>
      </c>
      <c r="L2" s="5">
        <v>33</v>
      </c>
      <c r="M2" s="5">
        <v>2.15</v>
      </c>
      <c r="N2" s="5">
        <v>92.5</v>
      </c>
      <c r="O2" s="5">
        <v>59.2</v>
      </c>
      <c r="P2" s="5">
        <v>102.5</v>
      </c>
      <c r="Q2" s="5">
        <v>75.400000000000006</v>
      </c>
      <c r="R2" s="5">
        <v>98.14</v>
      </c>
      <c r="S2" s="5">
        <v>0.61</v>
      </c>
      <c r="T2" s="5">
        <v>3.0000000000000001E-3</v>
      </c>
      <c r="U2" s="5">
        <v>4.3999999999999997E-2</v>
      </c>
      <c r="V2" s="5">
        <v>0.107</v>
      </c>
      <c r="W2" s="5">
        <v>0.45800000000000002</v>
      </c>
      <c r="X2" s="5">
        <v>0.187</v>
      </c>
      <c r="Y2" s="5">
        <v>0.995</v>
      </c>
      <c r="Z2" s="5">
        <v>8.9999999999999993E-3</v>
      </c>
      <c r="AA2" s="5">
        <v>0.109</v>
      </c>
      <c r="AB2" s="5">
        <v>0.188</v>
      </c>
    </row>
    <row r="3" spans="1:28" x14ac:dyDescent="0.25">
      <c r="A3" t="s">
        <v>27</v>
      </c>
      <c r="B3" s="5">
        <v>30.7</v>
      </c>
      <c r="C3" s="5">
        <v>5.89</v>
      </c>
      <c r="D3" s="5">
        <v>1453</v>
      </c>
      <c r="E3" s="5">
        <v>322</v>
      </c>
      <c r="F3" s="5">
        <v>126</v>
      </c>
      <c r="G3" s="5">
        <v>702</v>
      </c>
      <c r="H3" s="5">
        <v>1208</v>
      </c>
      <c r="I3" s="5">
        <v>0.73</v>
      </c>
      <c r="J3" s="5">
        <v>718</v>
      </c>
      <c r="K3" s="5">
        <v>2.8</v>
      </c>
      <c r="L3" s="5">
        <v>32.299999999999997</v>
      </c>
      <c r="M3" s="5">
        <v>2.78</v>
      </c>
      <c r="N3" s="5">
        <v>74.2</v>
      </c>
      <c r="O3" s="5">
        <v>46.8</v>
      </c>
      <c r="P3" s="5">
        <v>72.3</v>
      </c>
      <c r="Q3" s="5">
        <v>39.6</v>
      </c>
      <c r="R3" s="5">
        <v>110.27</v>
      </c>
      <c r="S3" s="5">
        <v>0.45</v>
      </c>
      <c r="T3" s="5">
        <v>7.0000000000000001E-3</v>
      </c>
      <c r="U3" s="5">
        <v>8.3000000000000004E-2</v>
      </c>
      <c r="V3" s="5">
        <v>0.495</v>
      </c>
      <c r="W3" s="5">
        <v>0.93200000000000005</v>
      </c>
      <c r="X3" s="5">
        <v>0.65900000000000003</v>
      </c>
      <c r="Y3" s="5">
        <v>1.1779999999999999</v>
      </c>
      <c r="Z3" s="5">
        <v>2.7E-2</v>
      </c>
      <c r="AA3" s="5">
        <v>0.10199999999999999</v>
      </c>
      <c r="AB3" s="5">
        <v>0.45200000000000001</v>
      </c>
    </row>
    <row r="4" spans="1:28" x14ac:dyDescent="0.25">
      <c r="A4" t="s">
        <v>39</v>
      </c>
      <c r="B4" s="5">
        <v>32.700000000000003</v>
      </c>
      <c r="C4" s="5">
        <v>5.0199999999999996</v>
      </c>
      <c r="D4" s="5">
        <v>2047</v>
      </c>
      <c r="E4" s="5">
        <v>434</v>
      </c>
      <c r="F4" s="5">
        <v>174</v>
      </c>
      <c r="G4" s="5">
        <v>730</v>
      </c>
      <c r="H4" s="5">
        <v>783</v>
      </c>
      <c r="I4" s="5">
        <v>0.15</v>
      </c>
      <c r="J4" s="5">
        <v>870</v>
      </c>
      <c r="K4" s="5">
        <v>7.6</v>
      </c>
      <c r="L4" s="5">
        <v>37.200000000000003</v>
      </c>
      <c r="M4" s="5">
        <v>3.11</v>
      </c>
      <c r="N4" s="5">
        <v>107.8</v>
      </c>
      <c r="O4" s="5">
        <v>32.5</v>
      </c>
      <c r="P4" s="5">
        <v>98.6</v>
      </c>
      <c r="Q4" s="5">
        <v>38.9</v>
      </c>
      <c r="R4" s="5">
        <v>113.55</v>
      </c>
      <c r="S4" s="5">
        <v>0.42</v>
      </c>
      <c r="T4" s="5">
        <v>1.7999999999999999E-2</v>
      </c>
      <c r="U4" s="5">
        <v>8.2000000000000003E-2</v>
      </c>
      <c r="V4" s="5">
        <v>0.14899999999999999</v>
      </c>
      <c r="W4" s="5">
        <v>1.597</v>
      </c>
      <c r="X4" s="5">
        <v>0.57299999999999995</v>
      </c>
      <c r="Y4" s="5">
        <v>1.073</v>
      </c>
      <c r="Z4" s="5">
        <v>0.108</v>
      </c>
      <c r="AA4" s="5">
        <v>6.3E-2</v>
      </c>
      <c r="AB4" s="5">
        <v>0.33700000000000002</v>
      </c>
    </row>
    <row r="5" spans="1:28" x14ac:dyDescent="0.25">
      <c r="A5" t="s">
        <v>40</v>
      </c>
      <c r="B5" s="5">
        <v>32.799999999999997</v>
      </c>
      <c r="C5" s="5">
        <v>4.37</v>
      </c>
      <c r="D5" s="5">
        <v>538</v>
      </c>
      <c r="E5" s="5">
        <v>461</v>
      </c>
      <c r="F5" s="5">
        <v>162</v>
      </c>
      <c r="G5" s="5">
        <v>360</v>
      </c>
      <c r="H5" s="5">
        <v>1790</v>
      </c>
      <c r="I5" s="5">
        <v>0.12</v>
      </c>
      <c r="J5" s="5">
        <v>912</v>
      </c>
      <c r="K5" s="5">
        <v>8.1999999999999993</v>
      </c>
      <c r="L5" s="5">
        <v>41.9</v>
      </c>
      <c r="M5" s="5">
        <v>2.23</v>
      </c>
      <c r="N5" s="5">
        <v>94.8</v>
      </c>
      <c r="O5" s="5">
        <v>18.899999999999999</v>
      </c>
      <c r="P5" s="5">
        <v>54.3</v>
      </c>
      <c r="Q5" s="5">
        <v>28.8</v>
      </c>
      <c r="R5" s="5">
        <v>38.83</v>
      </c>
      <c r="S5" s="5">
        <v>0.66</v>
      </c>
      <c r="T5" s="5">
        <v>2.1</v>
      </c>
      <c r="U5" s="5">
        <v>1.139</v>
      </c>
      <c r="V5" s="5">
        <v>6.5000000000000002E-2</v>
      </c>
      <c r="W5" s="5">
        <v>0.98799999999999999</v>
      </c>
      <c r="X5" s="5">
        <v>0.60199999999999998</v>
      </c>
      <c r="Y5" s="5">
        <v>3.45</v>
      </c>
      <c r="Z5" s="5">
        <v>0.17599999999999999</v>
      </c>
      <c r="AA5" s="5">
        <v>9.8000000000000004E-2</v>
      </c>
      <c r="AB5" s="5">
        <v>1.8360000000000001</v>
      </c>
    </row>
    <row r="6" spans="1:28" x14ac:dyDescent="0.25">
      <c r="A6" t="s">
        <v>22</v>
      </c>
      <c r="B6" s="5">
        <v>29.5</v>
      </c>
      <c r="C6" s="5">
        <v>6.59</v>
      </c>
      <c r="D6" s="5">
        <v>692</v>
      </c>
      <c r="E6" s="5">
        <v>178</v>
      </c>
      <c r="F6" s="5">
        <v>82</v>
      </c>
      <c r="G6" s="5">
        <v>244</v>
      </c>
      <c r="H6" s="5">
        <v>825</v>
      </c>
      <c r="I6" s="5">
        <v>1.1000000000000001</v>
      </c>
      <c r="J6" s="5">
        <v>655</v>
      </c>
      <c r="K6" s="5">
        <v>3</v>
      </c>
      <c r="L6" s="5">
        <v>19.8</v>
      </c>
      <c r="M6" s="5">
        <v>1.51</v>
      </c>
      <c r="N6" s="5">
        <v>89.2</v>
      </c>
      <c r="O6" s="5">
        <v>23.8</v>
      </c>
      <c r="P6" s="5">
        <v>30.9</v>
      </c>
      <c r="Q6" s="5">
        <v>16.5</v>
      </c>
      <c r="R6" s="5">
        <v>41.79</v>
      </c>
      <c r="S6" s="5">
        <v>0.8</v>
      </c>
      <c r="T6" s="5">
        <v>5.0000000000000001E-3</v>
      </c>
      <c r="U6" s="5">
        <v>2.9000000000000001E-2</v>
      </c>
      <c r="V6" s="5">
        <v>8.8999999999999996E-2</v>
      </c>
      <c r="W6" s="5">
        <v>0.114</v>
      </c>
      <c r="X6" s="5">
        <v>0.309</v>
      </c>
      <c r="Y6" s="5">
        <v>1.002</v>
      </c>
      <c r="Z6" s="5">
        <v>9.2999999999999999E-2</v>
      </c>
      <c r="AA6" s="5">
        <v>5.7000000000000002E-2</v>
      </c>
      <c r="AB6" s="5">
        <v>0.11899999999999999</v>
      </c>
    </row>
    <row r="7" spans="1:28" x14ac:dyDescent="0.25">
      <c r="A7" t="s">
        <v>23</v>
      </c>
      <c r="B7" s="5">
        <v>32.200000000000003</v>
      </c>
      <c r="C7" s="5">
        <v>5.33</v>
      </c>
      <c r="D7" s="5">
        <v>1596</v>
      </c>
      <c r="E7" s="5">
        <v>296</v>
      </c>
      <c r="F7" s="5">
        <v>76</v>
      </c>
      <c r="G7" s="5">
        <v>930</v>
      </c>
      <c r="H7" s="5">
        <v>2009</v>
      </c>
      <c r="I7" s="5">
        <v>0.51</v>
      </c>
      <c r="J7" s="5">
        <v>725</v>
      </c>
      <c r="K7" s="5">
        <v>5.9</v>
      </c>
      <c r="L7" s="5">
        <v>38.200000000000003</v>
      </c>
      <c r="M7" s="5">
        <v>2.12</v>
      </c>
      <c r="N7" s="5">
        <v>54.2</v>
      </c>
      <c r="O7" s="5">
        <v>29.4</v>
      </c>
      <c r="P7" s="5">
        <v>72.5</v>
      </c>
      <c r="Q7" s="5">
        <v>30.4</v>
      </c>
      <c r="R7" s="5">
        <v>78.56</v>
      </c>
      <c r="S7" s="5">
        <v>0.79</v>
      </c>
      <c r="T7" s="5">
        <v>7.0000000000000001E-3</v>
      </c>
      <c r="U7" s="5">
        <v>4.4999999999999998E-2</v>
      </c>
      <c r="V7" s="5">
        <v>0.216</v>
      </c>
      <c r="W7" s="5">
        <v>1.976</v>
      </c>
      <c r="X7" s="5">
        <v>0.75900000000000001</v>
      </c>
      <c r="Y7" s="5">
        <v>0.872</v>
      </c>
      <c r="Z7" s="5">
        <v>1.7000000000000001E-2</v>
      </c>
      <c r="AA7" s="5">
        <v>7.4999999999999997E-2</v>
      </c>
      <c r="AB7" s="5">
        <v>0.17799999999999999</v>
      </c>
    </row>
    <row r="8" spans="1:28" x14ac:dyDescent="0.25">
      <c r="A8" t="s">
        <v>25</v>
      </c>
      <c r="B8" s="5">
        <v>30.1</v>
      </c>
      <c r="C8" s="8">
        <v>6.78</v>
      </c>
      <c r="D8" s="5">
        <v>1963</v>
      </c>
      <c r="E8" s="5">
        <v>302</v>
      </c>
      <c r="F8" s="5">
        <v>108</v>
      </c>
      <c r="G8" s="5">
        <v>1070</v>
      </c>
      <c r="H8" s="5">
        <v>2036</v>
      </c>
      <c r="I8" s="5">
        <v>1.39</v>
      </c>
      <c r="J8" s="5">
        <v>530</v>
      </c>
      <c r="K8" s="5">
        <v>2.2000000000000002</v>
      </c>
      <c r="L8" s="5">
        <v>18.399999999999999</v>
      </c>
      <c r="M8" s="5">
        <v>2.29</v>
      </c>
      <c r="N8" s="5">
        <v>70.8</v>
      </c>
      <c r="O8" s="5">
        <v>40.1</v>
      </c>
      <c r="P8" s="5">
        <v>130.19999999999999</v>
      </c>
      <c r="Q8" s="5">
        <v>95.1</v>
      </c>
      <c r="R8" s="5">
        <v>43.95</v>
      </c>
      <c r="S8" s="5">
        <v>0.41</v>
      </c>
      <c r="T8" s="5">
        <v>0.106</v>
      </c>
      <c r="U8" s="5">
        <v>0.19800000000000001</v>
      </c>
      <c r="V8" s="5">
        <v>1.0229999999999999</v>
      </c>
      <c r="W8" s="5">
        <v>1.851</v>
      </c>
      <c r="X8" s="5">
        <v>0.755</v>
      </c>
      <c r="Y8" s="5">
        <v>3.1070000000000002</v>
      </c>
      <c r="Z8" s="5">
        <v>8.8999999999999996E-2</v>
      </c>
      <c r="AA8" s="5">
        <v>0.112</v>
      </c>
      <c r="AB8" s="5">
        <v>1.4570000000000001</v>
      </c>
    </row>
    <row r="9" spans="1:28" x14ac:dyDescent="0.25">
      <c r="A9" t="s">
        <v>41</v>
      </c>
      <c r="B9" s="5">
        <v>32.9</v>
      </c>
      <c r="C9" s="5">
        <v>4.1100000000000003</v>
      </c>
      <c r="D9" s="5">
        <v>2119</v>
      </c>
      <c r="E9" s="5">
        <v>464</v>
      </c>
      <c r="F9" s="5">
        <v>175</v>
      </c>
      <c r="G9" s="5">
        <v>1156</v>
      </c>
      <c r="H9" s="5">
        <v>2377</v>
      </c>
      <c r="I9" s="5">
        <v>0</v>
      </c>
      <c r="J9" s="5">
        <v>1180</v>
      </c>
      <c r="K9" s="5">
        <v>10.4</v>
      </c>
      <c r="L9" s="5">
        <v>44.5</v>
      </c>
      <c r="M9" s="5">
        <v>3.24</v>
      </c>
      <c r="N9" s="5">
        <v>77.7</v>
      </c>
      <c r="O9" s="5">
        <v>31.2</v>
      </c>
      <c r="P9" s="5">
        <v>69.8</v>
      </c>
      <c r="Q9" s="5">
        <v>21.8</v>
      </c>
      <c r="R9" s="5">
        <v>146.19999999999999</v>
      </c>
      <c r="S9" s="5">
        <v>0.35</v>
      </c>
      <c r="T9" s="5">
        <v>0.193</v>
      </c>
      <c r="U9" s="5">
        <v>1.133</v>
      </c>
      <c r="V9" s="5">
        <v>0.45100000000000001</v>
      </c>
      <c r="W9" s="5">
        <v>0.63300000000000001</v>
      </c>
      <c r="X9" s="5">
        <v>0.442</v>
      </c>
      <c r="Y9" s="5">
        <v>2.456</v>
      </c>
      <c r="Z9" s="5">
        <v>0.255</v>
      </c>
      <c r="AA9" s="5">
        <v>0.161</v>
      </c>
      <c r="AB9" s="5">
        <v>2.1440000000000001</v>
      </c>
    </row>
    <row r="10" spans="1:28" x14ac:dyDescent="0.25">
      <c r="A10" t="s">
        <v>24</v>
      </c>
      <c r="B10" s="5">
        <v>32.4</v>
      </c>
      <c r="C10" s="5">
        <v>5.24</v>
      </c>
      <c r="D10" s="5">
        <v>2550</v>
      </c>
      <c r="E10" s="5">
        <v>387</v>
      </c>
      <c r="F10" s="5">
        <v>162</v>
      </c>
      <c r="G10" s="5">
        <v>1332</v>
      </c>
      <c r="H10" s="5">
        <v>1895</v>
      </c>
      <c r="I10" s="5">
        <v>0.27</v>
      </c>
      <c r="J10" s="5">
        <v>879</v>
      </c>
      <c r="K10" s="5">
        <v>9.3000000000000007</v>
      </c>
      <c r="L10" s="5">
        <v>19.7</v>
      </c>
      <c r="M10" s="5">
        <v>4.57</v>
      </c>
      <c r="N10" s="5">
        <v>102.1</v>
      </c>
      <c r="O10" s="5">
        <v>29</v>
      </c>
      <c r="P10" s="5">
        <v>65.5</v>
      </c>
      <c r="Q10" s="5">
        <v>30.7</v>
      </c>
      <c r="R10" s="5">
        <v>167.48</v>
      </c>
      <c r="S10" s="5">
        <v>0.32</v>
      </c>
      <c r="T10" s="5">
        <v>6.9000000000000006E-2</v>
      </c>
      <c r="U10" s="5">
        <v>0.37</v>
      </c>
      <c r="V10" s="5">
        <v>0.38500000000000001</v>
      </c>
      <c r="W10" s="5">
        <v>0.115</v>
      </c>
      <c r="X10" s="5">
        <v>0.29199999999999998</v>
      </c>
      <c r="Y10" s="5">
        <v>1.1140000000000001</v>
      </c>
      <c r="Z10" s="5">
        <v>0.19800000000000001</v>
      </c>
      <c r="AA10" s="5">
        <v>5.8999999999999997E-2</v>
      </c>
      <c r="AB10" s="5">
        <v>1.075</v>
      </c>
    </row>
    <row r="11" spans="1:28" s="6" customFormat="1" x14ac:dyDescent="0.25">
      <c r="A11" s="6" t="s">
        <v>31</v>
      </c>
      <c r="B11" s="7">
        <f>AVERAGE(B2:B10)</f>
        <v>31.522222222222222</v>
      </c>
      <c r="C11" s="7">
        <f t="shared" ref="C11:AB11" si="0">AVERAGE(C2:C10)</f>
        <v>5.5</v>
      </c>
      <c r="D11" s="7">
        <f t="shared" si="0"/>
        <v>1638.6666666666667</v>
      </c>
      <c r="E11" s="7">
        <f t="shared" si="0"/>
        <v>350.33333333333331</v>
      </c>
      <c r="F11" s="7">
        <f t="shared" si="0"/>
        <v>130.33333333333334</v>
      </c>
      <c r="G11" s="7">
        <f t="shared" si="0"/>
        <v>795.88888888888891</v>
      </c>
      <c r="H11" s="7">
        <f t="shared" si="0"/>
        <v>1530.5555555555557</v>
      </c>
      <c r="I11" s="7">
        <f t="shared" si="0"/>
        <v>0.58111111111111113</v>
      </c>
      <c r="J11" s="7">
        <f t="shared" si="0"/>
        <v>796.55555555555554</v>
      </c>
      <c r="K11" s="7">
        <f t="shared" si="0"/>
        <v>5.8111111111111109</v>
      </c>
      <c r="L11" s="7">
        <f t="shared" si="0"/>
        <v>31.666666666666671</v>
      </c>
      <c r="M11" s="7">
        <f t="shared" si="0"/>
        <v>2.6666666666666665</v>
      </c>
      <c r="N11" s="7">
        <f t="shared" si="0"/>
        <v>84.811111111111117</v>
      </c>
      <c r="O11" s="7">
        <f t="shared" si="0"/>
        <v>34.544444444444451</v>
      </c>
      <c r="P11" s="7">
        <f t="shared" si="0"/>
        <v>77.399999999999991</v>
      </c>
      <c r="Q11" s="7">
        <f t="shared" si="0"/>
        <v>41.911111111111119</v>
      </c>
      <c r="R11" s="7">
        <f t="shared" si="0"/>
        <v>93.196666666666658</v>
      </c>
      <c r="S11" s="7">
        <f t="shared" si="0"/>
        <v>0.5344444444444445</v>
      </c>
      <c r="T11" s="7">
        <f t="shared" si="0"/>
        <v>0.27866666666666667</v>
      </c>
      <c r="U11" s="7">
        <f t="shared" si="0"/>
        <v>0.34700000000000003</v>
      </c>
      <c r="V11" s="7">
        <f t="shared" si="0"/>
        <v>0.33111111111111113</v>
      </c>
      <c r="W11" s="7">
        <f t="shared" si="0"/>
        <v>0.96266666666666667</v>
      </c>
      <c r="X11" s="7">
        <f t="shared" si="0"/>
        <v>0.5086666666666666</v>
      </c>
      <c r="Y11" s="7">
        <f t="shared" si="0"/>
        <v>1.6941111111111111</v>
      </c>
      <c r="Z11" s="7">
        <f t="shared" si="0"/>
        <v>0.108</v>
      </c>
      <c r="AA11" s="7">
        <f t="shared" si="0"/>
        <v>9.2888888888888896E-2</v>
      </c>
      <c r="AB11" s="7">
        <f t="shared" si="0"/>
        <v>0.86511111111111116</v>
      </c>
    </row>
    <row r="12" spans="1:28" x14ac:dyDescent="0.25">
      <c r="A12" t="s">
        <v>32</v>
      </c>
      <c r="B12" s="10">
        <f>MAX(B2:B10)</f>
        <v>32.9</v>
      </c>
      <c r="C12" s="10">
        <f t="shared" ref="C12:AB12" si="1">MAX(C2:C10)</f>
        <v>6.78</v>
      </c>
      <c r="D12" s="10">
        <f t="shared" si="1"/>
        <v>2550</v>
      </c>
      <c r="E12" s="10">
        <f t="shared" si="1"/>
        <v>464</v>
      </c>
      <c r="F12" s="10">
        <f t="shared" si="1"/>
        <v>175</v>
      </c>
      <c r="G12" s="10">
        <f t="shared" si="1"/>
        <v>1332</v>
      </c>
      <c r="H12" s="10">
        <f t="shared" si="1"/>
        <v>2377</v>
      </c>
      <c r="I12" s="10">
        <f t="shared" si="1"/>
        <v>1.39</v>
      </c>
      <c r="J12" s="10">
        <f t="shared" si="1"/>
        <v>1180</v>
      </c>
      <c r="K12" s="10">
        <f t="shared" si="1"/>
        <v>10.4</v>
      </c>
      <c r="L12" s="10">
        <f t="shared" si="1"/>
        <v>44.5</v>
      </c>
      <c r="M12" s="10">
        <f t="shared" si="1"/>
        <v>4.57</v>
      </c>
      <c r="N12" s="10">
        <f t="shared" si="1"/>
        <v>107.8</v>
      </c>
      <c r="O12" s="10">
        <f t="shared" si="1"/>
        <v>59.2</v>
      </c>
      <c r="P12" s="10">
        <f t="shared" si="1"/>
        <v>130.19999999999999</v>
      </c>
      <c r="Q12" s="10">
        <f t="shared" si="1"/>
        <v>95.1</v>
      </c>
      <c r="R12" s="10">
        <f t="shared" si="1"/>
        <v>167.48</v>
      </c>
      <c r="S12" s="10">
        <f t="shared" si="1"/>
        <v>0.8</v>
      </c>
      <c r="T12" s="10">
        <f t="shared" si="1"/>
        <v>2.1</v>
      </c>
      <c r="U12" s="10">
        <f t="shared" si="1"/>
        <v>1.139</v>
      </c>
      <c r="V12" s="10">
        <f t="shared" si="1"/>
        <v>1.0229999999999999</v>
      </c>
      <c r="W12" s="10">
        <f t="shared" si="1"/>
        <v>1.976</v>
      </c>
      <c r="X12" s="10">
        <f t="shared" si="1"/>
        <v>0.75900000000000001</v>
      </c>
      <c r="Y12" s="10">
        <f t="shared" si="1"/>
        <v>3.45</v>
      </c>
      <c r="Z12" s="10">
        <f t="shared" si="1"/>
        <v>0.255</v>
      </c>
      <c r="AA12" s="10">
        <f t="shared" si="1"/>
        <v>0.161</v>
      </c>
      <c r="AB12" s="10">
        <f t="shared" si="1"/>
        <v>2.1440000000000001</v>
      </c>
    </row>
    <row r="13" spans="1:28" x14ac:dyDescent="0.25">
      <c r="A13" t="s">
        <v>33</v>
      </c>
      <c r="B13" s="10">
        <f>MIN(B2:B10)</f>
        <v>29.5</v>
      </c>
      <c r="C13" s="10">
        <f t="shared" ref="C13:AB13" si="2">MIN(C2:C10)</f>
        <v>4.1100000000000003</v>
      </c>
      <c r="D13" s="10">
        <f t="shared" si="2"/>
        <v>538</v>
      </c>
      <c r="E13" s="10">
        <f t="shared" si="2"/>
        <v>178</v>
      </c>
      <c r="F13" s="10">
        <f t="shared" si="2"/>
        <v>76</v>
      </c>
      <c r="G13" s="10">
        <f t="shared" si="2"/>
        <v>244</v>
      </c>
      <c r="H13" s="10">
        <f t="shared" si="2"/>
        <v>783</v>
      </c>
      <c r="I13" s="10">
        <f t="shared" si="2"/>
        <v>0</v>
      </c>
      <c r="J13" s="10">
        <f t="shared" si="2"/>
        <v>530</v>
      </c>
      <c r="K13" s="10">
        <f t="shared" si="2"/>
        <v>2.2000000000000002</v>
      </c>
      <c r="L13" s="10">
        <f t="shared" si="2"/>
        <v>18.399999999999999</v>
      </c>
      <c r="M13" s="10">
        <f t="shared" si="2"/>
        <v>1.51</v>
      </c>
      <c r="N13" s="10">
        <f t="shared" si="2"/>
        <v>54.2</v>
      </c>
      <c r="O13" s="10">
        <f t="shared" si="2"/>
        <v>18.899999999999999</v>
      </c>
      <c r="P13" s="10">
        <f t="shared" si="2"/>
        <v>30.9</v>
      </c>
      <c r="Q13" s="10">
        <f t="shared" si="2"/>
        <v>16.5</v>
      </c>
      <c r="R13" s="10">
        <f t="shared" si="2"/>
        <v>38.83</v>
      </c>
      <c r="S13" s="10">
        <f t="shared" si="2"/>
        <v>0.32</v>
      </c>
      <c r="T13" s="10">
        <f t="shared" si="2"/>
        <v>3.0000000000000001E-3</v>
      </c>
      <c r="U13" s="10">
        <f t="shared" si="2"/>
        <v>2.9000000000000001E-2</v>
      </c>
      <c r="V13" s="10">
        <f t="shared" si="2"/>
        <v>6.5000000000000002E-2</v>
      </c>
      <c r="W13" s="10">
        <f t="shared" si="2"/>
        <v>0.114</v>
      </c>
      <c r="X13" s="10">
        <f t="shared" si="2"/>
        <v>0.187</v>
      </c>
      <c r="Y13" s="10">
        <f t="shared" si="2"/>
        <v>0.872</v>
      </c>
      <c r="Z13" s="10">
        <f t="shared" si="2"/>
        <v>8.9999999999999993E-3</v>
      </c>
      <c r="AA13" s="10">
        <f t="shared" si="2"/>
        <v>5.7000000000000002E-2</v>
      </c>
      <c r="AB13" s="10">
        <f t="shared" si="2"/>
        <v>0.11899999999999999</v>
      </c>
    </row>
    <row r="14" spans="1:28" x14ac:dyDescent="0.25">
      <c r="A14" t="s">
        <v>34</v>
      </c>
      <c r="B14" s="10">
        <f>STDEV(B2:B10)</f>
        <v>1.3320827468458722</v>
      </c>
      <c r="C14" s="10">
        <f t="shared" ref="C14:AB14" si="3">STDEV(C2:C10)</f>
        <v>0.93296570140600421</v>
      </c>
      <c r="D14" s="10">
        <f t="shared" si="3"/>
        <v>661.43933962231188</v>
      </c>
      <c r="E14" s="10">
        <f t="shared" si="3"/>
        <v>94.213852484653231</v>
      </c>
      <c r="F14" s="10">
        <f t="shared" si="3"/>
        <v>39.070449191172607</v>
      </c>
      <c r="G14" s="10">
        <f t="shared" si="3"/>
        <v>361.00015389347288</v>
      </c>
      <c r="H14" s="10">
        <f t="shared" si="3"/>
        <v>614.62490819830759</v>
      </c>
      <c r="I14" s="10">
        <f t="shared" si="3"/>
        <v>0.49082696656878066</v>
      </c>
      <c r="J14" s="10">
        <f t="shared" si="3"/>
        <v>188.49808428145298</v>
      </c>
      <c r="K14" s="10">
        <f t="shared" si="3"/>
        <v>3.1746828363020962</v>
      </c>
      <c r="L14" s="10">
        <f t="shared" si="3"/>
        <v>10.030702866698801</v>
      </c>
      <c r="M14" s="10">
        <f t="shared" si="3"/>
        <v>0.89421753505508972</v>
      </c>
      <c r="N14" s="10">
        <f t="shared" si="3"/>
        <v>16.963449269270374</v>
      </c>
      <c r="O14" s="10">
        <f t="shared" si="3"/>
        <v>12.357802303717987</v>
      </c>
      <c r="P14" s="10">
        <f t="shared" si="3"/>
        <v>29.18162949528352</v>
      </c>
      <c r="Q14" s="10">
        <f t="shared" si="3"/>
        <v>26.089386943949279</v>
      </c>
      <c r="R14" s="10">
        <f t="shared" si="3"/>
        <v>46.496513847814448</v>
      </c>
      <c r="S14" s="10">
        <f t="shared" si="3"/>
        <v>0.18473705036558774</v>
      </c>
      <c r="T14" s="10">
        <f t="shared" si="3"/>
        <v>0.6860034620903892</v>
      </c>
      <c r="U14" s="10">
        <f t="shared" si="3"/>
        <v>0.45987063398308003</v>
      </c>
      <c r="V14" s="10">
        <f t="shared" si="3"/>
        <v>0.3059658659247973</v>
      </c>
      <c r="W14" s="10">
        <f t="shared" si="3"/>
        <v>0.709056062663595</v>
      </c>
      <c r="X14" s="10">
        <f t="shared" si="3"/>
        <v>0.21021477112705483</v>
      </c>
      <c r="Y14" s="10">
        <f t="shared" si="3"/>
        <v>1.0180984044340271</v>
      </c>
      <c r="Z14" s="10">
        <f t="shared" si="3"/>
        <v>8.6285862109617945E-2</v>
      </c>
      <c r="AA14" s="10">
        <f t="shared" si="3"/>
        <v>3.358364350559824E-2</v>
      </c>
      <c r="AB14" s="10">
        <f t="shared" si="3"/>
        <v>0.78337514072831749</v>
      </c>
    </row>
    <row r="15" spans="1:28" x14ac:dyDescent="0.25">
      <c r="A15" t="s">
        <v>35</v>
      </c>
      <c r="B15" s="10">
        <f>B14/B11*100</f>
        <v>4.2258529156196154</v>
      </c>
      <c r="C15" s="10">
        <f t="shared" ref="C15:AB15" si="4">C14/C11*100</f>
        <v>16.963012752836441</v>
      </c>
      <c r="D15" s="10">
        <f t="shared" si="4"/>
        <v>40.364483703558498</v>
      </c>
      <c r="E15" s="10">
        <f t="shared" si="4"/>
        <v>26.892631537008537</v>
      </c>
      <c r="F15" s="10">
        <f t="shared" si="4"/>
        <v>29.977326745145223</v>
      </c>
      <c r="G15" s="10">
        <f t="shared" si="4"/>
        <v>45.358109521726313</v>
      </c>
      <c r="H15" s="10">
        <f t="shared" si="4"/>
        <v>40.156981297893054</v>
      </c>
      <c r="I15" s="10">
        <f t="shared" si="4"/>
        <v>84.463531531912537</v>
      </c>
      <c r="J15" s="10">
        <f t="shared" si="4"/>
        <v>23.664147838374625</v>
      </c>
      <c r="K15" s="10">
        <f t="shared" si="4"/>
        <v>54.63125339716801</v>
      </c>
      <c r="L15" s="10">
        <f t="shared" si="4"/>
        <v>31.675903789575155</v>
      </c>
      <c r="M15" s="10">
        <f t="shared" si="4"/>
        <v>33.533157564565869</v>
      </c>
      <c r="N15" s="10">
        <f t="shared" si="4"/>
        <v>20.00144679987336</v>
      </c>
      <c r="O15" s="10">
        <f t="shared" si="4"/>
        <v>35.77363162864647</v>
      </c>
      <c r="P15" s="10">
        <f t="shared" si="4"/>
        <v>37.702363688996797</v>
      </c>
      <c r="Q15" s="10">
        <f t="shared" si="4"/>
        <v>62.249332581003038</v>
      </c>
      <c r="R15" s="10">
        <f t="shared" si="4"/>
        <v>49.890747717530445</v>
      </c>
      <c r="S15" s="10">
        <f t="shared" si="4"/>
        <v>34.566184060089178</v>
      </c>
      <c r="T15" s="10">
        <f t="shared" si="4"/>
        <v>246.17349118076169</v>
      </c>
      <c r="U15" s="10">
        <f t="shared" si="4"/>
        <v>132.52756022567146</v>
      </c>
      <c r="V15" s="10">
        <f t="shared" si="4"/>
        <v>92.405798433663605</v>
      </c>
      <c r="W15" s="10">
        <f t="shared" si="4"/>
        <v>73.655408171426075</v>
      </c>
      <c r="X15" s="10">
        <f t="shared" si="4"/>
        <v>41.326626040705413</v>
      </c>
      <c r="Y15" s="10">
        <f t="shared" si="4"/>
        <v>60.096318225921451</v>
      </c>
      <c r="Z15" s="10">
        <f t="shared" si="4"/>
        <v>79.894316768164771</v>
      </c>
      <c r="AA15" s="10">
        <f t="shared" si="4"/>
        <v>36.15464013760576</v>
      </c>
      <c r="AB15" s="10">
        <f t="shared" si="4"/>
        <v>90.551968489016915</v>
      </c>
    </row>
    <row r="16" spans="1:28" x14ac:dyDescent="0.25">
      <c r="A16" t="s">
        <v>36</v>
      </c>
      <c r="B16" s="10">
        <f>SKEW(B2:B10)</f>
        <v>-0.3938443329743202</v>
      </c>
      <c r="C16" s="10">
        <f t="shared" ref="C16:AB16" si="5">SKEW(C2:C10)</f>
        <v>-0.10079990345597589</v>
      </c>
      <c r="D16" s="10">
        <f t="shared" si="5"/>
        <v>-0.67472392986526275</v>
      </c>
      <c r="E16" s="10">
        <f t="shared" si="5"/>
        <v>-0.3893306752829665</v>
      </c>
      <c r="F16" s="10">
        <f t="shared" si="5"/>
        <v>-0.16109772068153058</v>
      </c>
      <c r="G16" s="10">
        <f t="shared" si="5"/>
        <v>-0.10964129767130384</v>
      </c>
      <c r="H16" s="10">
        <f t="shared" si="5"/>
        <v>-0.14121962270073768</v>
      </c>
      <c r="I16" s="10">
        <f t="shared" si="5"/>
        <v>0.43735280496595208</v>
      </c>
      <c r="J16" s="10">
        <f t="shared" si="5"/>
        <v>0.84814622903776626</v>
      </c>
      <c r="K16" s="10">
        <f t="shared" si="5"/>
        <v>0.18676782389584864</v>
      </c>
      <c r="L16" s="10">
        <f t="shared" si="5"/>
        <v>-0.33178770024472465</v>
      </c>
      <c r="M16" s="10">
        <f t="shared" si="5"/>
        <v>1.1657883050484796</v>
      </c>
      <c r="N16" s="10">
        <f t="shared" si="5"/>
        <v>-0.46540790217775013</v>
      </c>
      <c r="O16" s="10">
        <f t="shared" si="5"/>
        <v>0.98600430471464928</v>
      </c>
      <c r="P16" s="10">
        <f t="shared" si="5"/>
        <v>0.37053914847269936</v>
      </c>
      <c r="Q16" s="10">
        <f t="shared" si="5"/>
        <v>1.4323173724297713</v>
      </c>
      <c r="R16" s="10">
        <f t="shared" si="5"/>
        <v>0.24496344905462786</v>
      </c>
      <c r="S16" s="10">
        <f t="shared" si="5"/>
        <v>0.45025112970989972</v>
      </c>
      <c r="T16" s="10">
        <f t="shared" si="5"/>
        <v>2.9508889630151862</v>
      </c>
      <c r="U16" s="10">
        <f t="shared" si="5"/>
        <v>1.4121739428938429</v>
      </c>
      <c r="V16" s="10">
        <f t="shared" si="5"/>
        <v>1.602698540902445</v>
      </c>
      <c r="W16" s="10">
        <f t="shared" si="5"/>
        <v>0.275952752297982</v>
      </c>
      <c r="X16" s="10">
        <f t="shared" si="5"/>
        <v>-0.28716406766360275</v>
      </c>
      <c r="Y16" s="10">
        <f t="shared" si="5"/>
        <v>1.0470615728055896</v>
      </c>
      <c r="Z16" s="10">
        <f t="shared" si="5"/>
        <v>0.48893511668163681</v>
      </c>
      <c r="AA16" s="10">
        <f t="shared" si="5"/>
        <v>0.89296345488951934</v>
      </c>
      <c r="AB16" s="10">
        <f t="shared" si="5"/>
        <v>0.65373787083095403</v>
      </c>
    </row>
    <row r="17" spans="1:28" x14ac:dyDescent="0.25">
      <c r="A17" t="s">
        <v>37</v>
      </c>
      <c r="B17" s="10">
        <f>KURT(B2:B10)</f>
        <v>-1.8614583274402561</v>
      </c>
      <c r="C17" s="10">
        <f t="shared" ref="C17:AB17" si="6">KURT(C2:C10)</f>
        <v>-1.1270301362721735</v>
      </c>
      <c r="D17" s="10">
        <f t="shared" si="6"/>
        <v>-0.29711819749449209</v>
      </c>
      <c r="E17" s="10">
        <f t="shared" si="6"/>
        <v>-0.26233070335186248</v>
      </c>
      <c r="F17" s="10">
        <f t="shared" si="6"/>
        <v>-1.7784058382547205</v>
      </c>
      <c r="G17" s="10">
        <f t="shared" si="6"/>
        <v>-0.8656679326538983</v>
      </c>
      <c r="H17" s="10">
        <f t="shared" si="6"/>
        <v>-1.8758653885368273</v>
      </c>
      <c r="I17" s="10">
        <f t="shared" si="6"/>
        <v>-1.2259544842249377</v>
      </c>
      <c r="J17" s="10">
        <f t="shared" si="6"/>
        <v>1.2571353447292619</v>
      </c>
      <c r="K17" s="10">
        <f t="shared" si="6"/>
        <v>-1.8792969931823418</v>
      </c>
      <c r="L17" s="10">
        <f t="shared" si="6"/>
        <v>-1.6035650483519435</v>
      </c>
      <c r="M17" s="10">
        <f t="shared" si="6"/>
        <v>1.8286597730937553</v>
      </c>
      <c r="N17" s="10">
        <f t="shared" si="6"/>
        <v>-0.31999058782987699</v>
      </c>
      <c r="O17" s="10">
        <f t="shared" si="6"/>
        <v>0.80441407634617423</v>
      </c>
      <c r="P17" s="10">
        <f t="shared" si="6"/>
        <v>0.36179380689321317</v>
      </c>
      <c r="Q17" s="10">
        <f t="shared" si="6"/>
        <v>1.1551874800267647</v>
      </c>
      <c r="R17" s="10">
        <f t="shared" si="6"/>
        <v>-1.1188161238150687</v>
      </c>
      <c r="S17" s="10">
        <f t="shared" si="6"/>
        <v>-1.523369385997531</v>
      </c>
      <c r="T17" s="10">
        <f t="shared" si="6"/>
        <v>8.7738933330269582</v>
      </c>
      <c r="U17" s="10">
        <f t="shared" si="6"/>
        <v>0.29402909570798297</v>
      </c>
      <c r="V17" s="10">
        <f t="shared" si="6"/>
        <v>2.8357414243038761</v>
      </c>
      <c r="W17" s="10">
        <f t="shared" si="6"/>
        <v>-1.444512591160513</v>
      </c>
      <c r="X17" s="10">
        <f t="shared" si="6"/>
        <v>-1.4533710895278857</v>
      </c>
      <c r="Y17" s="10">
        <f t="shared" si="6"/>
        <v>-0.81031385808987233</v>
      </c>
      <c r="Z17" s="10">
        <f t="shared" si="6"/>
        <v>-0.89024862862855647</v>
      </c>
      <c r="AA17" s="10">
        <f t="shared" si="6"/>
        <v>0.82083725023730292</v>
      </c>
      <c r="AB17" s="10">
        <f t="shared" si="6"/>
        <v>-1.3436418169203375</v>
      </c>
    </row>
    <row r="18" spans="1:28" x14ac:dyDescent="0.25">
      <c r="B18" s="5"/>
      <c r="E18" s="5"/>
      <c r="N18" s="5"/>
      <c r="T18" s="5"/>
      <c r="U18" s="5"/>
      <c r="V18" s="5"/>
      <c r="W18"/>
      <c r="X18" s="4"/>
      <c r="Y18" s="5"/>
      <c r="Z18" s="5"/>
      <c r="AA18" s="5"/>
      <c r="AB18" s="5"/>
    </row>
    <row r="19" spans="1:28" x14ac:dyDescent="0.25">
      <c r="B19" s="5"/>
      <c r="E19" s="5"/>
      <c r="N19" s="5"/>
      <c r="T19" s="5"/>
      <c r="U19" s="5"/>
      <c r="V19" s="5"/>
      <c r="W19"/>
      <c r="Y19" s="5"/>
      <c r="Z19" s="5"/>
      <c r="AA19" s="5"/>
      <c r="AB19" s="5"/>
    </row>
    <row r="20" spans="1:28" x14ac:dyDescent="0.25">
      <c r="B20" s="5"/>
      <c r="E20" s="5"/>
      <c r="N20" s="5"/>
      <c r="T20" s="5"/>
      <c r="U20" s="5"/>
      <c r="V20" s="5"/>
      <c r="W20"/>
      <c r="Y20" s="5"/>
      <c r="Z20" s="5"/>
      <c r="AA20" s="5"/>
      <c r="AB20" s="5"/>
    </row>
    <row r="21" spans="1:28" x14ac:dyDescent="0.25">
      <c r="B21" s="7"/>
      <c r="E21" s="7"/>
      <c r="T21" s="5"/>
      <c r="U21" s="5"/>
      <c r="V21" s="5"/>
      <c r="W21"/>
      <c r="Y21" s="5"/>
      <c r="Z21" s="5"/>
      <c r="AA21" s="5"/>
      <c r="AB21" s="5"/>
    </row>
    <row r="22" spans="1:28" x14ac:dyDescent="0.25">
      <c r="Y22" s="7"/>
      <c r="Z22" s="7"/>
      <c r="AA22" s="7"/>
      <c r="AB2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Winter</vt:lpstr>
      <vt:lpstr>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Arafat</cp:lastModifiedBy>
  <dcterms:created xsi:type="dcterms:W3CDTF">2020-01-17T00:59:05Z</dcterms:created>
  <dcterms:modified xsi:type="dcterms:W3CDTF">2023-04-03T09:40:24Z</dcterms:modified>
</cp:coreProperties>
</file>