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02" yWindow="3375" windowWidth="16201" windowHeight="9308" tabRatio="600" firstSheet="0" activeTab="0" autoFilterDateGrouping="1"/>
  </bookViews>
  <sheets>
    <sheet name="Calculation Sheet" sheetId="1" state="visible" r:id="rId1"/>
    <sheet name="Instructions" sheetId="2" state="visible" r:id="rId2"/>
    <sheet name="Adv. Inputs" sheetId="3" state="visible" r:id="rId3"/>
  </sheets>
  <definedNames/>
  <calcPr calcId="191029" fullCalcOnLoad="1"/>
</workbook>
</file>

<file path=xl/styles.xml><?xml version="1.0" encoding="utf-8"?>
<styleSheet xmlns="http://schemas.openxmlformats.org/spreadsheetml/2006/main">
  <numFmts count="2">
    <numFmt numFmtId="164" formatCode="_(&quot;$&quot;* #,##0.00_);_(&quot;$&quot;* \(#,##0.00\);_(&quot;$&quot;* &quot;-&quot;??_);_(@_)"/>
    <numFmt numFmtId="165" formatCode="_ &quot;₹&quot;\ * #,##0.00_ ;_ &quot;₹&quot;\ * \-#,##0.00_ ;_ &quot;₹&quot;\ * &quot;-&quot;??_ ;_ @_ "/>
  </numFmts>
  <fonts count="37">
    <font>
      <name val="Aptos Narrow"/>
      <family val="2"/>
      <color theme="1"/>
      <sz val="12"/>
      <scheme val="minor"/>
    </font>
    <font>
      <name val="Aptos Narrow"/>
      <family val="2"/>
      <color theme="1"/>
      <sz val="12"/>
      <scheme val="minor"/>
    </font>
    <font>
      <name val="Aptos Narrow"/>
      <family val="2"/>
      <color theme="0"/>
      <sz val="12"/>
      <scheme val="minor"/>
    </font>
    <font>
      <name val="Aptos Narrow"/>
      <family val="2"/>
      <color theme="1"/>
      <sz val="11"/>
      <scheme val="minor"/>
    </font>
    <font>
      <name val="Aptos Narrow"/>
      <family val="2"/>
      <color theme="1"/>
      <sz val="10"/>
      <scheme val="minor"/>
    </font>
    <font>
      <name val="Aptos Narrow"/>
      <family val="2"/>
      <b val="1"/>
      <color theme="1"/>
      <sz val="12"/>
      <scheme val="minor"/>
    </font>
    <font>
      <name val="Aptos Narrow"/>
      <family val="2"/>
      <color theme="2" tint="-0.499984740745262"/>
      <sz val="12"/>
      <scheme val="minor"/>
    </font>
    <font>
      <name val="Aptos Narrow"/>
      <family val="2"/>
      <i val="1"/>
      <color theme="1"/>
      <sz val="12"/>
      <scheme val="minor"/>
    </font>
    <font>
      <name val="Aptos Narrow"/>
      <family val="2"/>
      <b val="1"/>
      <i val="1"/>
      <color theme="1"/>
      <sz val="12"/>
      <scheme val="minor"/>
    </font>
    <font>
      <name val="Aptos Narrow"/>
      <family val="2"/>
      <color theme="1"/>
      <sz val="14"/>
      <scheme val="minor"/>
    </font>
    <font>
      <name val="Aptos Narrow"/>
      <family val="2"/>
      <b val="1"/>
      <i val="1"/>
      <color theme="1"/>
      <sz val="14"/>
      <scheme val="minor"/>
    </font>
    <font>
      <name val="Aptos Narrow"/>
      <family val="2"/>
      <color theme="2" tint="-0.499984740745262"/>
      <sz val="11"/>
      <scheme val="minor"/>
    </font>
    <font>
      <name val="Aptos Narrow"/>
      <family val="2"/>
      <color theme="1"/>
      <sz val="16"/>
      <scheme val="minor"/>
    </font>
    <font>
      <name val="Aptos Narrow"/>
      <family val="2"/>
      <b val="1"/>
      <color theme="1"/>
      <sz val="16"/>
      <scheme val="minor"/>
    </font>
    <font>
      <name val="Aptos Narrow"/>
      <family val="2"/>
      <sz val="8"/>
      <scheme val="minor"/>
    </font>
    <font>
      <name val="Aptos Narrow"/>
      <family val="2"/>
      <i val="1"/>
      <color theme="1"/>
      <sz val="16"/>
      <scheme val="minor"/>
    </font>
    <font>
      <name val="Aptos Narrow"/>
      <family val="2"/>
      <color theme="2" tint="-0.499984740745262"/>
      <sz val="12"/>
      <scheme val="minor"/>
    </font>
    <font>
      <name val="Aptos Narrow"/>
      <family val="2"/>
      <b val="1"/>
      <i val="1"/>
      <color theme="2" tint="-0.499984740745262"/>
      <sz val="12"/>
      <scheme val="minor"/>
    </font>
    <font>
      <name val="Aptos Narrow"/>
      <family val="2"/>
      <i val="1"/>
      <color theme="2" tint="-0.499984740745262"/>
      <sz val="16"/>
      <scheme val="minor"/>
    </font>
    <font>
      <name val="Aptos Narrow"/>
      <family val="2"/>
      <color theme="1"/>
      <sz val="18"/>
      <scheme val="minor"/>
    </font>
    <font>
      <name val="Aptos Narrow"/>
      <family val="2"/>
      <color theme="1"/>
      <sz val="20"/>
      <scheme val="minor"/>
    </font>
    <font>
      <name val="Aptos Narrow"/>
      <family val="2"/>
      <b val="1"/>
      <color theme="1"/>
      <sz val="24"/>
      <scheme val="minor"/>
    </font>
    <font>
      <name val="Aptos Narrow"/>
      <family val="2"/>
      <color theme="2" tint="-0.09997863704336681"/>
      <sz val="16"/>
      <scheme val="minor"/>
    </font>
    <font>
      <name val="Aptos Narrow"/>
      <family val="2"/>
      <color theme="2" tint="-0.249977111117893"/>
      <sz val="16"/>
      <scheme val="minor"/>
    </font>
    <font>
      <name val="Aptos Narrow"/>
      <family val="2"/>
      <b val="1"/>
      <color theme="2" tint="-0.499984740745262"/>
      <sz val="16"/>
      <scheme val="minor"/>
    </font>
    <font>
      <name val="Aptos Narrow"/>
      <family val="2"/>
      <color theme="1"/>
      <sz val="18"/>
      <scheme val="minor"/>
    </font>
    <font>
      <name val="Aptos Narrow"/>
      <family val="2"/>
      <color theme="0"/>
      <sz val="18"/>
      <scheme val="minor"/>
    </font>
    <font>
      <name val="Aptos Narrow"/>
      <family val="2"/>
      <color theme="0"/>
      <sz val="16"/>
      <scheme val="minor"/>
    </font>
    <font>
      <name val="Aptos Narrow"/>
      <family val="2"/>
      <color theme="2" tint="-0.499984740745262"/>
      <sz val="18"/>
      <scheme val="minor"/>
    </font>
    <font>
      <name val="Aptos Narrow"/>
      <family val="2"/>
      <color theme="2" tint="-0.499984740745262"/>
      <sz val="14"/>
      <scheme val="minor"/>
    </font>
    <font>
      <name val="Aptos Narrow"/>
      <family val="2"/>
      <i val="1"/>
      <color theme="1"/>
      <sz val="14"/>
      <scheme val="minor"/>
    </font>
    <font>
      <name val="Aptos Narrow"/>
      <family val="2"/>
      <color theme="1" tint="0.3499862666707358"/>
      <sz val="16"/>
      <scheme val="minor"/>
    </font>
    <font>
      <name val="Aptos Narrow"/>
      <family val="2"/>
      <i val="1"/>
      <color theme="1"/>
      <sz val="16"/>
      <scheme val="minor"/>
    </font>
    <font>
      <name val="Aptos Narrow"/>
      <family val="2"/>
      <color theme="0"/>
      <sz val="16"/>
      <scheme val="minor"/>
    </font>
    <font>
      <name val="Aptos Narrow"/>
      <family val="2"/>
      <b val="1"/>
      <color theme="1"/>
      <sz val="16"/>
      <scheme val="minor"/>
    </font>
    <font>
      <name val="Aptos Narrow"/>
      <family val="2"/>
      <b val="1"/>
      <color theme="1"/>
      <sz val="12"/>
      <scheme val="minor"/>
    </font>
    <font>
      <name val="Aptos Narrow"/>
      <family val="2"/>
      <color theme="1"/>
      <sz val="12"/>
      <u val="single"/>
      <scheme val="minor"/>
    </font>
  </fonts>
  <fills count="16">
    <fill>
      <patternFill/>
    </fill>
    <fill>
      <patternFill patternType="gray125"/>
    </fill>
    <fill>
      <patternFill patternType="solid">
        <fgColor theme="9" tint="0.3999755851924192"/>
        <bgColor indexed="64"/>
      </patternFill>
    </fill>
    <fill>
      <patternFill patternType="solid">
        <fgColor theme="7" tint="0.7999816888943144"/>
        <bgColor indexed="64"/>
      </patternFill>
    </fill>
    <fill>
      <patternFill patternType="solid">
        <fgColor theme="3" tint="0.749992370372631"/>
        <bgColor indexed="64"/>
      </patternFill>
    </fill>
    <fill>
      <patternFill patternType="solid">
        <fgColor theme="3" tint="0.8999908444471572"/>
        <bgColor indexed="64"/>
      </patternFill>
    </fill>
    <fill>
      <patternFill patternType="solid">
        <fgColor rgb="FFFFC000"/>
        <bgColor indexed="64"/>
      </patternFill>
    </fill>
    <fill>
      <patternFill patternType="solid">
        <fgColor theme="9" tint="0.5999938962981048"/>
        <bgColor indexed="64"/>
      </patternFill>
    </fill>
    <fill>
      <patternFill patternType="solid">
        <fgColor theme="5" tint="0.3999755851924192"/>
        <bgColor indexed="64"/>
      </patternFill>
    </fill>
    <fill>
      <patternFill patternType="solid">
        <fgColor theme="8" tint="0.7999816888943144"/>
        <bgColor indexed="64"/>
      </patternFill>
    </fill>
    <fill>
      <patternFill patternType="solid">
        <fgColor theme="8" tint="0.3999755851924192"/>
        <bgColor indexed="64"/>
      </patternFill>
    </fill>
    <fill>
      <patternFill patternType="solid">
        <fgColor theme="5" tint="0.7999816888943144"/>
        <bgColor indexed="64"/>
      </patternFill>
    </fill>
    <fill>
      <patternFill patternType="solid">
        <fgColor theme="5" tint="-0.249977111117893"/>
        <bgColor indexed="64"/>
      </patternFill>
    </fill>
    <fill>
      <patternFill patternType="solid">
        <fgColor theme="1" tint="0.249977111117893"/>
        <bgColor indexed="64"/>
      </patternFill>
    </fill>
    <fill>
      <patternFill patternType="solid">
        <fgColor theme="2" tint="-0.249977111117893"/>
        <bgColor indexed="64"/>
      </patternFill>
    </fill>
    <fill>
      <patternFill patternType="solid">
        <fgColor theme="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1" fillId="0" borderId="0"/>
    <xf numFmtId="164" fontId="1" fillId="0" borderId="0"/>
    <xf numFmtId="9" fontId="1" fillId="0" borderId="0"/>
  </cellStyleXfs>
  <cellXfs count="134">
    <xf numFmtId="0" fontId="0" fillId="0" borderId="0" pivotButton="0" quotePrefix="0" xfId="0"/>
    <xf numFmtId="0" fontId="0" fillId="0" borderId="0" applyAlignment="1" pivotButton="0" quotePrefix="0" xfId="0">
      <alignment wrapText="1"/>
    </xf>
    <xf numFmtId="0" fontId="0" fillId="0" borderId="0" applyAlignment="1" pivotButton="0" quotePrefix="0" xfId="0">
      <alignment vertical="center"/>
    </xf>
    <xf numFmtId="0" fontId="0" fillId="0" borderId="0" applyAlignment="1" pivotButton="0" quotePrefix="0" xfId="0">
      <alignment horizontal="center"/>
    </xf>
    <xf numFmtId="0" fontId="0" fillId="0" borderId="0" applyAlignment="1" pivotButton="0" quotePrefix="0" xfId="0">
      <alignment horizontal="center" vertical="center"/>
    </xf>
    <xf numFmtId="0" fontId="6" fillId="0" borderId="0" applyAlignment="1" pivotButton="0" quotePrefix="0" xfId="0">
      <alignment vertical="center"/>
    </xf>
    <xf numFmtId="0" fontId="6" fillId="0" borderId="0" applyAlignment="1" pivotButton="0" quotePrefix="0" xfId="0">
      <alignment horizontal="center" vertical="center"/>
    </xf>
    <xf numFmtId="0" fontId="0" fillId="0" borderId="0" applyAlignment="1" pivotButton="0" quotePrefix="0" xfId="0">
      <alignment vertical="center" wrapText="1"/>
    </xf>
    <xf numFmtId="0" fontId="0" fillId="0" borderId="1" applyAlignment="1" pivotButton="0" quotePrefix="0" xfId="0">
      <alignment horizontal="center" vertical="center"/>
    </xf>
    <xf numFmtId="0" fontId="5" fillId="0" borderId="0" applyAlignment="1" pivotButton="0" quotePrefix="0" xfId="0">
      <alignment vertical="center"/>
    </xf>
    <xf numFmtId="164" fontId="0" fillId="0" borderId="0" applyAlignment="1" pivotButton="0" quotePrefix="0" xfId="0">
      <alignment horizontal="center" vertical="center"/>
    </xf>
    <xf numFmtId="0" fontId="4" fillId="0" borderId="0" applyAlignment="1" pivotButton="0" quotePrefix="0" xfId="0">
      <alignment wrapText="1"/>
    </xf>
    <xf numFmtId="9" fontId="0" fillId="0" borderId="1" applyAlignment="1" pivotButton="0" quotePrefix="0" xfId="2">
      <alignment horizontal="center" vertical="center"/>
    </xf>
    <xf numFmtId="0" fontId="5" fillId="2" borderId="1" applyAlignment="1" pivotButton="0" quotePrefix="0" xfId="0">
      <alignment vertical="center"/>
    </xf>
    <xf numFmtId="0" fontId="2" fillId="0" borderId="0" pivotButton="0" quotePrefix="0" xfId="0"/>
    <xf numFmtId="0" fontId="9" fillId="0" borderId="0" applyAlignment="1" pivotButton="0" quotePrefix="0" xfId="0">
      <alignment vertical="center"/>
    </xf>
    <xf numFmtId="0" fontId="10" fillId="0" borderId="0" pivotButton="0" quotePrefix="0" xfId="0"/>
    <xf numFmtId="0" fontId="10" fillId="0" borderId="0" applyAlignment="1" pivotButton="0" quotePrefix="0" xfId="0">
      <alignment horizontal="center"/>
    </xf>
    <xf numFmtId="0" fontId="11" fillId="0" borderId="0" applyAlignment="1" pivotButton="0" quotePrefix="0" xfId="0">
      <alignment vertical="center"/>
    </xf>
    <xf numFmtId="0" fontId="3" fillId="0" borderId="0" applyAlignment="1" pivotButton="0" quotePrefix="0" xfId="0">
      <alignment vertical="center" wrapText="1"/>
    </xf>
    <xf numFmtId="0" fontId="3" fillId="0" borderId="1" applyAlignment="1" pivotButton="0" quotePrefix="0" xfId="0">
      <alignment wrapText="1"/>
    </xf>
    <xf numFmtId="0" fontId="9" fillId="0" borderId="0" applyAlignment="1" pivotButton="0" quotePrefix="0" xfId="0">
      <alignment horizontal="right" vertical="center" wrapText="1"/>
    </xf>
    <xf numFmtId="0" fontId="12" fillId="0" borderId="0" applyAlignment="1" pivotButton="0" quotePrefix="0" xfId="0">
      <alignment horizontal="center" vertical="center"/>
    </xf>
    <xf numFmtId="0" fontId="9" fillId="0" borderId="0" pivotButton="0" quotePrefix="0" xfId="0"/>
    <xf numFmtId="0" fontId="5" fillId="5" borderId="1" applyAlignment="1" pivotButton="0" quotePrefix="0" xfId="0">
      <alignment horizontal="center" vertical="center"/>
    </xf>
    <xf numFmtId="0" fontId="9" fillId="0" borderId="0" applyAlignment="1" pivotButton="0" quotePrefix="0" xfId="0">
      <alignment vertical="center" wrapText="1"/>
    </xf>
    <xf numFmtId="0" fontId="9" fillId="8" borderId="0" applyAlignment="1" pivotButton="0" quotePrefix="0" xfId="0">
      <alignment horizontal="right" vertical="center" wrapText="1"/>
    </xf>
    <xf numFmtId="0" fontId="0" fillId="9" borderId="0" applyAlignment="1" pivotButton="0" quotePrefix="0" xfId="0">
      <alignment vertical="center"/>
    </xf>
    <xf numFmtId="0" fontId="7" fillId="9" borderId="0" applyAlignment="1" pivotButton="0" quotePrefix="0" xfId="0">
      <alignment horizontal="center" vertical="center"/>
    </xf>
    <xf numFmtId="0" fontId="9" fillId="9" borderId="0" applyAlignment="1" pivotButton="0" quotePrefix="0" xfId="0">
      <alignment horizontal="right" vertical="center" wrapText="1"/>
    </xf>
    <xf numFmtId="0" fontId="0" fillId="10" borderId="0" applyAlignment="1" pivotButton="0" quotePrefix="0" xfId="0">
      <alignment vertical="center"/>
    </xf>
    <xf numFmtId="0" fontId="0" fillId="6" borderId="0" pivotButton="0" quotePrefix="0" xfId="0"/>
    <xf numFmtId="0" fontId="9" fillId="11" borderId="0" applyAlignment="1" pivotButton="0" quotePrefix="0" xfId="0">
      <alignment horizontal="right" vertical="center" wrapText="1"/>
    </xf>
    <xf numFmtId="0" fontId="7" fillId="11" borderId="0" applyAlignment="1" pivotButton="0" quotePrefix="0" xfId="0">
      <alignment horizontal="center" vertical="center"/>
    </xf>
    <xf numFmtId="0" fontId="0" fillId="11" borderId="0" applyAlignment="1" pivotButton="0" quotePrefix="0" xfId="0">
      <alignment vertical="center"/>
    </xf>
    <xf numFmtId="0" fontId="9" fillId="12" borderId="0" applyAlignment="1" pivotButton="0" quotePrefix="0" xfId="0">
      <alignment horizontal="right" vertical="center" wrapText="1"/>
    </xf>
    <xf numFmtId="0" fontId="13" fillId="0" borderId="0" applyAlignment="1" pivotButton="0" quotePrefix="0" xfId="0">
      <alignment vertical="center"/>
    </xf>
    <xf numFmtId="0" fontId="20" fillId="5" borderId="1" applyAlignment="1" pivotButton="0" quotePrefix="0" xfId="0">
      <alignment horizontal="center" vertical="center"/>
    </xf>
    <xf numFmtId="0" fontId="25" fillId="11" borderId="1" applyAlignment="1" pivotButton="0" quotePrefix="0" xfId="0">
      <alignment horizontal="center" vertical="center"/>
    </xf>
    <xf numFmtId="0" fontId="26" fillId="12" borderId="1" applyAlignment="1" pivotButton="0" quotePrefix="0" xfId="0">
      <alignment horizontal="center" vertical="center"/>
    </xf>
    <xf numFmtId="0" fontId="25" fillId="9" borderId="1" applyAlignment="1" pivotButton="0" quotePrefix="0" xfId="0">
      <alignment horizontal="center" vertical="center"/>
    </xf>
    <xf numFmtId="0" fontId="25" fillId="6" borderId="1" applyAlignment="1" pivotButton="0" quotePrefix="0" xfId="0">
      <alignment horizontal="center" vertical="center"/>
    </xf>
    <xf numFmtId="0" fontId="25" fillId="7" borderId="1" applyAlignment="1" pivotButton="0" quotePrefix="0" xfId="0">
      <alignment horizontal="center" vertical="center"/>
    </xf>
    <xf numFmtId="0" fontId="28" fillId="13" borderId="0" applyAlignment="1" pivotButton="0" quotePrefix="0" xfId="0">
      <alignment horizontal="center" vertical="center"/>
    </xf>
    <xf numFmtId="0" fontId="7" fillId="0" borderId="0" applyAlignment="1" pivotButton="0" quotePrefix="0" xfId="0">
      <alignment wrapText="1"/>
    </xf>
    <xf numFmtId="0" fontId="0" fillId="0" borderId="4" applyAlignment="1" pivotButton="0" quotePrefix="0" xfId="0">
      <alignment vertical="center" wrapText="1"/>
    </xf>
    <xf numFmtId="0" fontId="7" fillId="0" borderId="0" applyAlignment="1" pivotButton="0" quotePrefix="0" xfId="0">
      <alignment horizontal="center" vertical="center"/>
    </xf>
    <xf numFmtId="0" fontId="0" fillId="14" borderId="0" applyAlignment="1" pivotButton="0" quotePrefix="0" xfId="0">
      <alignment vertical="center"/>
    </xf>
    <xf numFmtId="165" fontId="16" fillId="11" borderId="0" applyAlignment="1" pivotButton="0" quotePrefix="0" xfId="0">
      <alignment horizontal="center" vertical="center"/>
    </xf>
    <xf numFmtId="165" fontId="6" fillId="11" borderId="0" applyAlignment="1" pivotButton="0" quotePrefix="0" xfId="0">
      <alignment horizontal="center" vertical="center"/>
    </xf>
    <xf numFmtId="165" fontId="5" fillId="5" borderId="1" applyAlignment="1" pivotButton="0" quotePrefix="0" xfId="0">
      <alignment vertical="center"/>
    </xf>
    <xf numFmtId="165" fontId="18" fillId="8" borderId="0" applyAlignment="1" pivotButton="0" quotePrefix="0" xfId="0">
      <alignment horizontal="center" vertical="center"/>
    </xf>
    <xf numFmtId="165" fontId="22" fillId="12" borderId="0" applyAlignment="1" pivotButton="0" quotePrefix="0" xfId="0">
      <alignment horizontal="center" vertical="center"/>
    </xf>
    <xf numFmtId="165" fontId="5" fillId="5" borderId="1" applyAlignment="1" pivotButton="0" quotePrefix="0" xfId="0">
      <alignment horizontal="center" vertical="center"/>
    </xf>
    <xf numFmtId="2" fontId="5" fillId="5" borderId="1" applyAlignment="1" pivotButton="0" quotePrefix="0" xfId="0">
      <alignment horizontal="center" vertical="center"/>
    </xf>
    <xf numFmtId="165" fontId="6" fillId="9" borderId="0" applyAlignment="1" pivotButton="0" quotePrefix="0" xfId="0">
      <alignment horizontal="center" vertical="center"/>
    </xf>
    <xf numFmtId="165" fontId="23" fillId="10" borderId="0" applyAlignment="1" pivotButton="0" quotePrefix="0" xfId="0">
      <alignment horizontal="center" vertical="center"/>
    </xf>
    <xf numFmtId="165" fontId="0" fillId="0" borderId="0" applyAlignment="1" pivotButton="0" quotePrefix="0" xfId="0">
      <alignment vertical="center"/>
    </xf>
    <xf numFmtId="165" fontId="31" fillId="14" borderId="0" applyAlignment="1" pivotButton="0" quotePrefix="0" xfId="0">
      <alignment horizontal="center" vertical="center"/>
    </xf>
    <xf numFmtId="165" fontId="24" fillId="6" borderId="0" applyAlignment="1" pivotButton="0" quotePrefix="0" xfId="0">
      <alignment horizontal="center" vertical="center"/>
    </xf>
    <xf numFmtId="165" fontId="13" fillId="7" borderId="0" applyAlignment="1" pivotButton="0" quotePrefix="0" xfId="0">
      <alignment horizontal="center" vertical="center"/>
    </xf>
    <xf numFmtId="165" fontId="0" fillId="0" borderId="0" pivotButton="0" quotePrefix="0" xfId="0"/>
    <xf numFmtId="165" fontId="0" fillId="3" borderId="1" applyAlignment="1" pivotButton="0" quotePrefix="0" xfId="0">
      <alignment horizontal="center" vertical="center"/>
    </xf>
    <xf numFmtId="165" fontId="0" fillId="0" borderId="1" applyAlignment="1" pivotButton="0" quotePrefix="0" xfId="0">
      <alignment horizontal="center" vertical="center"/>
    </xf>
    <xf numFmtId="165" fontId="0" fillId="0" borderId="1" applyAlignment="1" pivotButton="0" quotePrefix="0" xfId="1">
      <alignment horizontal="center" vertical="center"/>
    </xf>
    <xf numFmtId="165" fontId="6" fillId="0" borderId="0" applyAlignment="1" pivotButton="0" quotePrefix="0" xfId="1">
      <alignment horizontal="center" vertical="center"/>
    </xf>
    <xf numFmtId="165" fontId="0" fillId="0" borderId="0" applyAlignment="1" pivotButton="0" quotePrefix="0" xfId="0">
      <alignment horizontal="center" vertical="center"/>
    </xf>
    <xf numFmtId="165" fontId="6" fillId="0" borderId="0" applyAlignment="1" pivotButton="0" quotePrefix="0" xfId="0">
      <alignment horizontal="center" vertical="center"/>
    </xf>
    <xf numFmtId="165" fontId="29" fillId="3" borderId="0" applyAlignment="1" pivotButton="0" quotePrefix="0" xfId="0">
      <alignment horizontal="center" vertical="center"/>
    </xf>
    <xf numFmtId="2" fontId="35" fillId="5" borderId="1" applyAlignment="1" pivotButton="0" quotePrefix="0" xfId="0">
      <alignment horizontal="center" vertical="center"/>
    </xf>
    <xf numFmtId="0" fontId="35" fillId="2" borderId="1" applyAlignment="1" pivotButton="0" quotePrefix="0" xfId="0">
      <alignment vertical="center"/>
    </xf>
    <xf numFmtId="165" fontId="9" fillId="0" borderId="0" applyAlignment="1" pivotButton="0" quotePrefix="0" xfId="0">
      <alignment vertical="center"/>
    </xf>
    <xf numFmtId="165" fontId="0" fillId="0" borderId="1" applyAlignment="1" pivotButton="0" quotePrefix="0" xfId="0">
      <alignment vertical="center"/>
    </xf>
    <xf numFmtId="0" fontId="0" fillId="0" borderId="1" applyAlignment="1" pivotButton="0" quotePrefix="0" xfId="0">
      <alignment vertical="center"/>
    </xf>
    <xf numFmtId="165" fontId="6" fillId="15" borderId="0" applyAlignment="1" pivotButton="0" quotePrefix="0" xfId="0">
      <alignment horizontal="center" vertical="center"/>
    </xf>
    <xf numFmtId="0" fontId="12" fillId="14" borderId="0" applyAlignment="1" pivotButton="0" quotePrefix="0" xfId="0">
      <alignment horizontal="right" vertical="center"/>
    </xf>
    <xf numFmtId="0" fontId="9" fillId="4" borderId="1" applyAlignment="1" pivotButton="0" quotePrefix="0" xfId="0">
      <alignment horizontal="right" vertical="center" wrapText="1"/>
    </xf>
    <xf numFmtId="0" fontId="0" fillId="0" borderId="0" applyAlignment="1" pivotButton="0" quotePrefix="0" xfId="0">
      <alignment horizontal="center"/>
    </xf>
    <xf numFmtId="0" fontId="9" fillId="4" borderId="2" applyAlignment="1" pivotButton="0" quotePrefix="0" xfId="0">
      <alignment horizontal="right"/>
    </xf>
    <xf numFmtId="0" fontId="9" fillId="4" borderId="3" applyAlignment="1" pivotButton="0" quotePrefix="0" xfId="0">
      <alignment horizontal="right"/>
    </xf>
    <xf numFmtId="0" fontId="5" fillId="5" borderId="1" applyAlignment="1" pivotButton="0" quotePrefix="0" xfId="0">
      <alignment horizontal="center"/>
    </xf>
    <xf numFmtId="0" fontId="30" fillId="5" borderId="1" applyAlignment="1" pivotButton="0" quotePrefix="0" xfId="0">
      <alignment horizontal="center" vertical="center" wrapText="1"/>
    </xf>
    <xf numFmtId="0" fontId="0" fillId="0" borderId="0" applyAlignment="1" pivotButton="0" quotePrefix="0" xfId="0">
      <alignment horizontal="center" vertical="center"/>
    </xf>
    <xf numFmtId="14" fontId="5" fillId="5" borderId="1" applyAlignment="1" pivotButton="0" quotePrefix="0" xfId="0">
      <alignment horizontal="center"/>
    </xf>
    <xf numFmtId="0" fontId="8" fillId="5" borderId="1" applyAlignment="1" pivotButton="0" quotePrefix="0" xfId="0">
      <alignment horizontal="center" vertical="center"/>
    </xf>
    <xf numFmtId="0" fontId="7" fillId="11" borderId="0" applyAlignment="1" pivotButton="0" quotePrefix="0" xfId="0">
      <alignment horizontal="center" vertical="center"/>
    </xf>
    <xf numFmtId="0" fontId="17" fillId="11" borderId="1" applyAlignment="1" pivotButton="0" quotePrefix="0" xfId="0">
      <alignment horizontal="center" vertical="center"/>
    </xf>
    <xf numFmtId="0" fontId="32" fillId="8" borderId="0" applyAlignment="1" pivotButton="0" quotePrefix="0" xfId="0">
      <alignment horizontal="right" vertical="center"/>
    </xf>
    <xf numFmtId="0" fontId="15" fillId="8" borderId="0" applyAlignment="1" pivotButton="0" quotePrefix="0" xfId="0">
      <alignment horizontal="right" vertical="center"/>
    </xf>
    <xf numFmtId="0" fontId="7" fillId="9" borderId="0" applyAlignment="1" pivotButton="0" quotePrefix="0" xfId="0">
      <alignment horizontal="center" vertical="center"/>
    </xf>
    <xf numFmtId="0" fontId="13" fillId="2" borderId="0" applyAlignment="1" pivotButton="0" quotePrefix="0" xfId="0">
      <alignment horizontal="right" vertical="center"/>
    </xf>
    <xf numFmtId="0" fontId="15" fillId="0" borderId="0" applyAlignment="1" pivotButton="0" quotePrefix="0" xfId="0">
      <alignment horizontal="center" vertical="center"/>
    </xf>
    <xf numFmtId="0" fontId="21" fillId="0" borderId="0" applyAlignment="1" pivotButton="0" quotePrefix="0" xfId="0">
      <alignment horizontal="center" vertical="center"/>
    </xf>
    <xf numFmtId="0" fontId="34" fillId="6" borderId="0" applyAlignment="1" pivotButton="0" quotePrefix="0" xfId="0">
      <alignment horizontal="right" vertical="center"/>
    </xf>
    <xf numFmtId="0" fontId="13" fillId="6" borderId="0" applyAlignment="1" pivotButton="0" quotePrefix="0" xfId="0">
      <alignment horizontal="right" vertical="center"/>
    </xf>
    <xf numFmtId="0" fontId="8" fillId="5" borderId="1" applyAlignment="1" pivotButton="0" quotePrefix="0" xfId="0">
      <alignment horizontal="center" vertical="center" wrapText="1"/>
    </xf>
    <xf numFmtId="0" fontId="13" fillId="8" borderId="0" applyAlignment="1" pivotButton="0" quotePrefix="0" xfId="0">
      <alignment horizontal="center" vertical="center" wrapText="1"/>
    </xf>
    <xf numFmtId="0" fontId="13" fillId="10" borderId="0" applyAlignment="1" pivotButton="0" quotePrefix="0" xfId="0">
      <alignment horizontal="center" vertical="center" wrapText="1"/>
    </xf>
    <xf numFmtId="0" fontId="33" fillId="12" borderId="0" applyAlignment="1" pivotButton="0" quotePrefix="0" xfId="0">
      <alignment horizontal="right" vertical="center"/>
    </xf>
    <xf numFmtId="0" fontId="27" fillId="12" borderId="0" applyAlignment="1" pivotButton="0" quotePrefix="0" xfId="0">
      <alignment horizontal="right" vertical="center"/>
    </xf>
    <xf numFmtId="0" fontId="12" fillId="10" borderId="0" applyAlignment="1" pivotButton="0" quotePrefix="0" xfId="0">
      <alignment horizontal="right" vertical="center"/>
    </xf>
    <xf numFmtId="0" fontId="19" fillId="0" borderId="0" applyAlignment="1" pivotButton="0" quotePrefix="0" xfId="0">
      <alignment horizontal="center" vertical="center"/>
    </xf>
    <xf numFmtId="0" fontId="0" fillId="0" borderId="0" applyAlignment="1" pivotButton="0" quotePrefix="0" xfId="0">
      <alignment horizontal="left" vertical="center" wrapText="1"/>
    </xf>
    <xf numFmtId="0" fontId="10" fillId="0" borderId="0" applyAlignment="1" pivotButton="0" quotePrefix="0" xfId="0">
      <alignment horizontal="center" vertical="center"/>
    </xf>
    <xf numFmtId="0" fontId="10" fillId="0" borderId="0" applyAlignment="1" pivotButton="0" quotePrefix="0" xfId="0">
      <alignment horizontal="center"/>
    </xf>
    <xf numFmtId="0" fontId="9" fillId="4" borderId="1" applyAlignment="1" pivotButton="0" quotePrefix="0" xfId="0">
      <alignment horizontal="right"/>
    </xf>
    <xf numFmtId="0" fontId="0" fillId="0" borderId="3" pivotButton="0" quotePrefix="0" xfId="0"/>
    <xf numFmtId="0" fontId="0" fillId="0" borderId="7" pivotButton="0" quotePrefix="0" xfId="0"/>
    <xf numFmtId="165" fontId="5" fillId="5" borderId="1" applyAlignment="1" pivotButton="0" quotePrefix="0" xfId="0">
      <alignment horizontal="center" vertical="center"/>
    </xf>
    <xf numFmtId="0" fontId="0" fillId="0" borderId="6" pivotButton="0" quotePrefix="0" xfId="0"/>
    <xf numFmtId="0" fontId="0" fillId="0" borderId="9" pivotButton="0" quotePrefix="0" xfId="0"/>
    <xf numFmtId="0" fontId="0" fillId="0" borderId="10" pivotButton="0" quotePrefix="0" xfId="0"/>
    <xf numFmtId="165" fontId="16" fillId="11" borderId="0" applyAlignment="1" pivotButton="0" quotePrefix="0" xfId="0">
      <alignment horizontal="center" vertical="center"/>
    </xf>
    <xf numFmtId="165" fontId="6" fillId="11" borderId="0" applyAlignment="1" pivotButton="0" quotePrefix="0" xfId="0">
      <alignment horizontal="center" vertical="center"/>
    </xf>
    <xf numFmtId="165" fontId="5" fillId="5" borderId="1" applyAlignment="1" pivotButton="0" quotePrefix="0" xfId="0">
      <alignment vertical="center"/>
    </xf>
    <xf numFmtId="165" fontId="18" fillId="8" borderId="0" applyAlignment="1" pivotButton="0" quotePrefix="0" xfId="0">
      <alignment horizontal="center" vertical="center"/>
    </xf>
    <xf numFmtId="165" fontId="22" fillId="12" borderId="0" applyAlignment="1" pivotButton="0" quotePrefix="0" xfId="0">
      <alignment horizontal="center" vertical="center"/>
    </xf>
    <xf numFmtId="165" fontId="6" fillId="9" borderId="0" applyAlignment="1" pivotButton="0" quotePrefix="0" xfId="0">
      <alignment horizontal="center" vertical="center"/>
    </xf>
    <xf numFmtId="165" fontId="6" fillId="15" borderId="0" applyAlignment="1" pivotButton="0" quotePrefix="0" xfId="0">
      <alignment horizontal="center" vertical="center"/>
    </xf>
    <xf numFmtId="165" fontId="23" fillId="10" borderId="0" applyAlignment="1" pivotButton="0" quotePrefix="0" xfId="0">
      <alignment horizontal="center" vertical="center"/>
    </xf>
    <xf numFmtId="165" fontId="0" fillId="0" borderId="0" applyAlignment="1" pivotButton="0" quotePrefix="0" xfId="0">
      <alignment vertical="center"/>
    </xf>
    <xf numFmtId="165" fontId="31" fillId="14" borderId="0" applyAlignment="1" pivotButton="0" quotePrefix="0" xfId="0">
      <alignment horizontal="center" vertical="center"/>
    </xf>
    <xf numFmtId="165" fontId="24" fillId="6" borderId="0" applyAlignment="1" pivotButton="0" quotePrefix="0" xfId="0">
      <alignment horizontal="center" vertical="center"/>
    </xf>
    <xf numFmtId="165" fontId="13" fillId="7" borderId="0" applyAlignment="1" pivotButton="0" quotePrefix="0" xfId="0">
      <alignment horizontal="center" vertical="center"/>
    </xf>
    <xf numFmtId="165" fontId="0" fillId="0" borderId="0" pivotButton="0" quotePrefix="0" xfId="0"/>
    <xf numFmtId="165" fontId="0" fillId="3" borderId="1" applyAlignment="1" pivotButton="0" quotePrefix="0" xfId="0">
      <alignment horizontal="center" vertical="center"/>
    </xf>
    <xf numFmtId="165" fontId="0" fillId="0" borderId="1" applyAlignment="1" pivotButton="0" quotePrefix="0" xfId="0">
      <alignment horizontal="center" vertical="center"/>
    </xf>
    <xf numFmtId="165" fontId="0" fillId="0" borderId="1" applyAlignment="1" pivotButton="0" quotePrefix="0" xfId="0">
      <alignment vertical="center"/>
    </xf>
    <xf numFmtId="165" fontId="0" fillId="0" borderId="1" applyAlignment="1" pivotButton="0" quotePrefix="0" xfId="1">
      <alignment horizontal="center" vertical="center"/>
    </xf>
    <xf numFmtId="165" fontId="6" fillId="0" borderId="0" applyAlignment="1" pivotButton="0" quotePrefix="0" xfId="1">
      <alignment horizontal="center" vertical="center"/>
    </xf>
    <xf numFmtId="165" fontId="0" fillId="0" borderId="0" applyAlignment="1" pivotButton="0" quotePrefix="0" xfId="0">
      <alignment horizontal="center" vertical="center"/>
    </xf>
    <xf numFmtId="165" fontId="6" fillId="0" borderId="0" applyAlignment="1" pivotButton="0" quotePrefix="0" xfId="0">
      <alignment horizontal="center" vertical="center"/>
    </xf>
    <xf numFmtId="165" fontId="29" fillId="3" borderId="0" applyAlignment="1" pivotButton="0" quotePrefix="0" xfId="0">
      <alignment horizontal="center" vertical="center"/>
    </xf>
    <xf numFmtId="165" fontId="9" fillId="0" borderId="0" applyAlignment="1" pivotButton="0" quotePrefix="0" xfId="0">
      <alignment vertical="center"/>
    </xf>
  </cellXfs>
  <cellStyles count="3">
    <cellStyle name="Normal" xfId="0" builtinId="0"/>
    <cellStyle name="Currency" xfId="1" builtinId="4"/>
    <cellStyle name="Percent" xfId="2" builtinId="5"/>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B2:I53"/>
  <sheetViews>
    <sheetView tabSelected="1" topLeftCell="A7" workbookViewId="0">
      <selection activeCell="D12" sqref="D12"/>
    </sheetView>
  </sheetViews>
  <sheetFormatPr baseColWidth="8" defaultColWidth="11" defaultRowHeight="15.75"/>
  <cols>
    <col width="2" customWidth="1" min="1" max="1"/>
    <col width="18.8125" customWidth="1" min="2" max="2"/>
    <col width="9.5" customWidth="1" min="3" max="3"/>
    <col width="26.3125" bestFit="1" customWidth="1" min="4" max="4"/>
    <col width="13.5" bestFit="1" customWidth="1" min="7" max="7"/>
    <col width="2" customWidth="1" min="8" max="8"/>
    <col width="11.375" bestFit="1" customWidth="1" min="9" max="9"/>
  </cols>
  <sheetData>
    <row r="1" ht="12" customHeight="1"/>
    <row r="2" ht="50" customHeight="1">
      <c r="C2" s="92" t="inlineStr">
        <is>
          <t>3D Printed Product Pricing Sheet</t>
        </is>
      </c>
    </row>
    <row r="3" ht="12" customHeight="1"/>
    <row r="4" ht="20" customHeight="1">
      <c r="B4" s="105" t="inlineStr">
        <is>
          <t>Part Name:</t>
        </is>
      </c>
      <c r="C4" s="106" t="n"/>
      <c r="D4" s="80" t="inlineStr">
        <is>
          <t>9. black abs esun filameny swatch 0.20 standard ss04</t>
        </is>
      </c>
      <c r="E4" s="107" t="n"/>
      <c r="F4" s="106" t="n"/>
      <c r="G4" s="23" t="n"/>
    </row>
    <row r="5" ht="20" customHeight="1">
      <c r="B5" s="105" t="inlineStr">
        <is>
          <t>Revision No.</t>
        </is>
      </c>
      <c r="C5" s="106" t="n"/>
      <c r="D5" s="80" t="inlineStr">
        <is>
          <t>v1</t>
        </is>
      </c>
      <c r="E5" s="107" t="n"/>
      <c r="F5" s="106" t="n"/>
      <c r="G5" s="23" t="n"/>
    </row>
    <row r="6" ht="20" customHeight="1">
      <c r="B6" s="105" t="inlineStr">
        <is>
          <t>Date:</t>
        </is>
      </c>
      <c r="C6" s="106" t="n"/>
      <c r="D6" s="83" t="n">
        <v>45751.55095405522</v>
      </c>
      <c r="E6" s="107" t="n"/>
      <c r="F6" s="106" t="n"/>
      <c r="G6" s="23" t="n"/>
    </row>
    <row r="7" ht="20" customHeight="1">
      <c r="B7" s="105" t="inlineStr">
        <is>
          <t>Prepared By:</t>
        </is>
      </c>
      <c r="C7" s="106" t="n"/>
      <c r="D7" s="80" t="inlineStr">
        <is>
          <t>FabraForma</t>
        </is>
      </c>
      <c r="E7" s="107" t="n"/>
      <c r="F7" s="106" t="n"/>
      <c r="G7" s="23" t="n"/>
    </row>
    <row r="8" ht="16.05" customHeight="1">
      <c r="F8" s="77" t="n"/>
    </row>
    <row r="9" ht="20" customFormat="1" customHeight="1" s="2">
      <c r="B9" s="76" t="inlineStr">
        <is>
          <t>Material Used:</t>
        </is>
      </c>
      <c r="C9" s="106" t="n"/>
      <c r="D9" s="24" t="inlineStr">
        <is>
          <t>ABS</t>
        </is>
      </c>
      <c r="F9" s="46" t="n"/>
    </row>
    <row r="10" ht="20" customFormat="1" customHeight="1" s="2">
      <c r="B10" s="76" t="inlineStr">
        <is>
          <t>Filament Cost (₹/kg):</t>
        </is>
      </c>
      <c r="C10" s="106" t="n"/>
      <c r="D10" s="108" t="n">
        <v>1200</v>
      </c>
      <c r="F10" s="82" t="inlineStr">
        <is>
          <t>To get started:</t>
        </is>
      </c>
    </row>
    <row r="11" ht="20" customFormat="1" customHeight="1" s="2">
      <c r="B11" s="76" t="inlineStr">
        <is>
          <t>Total Filament Required (g):</t>
        </is>
      </c>
      <c r="C11" s="106" t="n"/>
      <c r="D11" s="54" t="n">
        <v>15.76</v>
      </c>
      <c r="E11" s="45" t="n"/>
      <c r="F11" s="81" t="inlineStr">
        <is>
          <t>Fill in all blue cells!</t>
        </is>
      </c>
      <c r="G11" s="109" t="n"/>
    </row>
    <row r="12" ht="20" customFormat="1" customHeight="1" s="2">
      <c r="B12" s="76" t="inlineStr">
        <is>
          <t>Total Printing Time (hr):</t>
        </is>
      </c>
      <c r="C12" s="106" t="n"/>
      <c r="D12" s="69" t="n">
        <v>0.6833</v>
      </c>
      <c r="E12" s="45" t="n"/>
      <c r="F12" s="110" t="n"/>
      <c r="G12" s="111" t="n"/>
    </row>
    <row r="13" ht="20" customFormat="1" customHeight="1" s="2">
      <c r="B13" s="76" t="inlineStr">
        <is>
          <t>Total Labor Required (min):</t>
        </is>
      </c>
      <c r="C13" s="106" t="n"/>
      <c r="D13" s="54" t="n">
        <v>30</v>
      </c>
    </row>
    <row r="14" ht="12" customFormat="1" customHeight="1" s="2">
      <c r="B14" s="21" t="n"/>
      <c r="C14" s="22" t="n"/>
    </row>
    <row r="15" ht="30" customFormat="1" customHeight="1" s="2">
      <c r="B15" s="96" t="inlineStr">
        <is>
          <t>Materials Input (Printed &amp; Purchased)</t>
        </is>
      </c>
      <c r="H15" s="25" t="n"/>
    </row>
    <row r="16" ht="22.05" customFormat="1" customHeight="1" s="2">
      <c r="B16" s="32" t="n"/>
      <c r="C16" s="85" t="inlineStr">
        <is>
          <t>Name</t>
        </is>
      </c>
      <c r="E16" s="85" t="inlineStr">
        <is>
          <t>Quantity</t>
        </is>
      </c>
      <c r="F16" s="85" t="inlineStr">
        <is>
          <t>Unit Cost</t>
        </is>
      </c>
      <c r="G16" s="85" t="inlineStr">
        <is>
          <t>Total Cost</t>
        </is>
      </c>
    </row>
    <row r="17" ht="36" customFormat="1" customHeight="1" s="2">
      <c r="B17" s="32" t="inlineStr">
        <is>
          <t>Printed Part</t>
        </is>
      </c>
      <c r="C17" s="86">
        <f>D4</f>
        <v/>
      </c>
      <c r="D17" s="106" t="n"/>
      <c r="E17" s="24" t="n">
        <v>1</v>
      </c>
      <c r="F17" s="112">
        <f>(D11/1000)*D10*'Adv. Inputs'!C4</f>
        <v/>
      </c>
      <c r="G17" s="113">
        <f>F17*E17</f>
        <v/>
      </c>
      <c r="I17" s="112">
        <f>(D11/1000)*D10*'Adv. Inputs'!D4</f>
        <v/>
      </c>
    </row>
    <row r="18" ht="36" customFormat="1" customHeight="1" s="2">
      <c r="B18" s="32" t="inlineStr">
        <is>
          <t>Hardware 1</t>
        </is>
      </c>
      <c r="C18" s="84" t="inlineStr">
        <is>
          <t>(Insert name here)</t>
        </is>
      </c>
      <c r="D18" s="106" t="n"/>
      <c r="E18" s="24" t="n"/>
      <c r="F18" s="114" t="n"/>
      <c r="G18" s="113">
        <f>E18*F18</f>
        <v/>
      </c>
    </row>
    <row r="19" ht="36" customFormat="1" customHeight="1" s="2">
      <c r="B19" s="32" t="inlineStr">
        <is>
          <t>Hardware 2</t>
        </is>
      </c>
      <c r="C19" s="84" t="inlineStr">
        <is>
          <t>(Insert name here)</t>
        </is>
      </c>
      <c r="D19" s="106" t="n"/>
      <c r="E19" s="24" t="n"/>
      <c r="F19" s="114" t="n"/>
      <c r="G19" s="113">
        <f>E19*F19</f>
        <v/>
      </c>
    </row>
    <row r="20" ht="36" customFormat="1" customHeight="1" s="2">
      <c r="B20" s="32" t="inlineStr">
        <is>
          <t>Hardware 3</t>
        </is>
      </c>
      <c r="C20" s="84" t="inlineStr">
        <is>
          <t>(Insert name here)</t>
        </is>
      </c>
      <c r="D20" s="106" t="n"/>
      <c r="E20" s="24" t="n"/>
      <c r="F20" s="114" t="n"/>
      <c r="G20" s="113">
        <f>E20*F20</f>
        <v/>
      </c>
    </row>
    <row r="21" ht="36" customFormat="1" customHeight="1" s="2">
      <c r="B21" s="32" t="inlineStr">
        <is>
          <t>Hardware 4</t>
        </is>
      </c>
      <c r="C21" s="84" t="inlineStr">
        <is>
          <t>(Insert name here)</t>
        </is>
      </c>
      <c r="D21" s="106" t="n"/>
      <c r="E21" s="24" t="n"/>
      <c r="F21" s="114" t="n"/>
      <c r="G21" s="113">
        <f>E21*F21</f>
        <v/>
      </c>
    </row>
    <row r="22" ht="36" customFormat="1" customHeight="1" s="2">
      <c r="B22" s="32" t="inlineStr">
        <is>
          <t>Hardware 5</t>
        </is>
      </c>
      <c r="C22" s="84" t="inlineStr">
        <is>
          <t>(Insert name here)</t>
        </is>
      </c>
      <c r="D22" s="106" t="n"/>
      <c r="E22" s="24" t="n"/>
      <c r="F22" s="114" t="n"/>
      <c r="G22" s="113">
        <f>E22*F22</f>
        <v/>
      </c>
    </row>
    <row r="23" ht="36" customFormat="1" customHeight="1" s="2">
      <c r="B23" s="32" t="inlineStr">
        <is>
          <t>Hardware 6</t>
        </is>
      </c>
      <c r="C23" s="84" t="inlineStr">
        <is>
          <t>(Insert name here)</t>
        </is>
      </c>
      <c r="D23" s="106" t="n"/>
      <c r="E23" s="24" t="n"/>
      <c r="F23" s="114" t="n"/>
      <c r="G23" s="113">
        <f>E23*F23</f>
        <v/>
      </c>
    </row>
    <row r="24" ht="36" customFormat="1" customHeight="1" s="2">
      <c r="B24" s="32" t="inlineStr">
        <is>
          <t>Hardware 7</t>
        </is>
      </c>
      <c r="C24" s="84" t="inlineStr">
        <is>
          <t>(Insert name here)</t>
        </is>
      </c>
      <c r="D24" s="106" t="n"/>
      <c r="E24" s="24" t="n"/>
      <c r="F24" s="114" t="n"/>
      <c r="G24" s="113">
        <f>E24*F24</f>
        <v/>
      </c>
    </row>
    <row r="25" ht="11" customFormat="1" customHeight="1" s="2">
      <c r="B25" s="32" t="n"/>
      <c r="C25" s="34" t="n"/>
      <c r="D25" s="34" t="n"/>
      <c r="E25" s="34">
        <f>SUM(E17:E24)</f>
        <v/>
      </c>
      <c r="F25" s="34" t="n"/>
      <c r="G25" s="34" t="n"/>
    </row>
    <row r="26" ht="30" customFormat="1" customHeight="1" s="2">
      <c r="B26" s="26" t="n"/>
      <c r="C26" s="87" t="inlineStr">
        <is>
          <t>Total Materials Cost (₹):</t>
        </is>
      </c>
      <c r="G26" s="115">
        <f>SUM(G17:G24)</f>
        <v/>
      </c>
      <c r="I26" s="115">
        <f>I17+SUM(G18:G24)</f>
        <v/>
      </c>
    </row>
    <row r="27" ht="12" customFormat="1" customHeight="1" s="2">
      <c r="B27" s="21" t="n"/>
    </row>
    <row r="28" ht="30" customFormat="1" customHeight="1" s="2">
      <c r="B28" s="35" t="n"/>
      <c r="C28" s="98" t="inlineStr">
        <is>
          <t>Total Labor Cost (₹):</t>
        </is>
      </c>
      <c r="G28" s="116">
        <f>(D13/60)*'Adv. Inputs'!C6*E25</f>
        <v/>
      </c>
      <c r="I28" s="116">
        <f>(D13/60)*'Adv. Inputs'!D6*E25</f>
        <v/>
      </c>
    </row>
    <row r="29" ht="12" customFormat="1" customHeight="1" s="2">
      <c r="B29" s="21" t="n"/>
    </row>
    <row r="30" ht="30" customFormat="1" customHeight="1" s="2">
      <c r="B30" s="97" t="inlineStr">
        <is>
          <t>Packaging &amp; Shipping Input</t>
        </is>
      </c>
      <c r="H30" s="25" t="n"/>
    </row>
    <row r="31" ht="22.05" customFormat="1" customHeight="1" s="2">
      <c r="B31" s="27" t="n"/>
      <c r="C31" s="89" t="inlineStr">
        <is>
          <t>Name</t>
        </is>
      </c>
      <c r="E31" s="89" t="inlineStr">
        <is>
          <t>Quantity</t>
        </is>
      </c>
      <c r="F31" s="89" t="inlineStr">
        <is>
          <t>Unit Cost</t>
        </is>
      </c>
      <c r="G31" s="89" t="inlineStr">
        <is>
          <t>Total Cost</t>
        </is>
      </c>
    </row>
    <row r="32" ht="36" customFormat="1" customHeight="1" s="2">
      <c r="B32" s="29" t="inlineStr">
        <is>
          <t>Packaging 1</t>
        </is>
      </c>
      <c r="C32" s="84" t="inlineStr">
        <is>
          <t>(Insert name here)</t>
        </is>
      </c>
      <c r="D32" s="106" t="n"/>
      <c r="E32" s="24" t="n"/>
      <c r="F32" s="114" t="n"/>
      <c r="G32" s="117">
        <f>E32*F32</f>
        <v/>
      </c>
      <c r="I32" s="118" t="n"/>
    </row>
    <row r="33" ht="36" customFormat="1" customHeight="1" s="2">
      <c r="B33" s="29" t="inlineStr">
        <is>
          <t>Packaging 2</t>
        </is>
      </c>
      <c r="C33" s="84" t="inlineStr">
        <is>
          <t>(Insert name here)</t>
        </is>
      </c>
      <c r="D33" s="106" t="n"/>
      <c r="E33" s="24" t="n"/>
      <c r="F33" s="114" t="n"/>
      <c r="G33" s="117">
        <f>E33*F33</f>
        <v/>
      </c>
      <c r="I33" s="118" t="n"/>
    </row>
    <row r="34" ht="36" customFormat="1" customHeight="1" s="2">
      <c r="B34" s="29" t="inlineStr">
        <is>
          <t>Packaging 3</t>
        </is>
      </c>
      <c r="C34" s="84" t="inlineStr">
        <is>
          <t>(Insert name here)</t>
        </is>
      </c>
      <c r="D34" s="106" t="n"/>
      <c r="E34" s="24" t="n"/>
      <c r="F34" s="114" t="n"/>
      <c r="G34" s="117">
        <f>E34*F34</f>
        <v/>
      </c>
      <c r="I34" s="118" t="n"/>
    </row>
    <row r="35" ht="36" customFormat="1" customHeight="1" s="2">
      <c r="B35" s="29" t="inlineStr">
        <is>
          <t>Packaging 4</t>
        </is>
      </c>
      <c r="C35" s="84" t="inlineStr">
        <is>
          <t>(Insert name here)</t>
        </is>
      </c>
      <c r="D35" s="106" t="n"/>
      <c r="E35" s="24" t="n"/>
      <c r="F35" s="114" t="n"/>
      <c r="G35" s="117">
        <f>E35*F35</f>
        <v/>
      </c>
      <c r="I35" s="118" t="n"/>
    </row>
    <row r="36" ht="36" customFormat="1" customHeight="1" s="2">
      <c r="B36" s="29" t="inlineStr">
        <is>
          <t>Packaging 5</t>
        </is>
      </c>
      <c r="C36" s="84" t="inlineStr">
        <is>
          <t>(Insert name here)</t>
        </is>
      </c>
      <c r="D36" s="106" t="n"/>
      <c r="E36" s="24" t="n"/>
      <c r="F36" s="114" t="n"/>
      <c r="G36" s="117">
        <f>E36*F36</f>
        <v/>
      </c>
      <c r="I36" s="118" t="n"/>
    </row>
    <row r="37" ht="36" customFormat="1" customHeight="1" s="2">
      <c r="B37" s="29" t="inlineStr">
        <is>
          <t>Packaging 6</t>
        </is>
      </c>
      <c r="C37" s="84" t="inlineStr">
        <is>
          <t>(Insert name here)</t>
        </is>
      </c>
      <c r="D37" s="106" t="n"/>
      <c r="E37" s="24" t="n"/>
      <c r="F37" s="114" t="n"/>
      <c r="G37" s="117">
        <f>E37*F37</f>
        <v/>
      </c>
      <c r="I37" s="118" t="n"/>
    </row>
    <row r="38" ht="36" customFormat="1" customHeight="1" s="2">
      <c r="B38" s="29" t="inlineStr">
        <is>
          <t>Packaging 7</t>
        </is>
      </c>
      <c r="C38" s="84" t="inlineStr">
        <is>
          <t>(Insert name here)</t>
        </is>
      </c>
      <c r="D38" s="106" t="n"/>
      <c r="E38" s="24" t="n"/>
      <c r="F38" s="114" t="n"/>
      <c r="G38" s="117">
        <f>E38*F38</f>
        <v/>
      </c>
      <c r="I38" s="118" t="n"/>
    </row>
    <row r="39" ht="36" customFormat="1" customHeight="1" s="2">
      <c r="B39" s="29" t="inlineStr">
        <is>
          <t>Postage</t>
        </is>
      </c>
      <c r="C39" s="95" t="inlineStr">
        <is>
          <t>Average Shipping  Cost</t>
        </is>
      </c>
      <c r="D39" s="106" t="n"/>
      <c r="E39" s="24" t="n">
        <v>1</v>
      </c>
      <c r="F39" s="114" t="n"/>
      <c r="G39" s="117">
        <f>E39*F39</f>
        <v/>
      </c>
      <c r="I39" s="118" t="n"/>
    </row>
    <row r="40" ht="12" customFormat="1" customHeight="1" s="2">
      <c r="B40" s="27" t="n"/>
      <c r="C40" s="27" t="n"/>
      <c r="D40" s="27" t="n"/>
      <c r="E40" s="27" t="n"/>
      <c r="F40" s="27" t="n"/>
      <c r="G40" s="27" t="n"/>
    </row>
    <row r="41" ht="30" customFormat="1" customHeight="1" s="2">
      <c r="B41" s="30" t="n"/>
      <c r="C41" s="100" t="inlineStr">
        <is>
          <t>Total Packaging Cost (₹):</t>
        </is>
      </c>
      <c r="G41" s="119">
        <f>SUM(G32:G39)</f>
        <v/>
      </c>
      <c r="I41" s="119">
        <f>SUM(G32:G39)</f>
        <v/>
      </c>
    </row>
    <row r="42" ht="12" customFormat="1" customHeight="1" s="2">
      <c r="G42" s="120" t="n"/>
    </row>
    <row r="43" ht="30" customFormat="1" customHeight="1" s="2">
      <c r="B43" s="47" t="n"/>
      <c r="C43" s="75" t="inlineStr">
        <is>
          <t>Added Machine Cost (₹):</t>
        </is>
      </c>
      <c r="G43" s="121">
        <f>D12*'Adv. Inputs'!C5</f>
        <v/>
      </c>
      <c r="I43" s="121">
        <f>D12*'Adv. Inputs'!D5</f>
        <v/>
      </c>
    </row>
    <row r="44" ht="12" customFormat="1" customHeight="1" s="2">
      <c r="G44" s="120" t="n"/>
    </row>
    <row r="45" ht="30" customHeight="1">
      <c r="B45" s="31" t="n"/>
      <c r="C45" s="93" t="inlineStr">
        <is>
          <t>Total Landed Cost (₹):</t>
        </is>
      </c>
      <c r="G45" s="122">
        <f>G26+G28+G43+G41</f>
        <v/>
      </c>
      <c r="I45" s="122">
        <f>I26+I28+I43+I41</f>
        <v/>
      </c>
    </row>
    <row r="46" ht="12" customHeight="1"/>
    <row r="47" ht="26" customHeight="1">
      <c r="B47" s="91" t="inlineStr">
        <is>
          <t>Suggested Pricing Based on Margin Target</t>
        </is>
      </c>
    </row>
    <row r="48" ht="12" customHeight="1"/>
    <row r="49" ht="30" customHeight="1">
      <c r="D49" s="36" t="n"/>
      <c r="E49" s="90" t="inlineStr">
        <is>
          <t>50% Margin Price</t>
        </is>
      </c>
      <c r="G49" s="123">
        <f>G45/(1-(50/100))</f>
        <v/>
      </c>
      <c r="I49" s="123">
        <f>I45/(1-(50/100))</f>
        <v/>
      </c>
    </row>
    <row r="50" ht="10.05" customHeight="1">
      <c r="C50" s="36" t="n"/>
      <c r="D50" s="36" t="n"/>
      <c r="E50" s="36" t="n"/>
      <c r="F50" s="36" t="n"/>
      <c r="G50" s="124" t="n"/>
    </row>
    <row r="51" ht="30" customHeight="1">
      <c r="D51" s="90" t="inlineStr">
        <is>
          <t>60% Margin Price</t>
        </is>
      </c>
      <c r="G51" s="123">
        <f>$G$45/(1-(60/100))</f>
        <v/>
      </c>
      <c r="I51" s="123">
        <f>I45/(1-(60/100))</f>
        <v/>
      </c>
    </row>
    <row r="52" ht="12" customHeight="1">
      <c r="G52" s="124" t="n"/>
    </row>
    <row r="53" ht="30" customHeight="1">
      <c r="C53" s="90" t="inlineStr">
        <is>
          <t>70% Margin Price</t>
        </is>
      </c>
      <c r="G53" s="123">
        <f>$G$45/(1-(70/100))</f>
        <v/>
      </c>
      <c r="I53" s="123">
        <f>I45/(1-(70/100))</f>
        <v/>
      </c>
    </row>
  </sheetData>
  <mergeCells count="46">
    <mergeCell ref="C34:D34"/>
    <mergeCell ref="C24:D24"/>
    <mergeCell ref="B7:C7"/>
    <mergeCell ref="F10:G10"/>
    <mergeCell ref="C33:D33"/>
    <mergeCell ref="D7:F7"/>
    <mergeCell ref="C28:F28"/>
    <mergeCell ref="C35:D35"/>
    <mergeCell ref="B12:C12"/>
    <mergeCell ref="C20:D20"/>
    <mergeCell ref="C53:F53"/>
    <mergeCell ref="C16:D16"/>
    <mergeCell ref="B11:C11"/>
    <mergeCell ref="D4:F4"/>
    <mergeCell ref="F11:G12"/>
    <mergeCell ref="C22:D22"/>
    <mergeCell ref="C31:D31"/>
    <mergeCell ref="B30:G30"/>
    <mergeCell ref="B15:G15"/>
    <mergeCell ref="F8:G8"/>
    <mergeCell ref="D51:F51"/>
    <mergeCell ref="B13:C13"/>
    <mergeCell ref="C45:F45"/>
    <mergeCell ref="C21:D21"/>
    <mergeCell ref="D5:F5"/>
    <mergeCell ref="C2:G2"/>
    <mergeCell ref="C26:F26"/>
    <mergeCell ref="E49:F49"/>
    <mergeCell ref="B10:C10"/>
    <mergeCell ref="C36:D36"/>
    <mergeCell ref="C41:F41"/>
    <mergeCell ref="B9:C9"/>
    <mergeCell ref="C23:D23"/>
    <mergeCell ref="C17:D17"/>
    <mergeCell ref="C39:D39"/>
    <mergeCell ref="B47:G47"/>
    <mergeCell ref="B6:C6"/>
    <mergeCell ref="C32:D32"/>
    <mergeCell ref="C38:D38"/>
    <mergeCell ref="B5:C5"/>
    <mergeCell ref="C43:F43"/>
    <mergeCell ref="C19:D19"/>
    <mergeCell ref="C37:D37"/>
    <mergeCell ref="C18:D18"/>
    <mergeCell ref="D6:F6"/>
    <mergeCell ref="B4:C4"/>
  </mergeCell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B2:E38"/>
  <sheetViews>
    <sheetView topLeftCell="A16" workbookViewId="0">
      <selection activeCell="H18" sqref="H18"/>
    </sheetView>
  </sheetViews>
  <sheetFormatPr baseColWidth="8" defaultColWidth="11" defaultRowHeight="15.75"/>
  <cols>
    <col width="2" customWidth="1" min="1" max="1"/>
    <col width="4.1875" customWidth="1" min="2" max="2"/>
    <col width="25.1875" customWidth="1" min="3" max="3"/>
    <col width="2" customWidth="1" min="4" max="4"/>
    <col width="49.3125" customWidth="1" min="5" max="5"/>
    <col width="2" customWidth="1" min="6" max="6"/>
  </cols>
  <sheetData>
    <row r="1" ht="12" customHeight="1"/>
    <row r="2" ht="30" customHeight="1">
      <c r="C2" s="101" t="inlineStr">
        <is>
          <t>Instructions for filling out the 3D Printing Pricing Sheet</t>
        </is>
      </c>
    </row>
    <row r="3" ht="12" customHeight="1"/>
    <row r="4" ht="21" customHeight="1">
      <c r="C4" s="103" t="inlineStr">
        <is>
          <t>Color Code Legend:</t>
        </is>
      </c>
    </row>
    <row r="5" ht="32" customHeight="1">
      <c r="C5" s="37" t="inlineStr">
        <is>
          <t>INPUTS</t>
        </is>
      </c>
      <c r="E5" s="44" t="inlineStr">
        <is>
          <t>Any cells  of the worksheet colored light blue are inputs (Some  text, but mostly  numerical)</t>
        </is>
      </c>
    </row>
    <row r="6" ht="32" customHeight="1">
      <c r="C6" s="38" t="inlineStr">
        <is>
          <t>Materials Section</t>
        </is>
      </c>
      <c r="E6" s="44" t="inlineStr">
        <is>
          <t>This section covers all material costs, all calculated numbers are colored GREY</t>
        </is>
      </c>
    </row>
    <row r="7" ht="32" customHeight="1">
      <c r="C7" s="39" t="inlineStr">
        <is>
          <t>Labor Section</t>
        </is>
      </c>
      <c r="E7" s="44" t="inlineStr">
        <is>
          <t>Calculated labor cost (GREY) is based on inputs and labor rate (located in Advanced Inputs)</t>
        </is>
      </c>
    </row>
    <row r="8" ht="32" customHeight="1">
      <c r="C8" s="40" t="inlineStr">
        <is>
          <t>Packaging Section</t>
        </is>
      </c>
      <c r="E8" s="44" t="inlineStr">
        <is>
          <t>This section covers all packaging and postage materials used for your product.</t>
        </is>
      </c>
    </row>
    <row r="9" ht="32" customHeight="1">
      <c r="C9" s="41" t="inlineStr">
        <is>
          <t>Total Landed Cost</t>
        </is>
      </c>
      <c r="E9" s="44" t="inlineStr">
        <is>
          <t>Total landed cost (GREY) is a sum of all (3) sections above</t>
        </is>
      </c>
    </row>
    <row r="10" ht="32" customHeight="1">
      <c r="C10" s="42" t="inlineStr">
        <is>
          <t>Price Outputs</t>
        </is>
      </c>
      <c r="E10" s="44" t="inlineStr">
        <is>
          <t>The price outputs (GREY) are calculated at 3 different margins.  You can change the margin in the equations</t>
        </is>
      </c>
    </row>
    <row r="11" ht="32" customHeight="1">
      <c r="C11" s="43" t="inlineStr">
        <is>
          <t>Calculations</t>
        </is>
      </c>
      <c r="E11" s="44" t="inlineStr">
        <is>
          <t>All text that is GREY is a calculation and should not be changed</t>
        </is>
      </c>
    </row>
    <row r="12" ht="12" customHeight="1"/>
    <row r="13" ht="20" customHeight="1">
      <c r="C13" s="103" t="inlineStr">
        <is>
          <t>Notes and Instructions</t>
        </is>
      </c>
    </row>
    <row r="14" ht="12" customHeight="1"/>
    <row r="15" ht="51" customHeight="1">
      <c r="B15" s="82" t="n">
        <v>1</v>
      </c>
      <c r="C15" s="102" t="inlineStr">
        <is>
          <t>Begin by filling in all of the BLUE fields at the top of the pricing sheet.  The required fields are: Filament Cost (D10), Total Filament Required (D11), Total Print Time (D12), and Total Labor Required (D13)</t>
        </is>
      </c>
    </row>
    <row r="16" ht="40.05" customHeight="1">
      <c r="B16" s="82" t="n">
        <v>2</v>
      </c>
      <c r="C16" s="102" t="inlineStr">
        <is>
          <t>For the Materials section begin by inputting the QUANTITY of 3D printed part you want to calculate for (by default this value is 1).</t>
        </is>
      </c>
    </row>
    <row r="17" ht="34.05" customHeight="1">
      <c r="B17" s="82" t="n">
        <v>3</v>
      </c>
      <c r="C17" s="102" t="inlineStr">
        <is>
          <t>IF your 3D printed product uses materials other than the printer filament/resin/powder then list each component in the Materials section by assigning a name, quantity, and unit price.</t>
        </is>
      </c>
    </row>
    <row r="18" ht="49.05" customHeight="1">
      <c r="B18" s="82" t="n">
        <v>4</v>
      </c>
      <c r="C18" s="102" t="inlineStr">
        <is>
          <t>Move on to the Packaging and Shipping section and fill in the areas similar to the Materials section.  List each packaging component such as box, bubble wrap, insert card, packing tape, and packing slip.  The last box is reserved for an estimated shipping charge (if you offer free ship)</t>
        </is>
      </c>
    </row>
    <row r="19" ht="70.05" customHeight="1">
      <c r="B19" s="82" t="n">
        <v>5</v>
      </c>
      <c r="C19" s="102" t="inlineStr">
        <is>
          <t>Once all inputs are put in the Total Landed Cost value should be populated.  Using that number there are 3 different suggested sale prices based on standard margins of 50, 60, and 70.  If you would like to evaluate different margins, simply change the values in the equations of cells G47, G49, or G51.</t>
        </is>
      </c>
    </row>
    <row r="20" ht="48" customHeight="1">
      <c r="B20" s="82" t="n">
        <v>6</v>
      </c>
      <c r="C20" s="102" t="inlineStr">
        <is>
          <t>If you would like to refine the calculations more, open the "Adv. Inputs" tab where you can manually adjust different inputs such as efficiency factor, labor rate, and even print time rate.</t>
        </is>
      </c>
    </row>
    <row r="21" ht="39" customHeight="1">
      <c r="B21" s="82" t="n">
        <v>7</v>
      </c>
      <c r="C21" s="102" t="inlineStr">
        <is>
          <t>Happy Printing!  If you have any questions or suggestions for improvement please reach out to: buildingrealitytech@gmail.com</t>
        </is>
      </c>
    </row>
    <row r="22" ht="12" customHeight="1">
      <c r="B22" s="82" t="n"/>
      <c r="C22" s="1" t="n"/>
    </row>
    <row r="23">
      <c r="B23" s="82" t="n"/>
      <c r="C23" s="1" t="n"/>
    </row>
    <row r="24">
      <c r="B24" s="82" t="n"/>
      <c r="C24" s="1" t="n"/>
    </row>
    <row r="25">
      <c r="B25" s="82" t="n"/>
      <c r="C25" s="1" t="n"/>
    </row>
    <row r="26">
      <c r="B26" s="82" t="n"/>
      <c r="C26" s="1" t="n"/>
    </row>
    <row r="27">
      <c r="B27" s="82" t="n"/>
      <c r="C27" s="1" t="n"/>
    </row>
    <row r="28">
      <c r="B28" s="82" t="n"/>
      <c r="C28" s="1" t="n"/>
    </row>
    <row r="29">
      <c r="B29" s="82" t="n"/>
      <c r="C29" s="1" t="n"/>
    </row>
    <row r="30">
      <c r="B30" s="82" t="n"/>
      <c r="C30" s="1" t="n"/>
    </row>
    <row r="31">
      <c r="C31" s="1" t="n"/>
    </row>
    <row r="32">
      <c r="C32" s="1" t="n"/>
    </row>
    <row r="33">
      <c r="C33" s="1" t="n"/>
    </row>
    <row r="34">
      <c r="C34" s="1" t="n"/>
    </row>
    <row r="35">
      <c r="C35" s="1" t="n"/>
    </row>
    <row r="36">
      <c r="C36" s="1" t="n"/>
    </row>
    <row r="37">
      <c r="C37" s="1" t="n"/>
    </row>
    <row r="38">
      <c r="C38" s="1" t="n"/>
    </row>
  </sheetData>
  <mergeCells count="10">
    <mergeCell ref="C2:E2"/>
    <mergeCell ref="C16:E16"/>
    <mergeCell ref="C19:E19"/>
    <mergeCell ref="C13:E13"/>
    <mergeCell ref="C18:E18"/>
    <mergeCell ref="C4:E4"/>
    <mergeCell ref="C17:E17"/>
    <mergeCell ref="C21:E21"/>
    <mergeCell ref="C20:E20"/>
    <mergeCell ref="C15:E15"/>
  </mergeCell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B1:H37"/>
  <sheetViews>
    <sheetView topLeftCell="A10" workbookViewId="0">
      <selection activeCell="E23" sqref="E23"/>
    </sheetView>
  </sheetViews>
  <sheetFormatPr baseColWidth="8" defaultColWidth="11" defaultRowHeight="15.75"/>
  <cols>
    <col width="2" customWidth="1" min="1" max="1"/>
    <col width="30.8125" customWidth="1" min="2" max="2"/>
    <col width="12.3125" bestFit="1" customWidth="1" style="77" min="3" max="3"/>
    <col width="15.4375" bestFit="1" customWidth="1" min="4" max="4"/>
    <col width="69" customWidth="1" min="5" max="5"/>
    <col width="2" customWidth="1" min="6" max="6"/>
  </cols>
  <sheetData>
    <row r="1" ht="18" customHeight="1">
      <c r="B1" s="104" t="inlineStr">
        <is>
          <t>Advanced Inputs</t>
        </is>
      </c>
    </row>
    <row r="2" ht="9" customHeight="1"/>
    <row r="3" ht="28.05" customHeight="1">
      <c r="B3" s="16" t="inlineStr">
        <is>
          <t>Name</t>
        </is>
      </c>
      <c r="C3" s="104" t="inlineStr">
        <is>
          <t>Value</t>
        </is>
      </c>
      <c r="D3" s="16" t="inlineStr">
        <is>
          <t>Without Buffer</t>
        </is>
      </c>
      <c r="E3" s="16" t="inlineStr">
        <is>
          <t>Description</t>
        </is>
      </c>
    </row>
    <row r="4" ht="28.9" customHeight="1">
      <c r="B4" s="13" t="inlineStr">
        <is>
          <t>Material Efficiency Factor</t>
        </is>
      </c>
      <c r="C4" s="8" t="n">
        <v>1.5</v>
      </c>
      <c r="D4" s="73" t="n">
        <v>1</v>
      </c>
      <c r="E4" s="20" t="inlineStr">
        <is>
          <t>Multiplier for taking printing in-efficiencies into account.  The product's material usage is multiplied by this factor.  By default this number is 1.1 (110%)</t>
        </is>
      </c>
    </row>
    <row r="5" ht="43.15" customHeight="1">
      <c r="B5" s="70" t="inlineStr">
        <is>
          <t>Print Time Rate (₹/hr)</t>
        </is>
      </c>
      <c r="C5" s="125">
        <f>C29</f>
        <v/>
      </c>
      <c r="D5" s="125">
        <f>D29</f>
        <v/>
      </c>
      <c r="E5" s="20" t="inlineStr">
        <is>
          <t>This value is the estimated value your 3D printer on an hourly basis.  The claculation is below if you want to input your own values.  The default value is $0.15/hr which I have found to be an excellent baseline to use for most desktop FDM printers.</t>
        </is>
      </c>
    </row>
    <row r="6" ht="28.9" customHeight="1">
      <c r="B6" s="70" t="inlineStr">
        <is>
          <t>Labor Hourly Rate (₹/hr)</t>
        </is>
      </c>
      <c r="C6" s="126" t="n">
        <v>100</v>
      </c>
      <c r="D6" s="127" t="n">
        <v>100</v>
      </c>
      <c r="E6" s="20" t="inlineStr">
        <is>
          <t>This is the assumed cost of labor for post processing, print farm management, and fulfillment.  Default value is $20/hr but adjust accordingly</t>
        </is>
      </c>
    </row>
    <row r="7">
      <c r="B7" s="9" t="n"/>
      <c r="C7" s="10" t="n"/>
      <c r="E7" s="11" t="n"/>
    </row>
    <row r="8">
      <c r="B8" s="9" t="n"/>
      <c r="C8" s="10" t="n"/>
      <c r="E8" s="11" t="n"/>
      <c r="H8" s="14" t="n"/>
    </row>
    <row r="9" ht="18" customHeight="1">
      <c r="B9" s="103" t="inlineStr">
        <is>
          <t>Print Time Rate (Machine Cost) Calculation</t>
        </is>
      </c>
    </row>
    <row r="10" ht="9" customHeight="1"/>
    <row r="11">
      <c r="B11" s="2" t="inlineStr">
        <is>
          <t>Printer Cost (₹)</t>
        </is>
      </c>
      <c r="C11" s="128" t="n">
        <v>135000</v>
      </c>
      <c r="D11" s="128" t="n">
        <v>135000</v>
      </c>
      <c r="E11" s="19" t="inlineStr">
        <is>
          <t>This is the total cost spent to purchase the 3D printer (includes shipping and taxes)</t>
        </is>
      </c>
    </row>
    <row r="12">
      <c r="B12" s="2" t="inlineStr">
        <is>
          <t>Additional Upfront Cost (₹)</t>
        </is>
      </c>
      <c r="C12" s="128" t="n">
        <v>50000</v>
      </c>
      <c r="D12" s="128" t="n">
        <v>50000</v>
      </c>
      <c r="E12" s="19" t="inlineStr">
        <is>
          <t>To include any upgrades done to the printer upon putting into service.</t>
        </is>
      </c>
    </row>
    <row r="13">
      <c r="B13" s="5" t="inlineStr">
        <is>
          <t>Total Investment (₹)</t>
        </is>
      </c>
      <c r="C13" s="129">
        <f>C11+C12</f>
        <v/>
      </c>
      <c r="D13" s="129">
        <f>D11+D12</f>
        <v/>
      </c>
      <c r="E13" s="18" t="inlineStr">
        <is>
          <t>Calculated value</t>
        </is>
      </c>
    </row>
    <row r="14" ht="9" customHeight="1">
      <c r="B14" s="2" t="n"/>
      <c r="C14" s="130" t="n"/>
      <c r="D14" s="2" t="n"/>
      <c r="E14" s="19" t="n"/>
    </row>
    <row r="15" ht="31.5" customHeight="1">
      <c r="B15" s="7" t="inlineStr">
        <is>
          <t>Estimated Annual Maintenance &amp; Repair (₹)</t>
        </is>
      </c>
      <c r="C15" s="128" t="n">
        <v>20000</v>
      </c>
      <c r="D15" s="128" t="n">
        <v>20000</v>
      </c>
      <c r="E15" s="19" t="inlineStr">
        <is>
          <t>Estimated cost of maintenance, upkeep, and repair spent per year to keep the 3D printer running.  By default this value is 10% of the printer cost</t>
        </is>
      </c>
    </row>
    <row r="16">
      <c r="B16" s="5" t="inlineStr">
        <is>
          <t>Lifetime Cost (₹)</t>
        </is>
      </c>
      <c r="C16" s="131">
        <f>C13+(C15*C18)</f>
        <v/>
      </c>
      <c r="D16" s="131">
        <f>D13+(D15*D18)</f>
        <v/>
      </c>
      <c r="E16" s="18" t="inlineStr">
        <is>
          <t>Calculated Value.  Total spent on printer for duration of it's life</t>
        </is>
      </c>
    </row>
    <row r="17" ht="9" customHeight="1">
      <c r="B17" s="2" t="n"/>
      <c r="C17" s="82" t="n"/>
      <c r="D17" s="2" t="n"/>
      <c r="E17" s="19" t="n"/>
    </row>
    <row r="18" ht="34.05" customHeight="1">
      <c r="B18" s="2" t="inlineStr">
        <is>
          <t>Estimated Life (yrs)</t>
        </is>
      </c>
      <c r="C18" s="8" t="n">
        <v>3</v>
      </c>
      <c r="D18" s="8" t="n">
        <v>3</v>
      </c>
      <c r="E18" s="19" t="inlineStr">
        <is>
          <t>Most hobbyist 3D Printers can be expected to last anywhere from 3-7 years depending on their use.  A print farm machine should be expected to last less than a hobbyist one.</t>
        </is>
      </c>
    </row>
    <row r="19" ht="34.05" customHeight="1">
      <c r="B19" s="2" t="inlineStr">
        <is>
          <t>Estimated Uptime (%)</t>
        </is>
      </c>
      <c r="C19" s="12" t="n">
        <v>0.5</v>
      </c>
      <c r="D19" s="12" t="n">
        <v>0.5</v>
      </c>
      <c r="E19" s="19" t="inlineStr">
        <is>
          <t>This value estimates the % number of hours the 3D printer will be running on average over the course of a year.  50% would be a very busy 3D printer, adjust accordingly.</t>
        </is>
      </c>
    </row>
    <row r="20">
      <c r="B20" s="5" t="inlineStr">
        <is>
          <t>Estimated Uptime (hrs/yr)</t>
        </is>
      </c>
      <c r="C20" s="6">
        <f>8760*C19</f>
        <v/>
      </c>
      <c r="D20" s="6">
        <f>8760*D19</f>
        <v/>
      </c>
      <c r="E20" s="18" t="inlineStr">
        <is>
          <t>Calculated value</t>
        </is>
      </c>
    </row>
    <row r="21" ht="9" customHeight="1">
      <c r="B21" s="2" t="n"/>
      <c r="C21" s="82" t="n"/>
      <c r="D21" s="2" t="n"/>
      <c r="E21" s="19" t="n"/>
    </row>
    <row r="22" ht="31.5" customHeight="1">
      <c r="B22" s="7" t="inlineStr">
        <is>
          <t>Average Printer Power Consumption (W)</t>
        </is>
      </c>
      <c r="C22" s="8" t="n">
        <v>150</v>
      </c>
      <c r="D22" s="8" t="n">
        <v>150</v>
      </c>
      <c r="E22" s="19" t="inlineStr">
        <is>
          <t>FDM 3D printers draw anywhere from 60W-300W during use.  The most power is drawn during the heat up phase, so the average should be around 150W</t>
        </is>
      </c>
    </row>
    <row r="23">
      <c r="B23" s="2" t="inlineStr">
        <is>
          <t>Electricity Cost (₹/KWh)</t>
        </is>
      </c>
      <c r="C23" s="128" t="n">
        <v>12</v>
      </c>
      <c r="D23" s="128" t="n">
        <v>12</v>
      </c>
      <c r="E23" s="19" t="inlineStr">
        <is>
          <t>Average rate per KWh in the USA is $0.14.  Adjust accordingly if needed</t>
        </is>
      </c>
    </row>
    <row r="24" ht="9" customHeight="1">
      <c r="B24" s="2" t="n"/>
      <c r="C24" s="82" t="n"/>
      <c r="D24" s="2" t="n"/>
      <c r="E24" s="7" t="n"/>
    </row>
    <row r="25">
      <c r="B25" s="82" t="inlineStr">
        <is>
          <t>Print Time Rate Calculation Results</t>
        </is>
      </c>
    </row>
    <row r="26">
      <c r="B26" s="5" t="inlineStr">
        <is>
          <t>Printer Capital Cost per hour (₹/hr)</t>
        </is>
      </c>
      <c r="C26" s="131">
        <f>C16/(C20*C18)</f>
        <v/>
      </c>
      <c r="D26" s="131">
        <f>D16/(D20*D18)</f>
        <v/>
      </c>
      <c r="E26" s="18" t="inlineStr">
        <is>
          <t>Calculated Value</t>
        </is>
      </c>
    </row>
    <row r="27">
      <c r="B27" s="5" t="inlineStr">
        <is>
          <t>Printer Electrical Cost per hour (₹/hr)</t>
        </is>
      </c>
      <c r="C27" s="131">
        <f>(C22/1000)*C23</f>
        <v/>
      </c>
      <c r="D27" s="131">
        <f>(D22/1000)*D23</f>
        <v/>
      </c>
      <c r="E27" s="18" t="inlineStr">
        <is>
          <t>Calculated Value</t>
        </is>
      </c>
    </row>
    <row r="28" ht="28.5" customHeight="1">
      <c r="B28" s="2" t="inlineStr">
        <is>
          <t>Printer Cost Buffer Factor</t>
        </is>
      </c>
      <c r="C28" s="8" t="n">
        <v>1.5</v>
      </c>
      <c r="D28" s="2" t="n">
        <v>1</v>
      </c>
      <c r="E28" s="19" t="inlineStr">
        <is>
          <t>Multiplies the total printer cost per hour to account for unforseen expenses and depreciation.  By default this value is 1.3 but feel free to adjust accordingly</t>
        </is>
      </c>
    </row>
    <row r="29" ht="37.05" customHeight="1">
      <c r="B29" s="15" t="inlineStr">
        <is>
          <t>Total Printer Cost per hour (₹/hr)</t>
        </is>
      </c>
      <c r="C29" s="132">
        <f>(C26+C27)*C28</f>
        <v/>
      </c>
      <c r="D29" s="133">
        <f>(C26+C27)*D28</f>
        <v/>
      </c>
      <c r="E29" s="19" t="inlineStr">
        <is>
          <t>Sum of printer capital and electrical cost and multiplying by the buffer factor</t>
        </is>
      </c>
    </row>
    <row r="30">
      <c r="B30" s="2" t="n"/>
      <c r="C30" s="82" t="n"/>
      <c r="E30" s="1" t="n"/>
    </row>
    <row r="32">
      <c r="B32" s="2" t="n"/>
      <c r="C32" s="82" t="n"/>
      <c r="E32" s="1" t="n"/>
    </row>
    <row r="33">
      <c r="B33" s="2" t="n"/>
      <c r="C33" s="82" t="n"/>
    </row>
    <row r="34">
      <c r="B34" s="2" t="n"/>
      <c r="C34" s="82" t="n"/>
    </row>
    <row r="35">
      <c r="B35" s="2" t="n"/>
      <c r="C35" s="82" t="n"/>
    </row>
    <row r="36">
      <c r="B36" s="2" t="n"/>
      <c r="C36" s="82" t="n"/>
    </row>
    <row r="37">
      <c r="B37" s="2" t="n"/>
      <c r="C37" s="82" t="n"/>
    </row>
  </sheetData>
  <mergeCells count="3">
    <mergeCell ref="B9:E9"/>
    <mergeCell ref="B1:E1"/>
    <mergeCell ref="B25:E25"/>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Travis Lathrop</dc:creator>
  <dcterms:created xsi:type="dcterms:W3CDTF">2024-04-26T17:01:05Z</dcterms:created>
  <dcterms:modified xsi:type="dcterms:W3CDTF">2025-09-21T13:53:30Z</dcterms:modified>
  <cp:lastModifiedBy>rachit bhojani</cp:lastModifiedBy>
  <cp:lastPrinted>2025-04-01T11:49:51Z</cp:lastPrinted>
</cp:coreProperties>
</file>