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arismedical-my.sharepoint.com/personal/kusakabe_stellarismedical_onmicrosoft_com/Documents/請求書,領収書/"/>
    </mc:Choice>
  </mc:AlternateContent>
  <xr:revisionPtr revIDLastSave="0" documentId="8_{882D406E-4317-4195-92A5-DF75A18C9B5F}" xr6:coauthVersionLast="47" xr6:coauthVersionMax="47" xr10:uidLastSave="{00000000-0000-0000-0000-000000000000}"/>
  <bookViews>
    <workbookView xWindow="-108" yWindow="-108" windowWidth="23256" windowHeight="12456" firstSheet="1" activeTab="1" xr2:uid="{F83E314C-E2A8-4F09-BD20-078417AF453A}"/>
  </bookViews>
  <sheets>
    <sheet name="出纳账【小额】" sheetId="2" r:id="rId1"/>
    <sheet name="銀行出納帳" sheetId="1" r:id="rId2"/>
    <sheet name="R" sheetId="7" r:id="rId3"/>
    <sheet name="S" sheetId="6" r:id="rId4"/>
    <sheet name="M" sheetId="5" r:id="rId5"/>
    <sheet name="月次用経費22-2" sheetId="3" r:id="rId6"/>
  </sheets>
  <definedNames>
    <definedName name="_xlnm._FilterDatabase" localSheetId="1" hidden="1">銀行出納帳!$C$2:$R$239</definedName>
    <definedName name="_xlnm._FilterDatabase" localSheetId="0" hidden="1">出纳账【小额】!$A$1:$P$6</definedName>
    <definedName name="_xlnm.Print_Area" localSheetId="1">銀行出納帳!$C$70:$Q$242</definedName>
    <definedName name="_xlnm.Print_Area" localSheetId="0">出纳账【小额】!$A$1:$N$43</definedName>
    <definedName name="_xlnm.Print_Titles" localSheetId="1">銀行出納帳!$1:$2</definedName>
    <definedName name="_xlnm.Print_Titles" localSheetId="0">出纳账【小额】!$1:$3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41" i="1" l="1"/>
  <c r="D241" i="1"/>
  <c r="B241" i="1"/>
  <c r="X240" i="1"/>
  <c r="D240" i="1"/>
  <c r="B240" i="1"/>
  <c r="A240" i="1" s="1"/>
  <c r="B180" i="1"/>
  <c r="A180" i="1" s="1"/>
  <c r="B181" i="1"/>
  <c r="B229" i="1"/>
  <c r="A229" i="1" s="1"/>
  <c r="B230" i="1"/>
  <c r="A230" i="1" s="1"/>
  <c r="B238" i="1"/>
  <c r="A238" i="1" s="1"/>
  <c r="B239" i="1"/>
  <c r="A239" i="1" s="1"/>
  <c r="X239" i="1"/>
  <c r="D239" i="1"/>
  <c r="X238" i="1"/>
  <c r="D238" i="1"/>
  <c r="D229" i="1"/>
  <c r="X237" i="1"/>
  <c r="D237" i="1"/>
  <c r="B237" i="1"/>
  <c r="A237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80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31" i="1"/>
  <c r="X232" i="1"/>
  <c r="X233" i="1"/>
  <c r="X234" i="1"/>
  <c r="X235" i="1"/>
  <c r="X236" i="1"/>
  <c r="X227" i="1"/>
  <c r="X228" i="1"/>
  <c r="X3" i="1"/>
  <c r="D179" i="1"/>
  <c r="B179" i="1"/>
  <c r="D178" i="1"/>
  <c r="B178" i="1"/>
  <c r="B177" i="1"/>
  <c r="A177" i="1" s="1"/>
  <c r="D177" i="1"/>
  <c r="A241" i="1" l="1"/>
  <c r="A179" i="1"/>
  <c r="A178" i="1"/>
  <c r="D176" i="1" l="1"/>
  <c r="B176" i="1"/>
  <c r="D175" i="1"/>
  <c r="B175" i="1"/>
  <c r="A175" i="1" s="1"/>
  <c r="B172" i="1"/>
  <c r="B170" i="1"/>
  <c r="B171" i="1"/>
  <c r="B173" i="1"/>
  <c r="B174" i="1"/>
  <c r="D174" i="1"/>
  <c r="A176" i="1" l="1"/>
  <c r="A174" i="1"/>
  <c r="B160" i="1" l="1"/>
  <c r="B161" i="1"/>
  <c r="B162" i="1"/>
  <c r="B163" i="1"/>
  <c r="B164" i="1"/>
  <c r="B165" i="1"/>
  <c r="B166" i="1"/>
  <c r="B167" i="1"/>
  <c r="B168" i="1"/>
  <c r="B169" i="1"/>
  <c r="B3" i="1" l="1"/>
  <c r="P6" i="1"/>
  <c r="P7" i="1" l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l="1"/>
  <c r="P23" i="1" s="1"/>
  <c r="P24" i="1" s="1"/>
  <c r="P25" i="1" s="1"/>
  <c r="P26" i="1" s="1"/>
  <c r="P27" i="1" s="1"/>
  <c r="P28" i="1" s="1"/>
  <c r="P29" i="1" s="1"/>
  <c r="P30" i="1" s="1"/>
  <c r="P31" i="1" l="1"/>
  <c r="P32" i="1" s="1"/>
  <c r="P33" i="1" s="1"/>
  <c r="P34" i="1" s="1"/>
  <c r="P35" i="1" s="1"/>
  <c r="P36" i="1" l="1"/>
  <c r="P37" i="1" s="1"/>
  <c r="P38" i="1" s="1"/>
  <c r="P39" i="1" s="1"/>
  <c r="P40" i="1" s="1"/>
  <c r="P42" i="1" l="1"/>
  <c r="P41" i="1" s="1"/>
  <c r="P43" i="1" l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80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E41" i="3"/>
  <c r="E36" i="3"/>
  <c r="E31" i="3"/>
  <c r="E5" i="3"/>
  <c r="E12" i="3"/>
  <c r="E15" i="3"/>
  <c r="E26" i="3"/>
  <c r="E19" i="3"/>
  <c r="E18" i="3" s="1"/>
  <c r="B236" i="1"/>
  <c r="A236" i="1" s="1"/>
  <c r="B227" i="1"/>
  <c r="A227" i="1" s="1"/>
  <c r="B228" i="1"/>
  <c r="A228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2" i="1"/>
  <c r="D43" i="1"/>
  <c r="D44" i="1"/>
  <c r="D45" i="1"/>
  <c r="D4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80" i="1"/>
  <c r="D160" i="1"/>
  <c r="D165" i="1"/>
  <c r="D166" i="1"/>
  <c r="D167" i="1"/>
  <c r="D168" i="1"/>
  <c r="D169" i="1"/>
  <c r="D170" i="1"/>
  <c r="D161" i="1"/>
  <c r="D162" i="1"/>
  <c r="D171" i="1"/>
  <c r="D172" i="1"/>
  <c r="D163" i="1"/>
  <c r="D164" i="1"/>
  <c r="D173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31" i="1"/>
  <c r="D232" i="1"/>
  <c r="D233" i="1"/>
  <c r="D234" i="1"/>
  <c r="D235" i="1"/>
  <c r="D236" i="1"/>
  <c r="D227" i="1"/>
  <c r="D228" i="1"/>
  <c r="D4" i="1"/>
  <c r="P179" i="1" l="1"/>
  <c r="P181" i="1" s="1"/>
  <c r="P182" i="1" s="1"/>
  <c r="P183" i="1" s="1"/>
  <c r="P184" i="1" s="1"/>
  <c r="P185" i="1" s="1"/>
  <c r="P186" i="1" s="1"/>
  <c r="P187" i="1" s="1"/>
  <c r="P188" i="1" s="1"/>
  <c r="E47" i="3"/>
  <c r="B233" i="1"/>
  <c r="B225" i="1"/>
  <c r="B223" i="1"/>
  <c r="B221" i="1"/>
  <c r="B219" i="1"/>
  <c r="B217" i="1"/>
  <c r="B215" i="1"/>
  <c r="B213" i="1"/>
  <c r="B211" i="1"/>
  <c r="B209" i="1"/>
  <c r="B207" i="1"/>
  <c r="B204" i="1"/>
  <c r="B201" i="1"/>
  <c r="B199" i="1"/>
  <c r="B194" i="1"/>
  <c r="B192" i="1"/>
  <c r="B183" i="1"/>
  <c r="B159" i="1"/>
  <c r="B157" i="1"/>
  <c r="B155" i="1"/>
  <c r="B152" i="1"/>
  <c r="B150" i="1"/>
  <c r="B144" i="1"/>
  <c r="B134" i="1"/>
  <c r="B131" i="1"/>
  <c r="B129" i="1"/>
  <c r="B127" i="1"/>
  <c r="B125" i="1"/>
  <c r="B123" i="1"/>
  <c r="B118" i="1"/>
  <c r="B114" i="1"/>
  <c r="B112" i="1"/>
  <c r="B110" i="1"/>
  <c r="A110" i="1" s="1"/>
  <c r="B108" i="1"/>
  <c r="B106" i="1"/>
  <c r="B104" i="1"/>
  <c r="B102" i="1"/>
  <c r="B96" i="1"/>
  <c r="B92" i="1"/>
  <c r="B90" i="1"/>
  <c r="B88" i="1"/>
  <c r="B86" i="1"/>
  <c r="B83" i="1"/>
  <c r="B81" i="1"/>
  <c r="B78" i="1"/>
  <c r="B75" i="1"/>
  <c r="B73" i="1"/>
  <c r="B68" i="1"/>
  <c r="B66" i="1"/>
  <c r="B64" i="1"/>
  <c r="B65" i="1"/>
  <c r="A65" i="1" s="1"/>
  <c r="B62" i="1"/>
  <c r="B60" i="1"/>
  <c r="B58" i="1"/>
  <c r="B56" i="1"/>
  <c r="B54" i="1"/>
  <c r="B52" i="1"/>
  <c r="B50" i="1"/>
  <c r="B44" i="1"/>
  <c r="B36" i="1"/>
  <c r="B32" i="1"/>
  <c r="B30" i="1"/>
  <c r="B28" i="1"/>
  <c r="B26" i="1"/>
  <c r="B24" i="1"/>
  <c r="B22" i="1"/>
  <c r="B16" i="1"/>
  <c r="A16" i="1" s="1"/>
  <c r="B14" i="1"/>
  <c r="B11" i="1"/>
  <c r="A11" i="1" s="1"/>
  <c r="B9" i="1"/>
  <c r="B5" i="1"/>
  <c r="A5" i="1" s="1"/>
  <c r="B185" i="1"/>
  <c r="P189" i="1" l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31" i="1" s="1"/>
  <c r="P232" i="1" s="1"/>
  <c r="P233" i="1" s="1"/>
  <c r="P234" i="1" s="1"/>
  <c r="P235" i="1" s="1"/>
  <c r="P236" i="1" s="1"/>
  <c r="A233" i="1"/>
  <c r="A225" i="1"/>
  <c r="A223" i="1"/>
  <c r="A221" i="1"/>
  <c r="A219" i="1"/>
  <c r="A217" i="1"/>
  <c r="A215" i="1"/>
  <c r="A213" i="1"/>
  <c r="A211" i="1"/>
  <c r="A209" i="1"/>
  <c r="A207" i="1"/>
  <c r="A204" i="1"/>
  <c r="A201" i="1"/>
  <c r="A199" i="1"/>
  <c r="A194" i="1"/>
  <c r="A192" i="1"/>
  <c r="A183" i="1"/>
  <c r="A164" i="1"/>
  <c r="A172" i="1"/>
  <c r="A162" i="1"/>
  <c r="A170" i="1"/>
  <c r="A168" i="1"/>
  <c r="A166" i="1"/>
  <c r="A159" i="1"/>
  <c r="A157" i="1"/>
  <c r="A155" i="1"/>
  <c r="A152" i="1"/>
  <c r="A150" i="1"/>
  <c r="A144" i="1"/>
  <c r="A134" i="1"/>
  <c r="A131" i="1"/>
  <c r="A129" i="1"/>
  <c r="A127" i="1"/>
  <c r="A125" i="1"/>
  <c r="A123" i="1"/>
  <c r="A118" i="1"/>
  <c r="A114" i="1"/>
  <c r="A112" i="1"/>
  <c r="A108" i="1"/>
  <c r="A106" i="1"/>
  <c r="A104" i="1"/>
  <c r="A102" i="1"/>
  <c r="A96" i="1"/>
  <c r="A92" i="1"/>
  <c r="A90" i="1"/>
  <c r="A88" i="1"/>
  <c r="A86" i="1"/>
  <c r="A83" i="1"/>
  <c r="A81" i="1"/>
  <c r="A78" i="1"/>
  <c r="A75" i="1"/>
  <c r="A73" i="1"/>
  <c r="A68" i="1"/>
  <c r="A66" i="1"/>
  <c r="A64" i="1"/>
  <c r="A62" i="1"/>
  <c r="A60" i="1"/>
  <c r="A58" i="1"/>
  <c r="A56" i="1"/>
  <c r="A54" i="1"/>
  <c r="A52" i="1"/>
  <c r="A50" i="1"/>
  <c r="A44" i="1"/>
  <c r="A36" i="1"/>
  <c r="A32" i="1"/>
  <c r="A30" i="1"/>
  <c r="A28" i="1"/>
  <c r="A26" i="1"/>
  <c r="A24" i="1"/>
  <c r="A22" i="1"/>
  <c r="A14" i="1"/>
  <c r="A9" i="1"/>
  <c r="A185" i="1"/>
  <c r="B187" i="1"/>
  <c r="B186" i="1"/>
  <c r="A186" i="1" s="1"/>
  <c r="B33" i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l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P227" i="1"/>
  <c r="P228" i="1" s="1"/>
  <c r="P237" i="1" s="1"/>
  <c r="P229" i="1" s="1"/>
  <c r="A187" i="1"/>
  <c r="B113" i="1"/>
  <c r="A113" i="1" s="1"/>
  <c r="B51" i="1"/>
  <c r="A51" i="1" s="1"/>
  <c r="B41" i="1"/>
  <c r="A41" i="1" s="1"/>
  <c r="B18" i="1"/>
  <c r="A18" i="1" s="1"/>
  <c r="B19" i="1"/>
  <c r="A19" i="1" s="1"/>
  <c r="B20" i="1"/>
  <c r="A20" i="1" s="1"/>
  <c r="B21" i="1"/>
  <c r="A21" i="1" s="1"/>
  <c r="B23" i="1"/>
  <c r="A23" i="1" s="1"/>
  <c r="B25" i="1"/>
  <c r="A25" i="1" s="1"/>
  <c r="B27" i="1"/>
  <c r="A27" i="1" s="1"/>
  <c r="B29" i="1"/>
  <c r="A29" i="1" s="1"/>
  <c r="B31" i="1"/>
  <c r="A31" i="1" s="1"/>
  <c r="A33" i="1"/>
  <c r="B34" i="1"/>
  <c r="A34" i="1" s="1"/>
  <c r="B35" i="1"/>
  <c r="A35" i="1" s="1"/>
  <c r="B37" i="1"/>
  <c r="B38" i="1"/>
  <c r="A38" i="1" s="1"/>
  <c r="B39" i="1"/>
  <c r="A39" i="1" s="1"/>
  <c r="B40" i="1"/>
  <c r="A40" i="1" s="1"/>
  <c r="B42" i="1"/>
  <c r="A42" i="1" s="1"/>
  <c r="B43" i="1"/>
  <c r="A43" i="1" s="1"/>
  <c r="B45" i="1"/>
  <c r="A45" i="1" s="1"/>
  <c r="B46" i="1"/>
  <c r="A46" i="1" s="1"/>
  <c r="B47" i="1"/>
  <c r="A47" i="1" s="1"/>
  <c r="B48" i="1"/>
  <c r="A48" i="1" s="1"/>
  <c r="B49" i="1"/>
  <c r="A49" i="1" s="1"/>
  <c r="B53" i="1"/>
  <c r="A53" i="1" s="1"/>
  <c r="B55" i="1"/>
  <c r="A55" i="1" s="1"/>
  <c r="B57" i="1"/>
  <c r="A57" i="1" s="1"/>
  <c r="B59" i="1"/>
  <c r="A59" i="1" s="1"/>
  <c r="B61" i="1"/>
  <c r="A61" i="1" s="1"/>
  <c r="B63" i="1"/>
  <c r="A63" i="1" s="1"/>
  <c r="B67" i="1"/>
  <c r="A67" i="1" s="1"/>
  <c r="B69" i="1"/>
  <c r="A69" i="1" s="1"/>
  <c r="B70" i="1"/>
  <c r="A70" i="1" s="1"/>
  <c r="B71" i="1"/>
  <c r="A71" i="1" s="1"/>
  <c r="B72" i="1"/>
  <c r="A72" i="1" s="1"/>
  <c r="B74" i="1"/>
  <c r="A74" i="1" s="1"/>
  <c r="B76" i="1"/>
  <c r="A76" i="1" s="1"/>
  <c r="B77" i="1"/>
  <c r="A77" i="1" s="1"/>
  <c r="B79" i="1"/>
  <c r="A79" i="1" s="1"/>
  <c r="B80" i="1"/>
  <c r="A80" i="1" s="1"/>
  <c r="B82" i="1"/>
  <c r="A82" i="1" s="1"/>
  <c r="B84" i="1"/>
  <c r="A84" i="1" s="1"/>
  <c r="B85" i="1"/>
  <c r="A85" i="1" s="1"/>
  <c r="B87" i="1"/>
  <c r="A87" i="1" s="1"/>
  <c r="B89" i="1"/>
  <c r="A89" i="1" s="1"/>
  <c r="B91" i="1"/>
  <c r="A91" i="1" s="1"/>
  <c r="B93" i="1"/>
  <c r="A93" i="1" s="1"/>
  <c r="B94" i="1"/>
  <c r="A94" i="1" s="1"/>
  <c r="B95" i="1"/>
  <c r="A95" i="1" s="1"/>
  <c r="B97" i="1"/>
  <c r="A97" i="1" s="1"/>
  <c r="B98" i="1"/>
  <c r="A98" i="1" s="1"/>
  <c r="B99" i="1"/>
  <c r="A99" i="1" s="1"/>
  <c r="B100" i="1"/>
  <c r="A100" i="1" s="1"/>
  <c r="B101" i="1"/>
  <c r="A101" i="1" s="1"/>
  <c r="B103" i="1"/>
  <c r="A103" i="1" s="1"/>
  <c r="B105" i="1"/>
  <c r="A105" i="1" s="1"/>
  <c r="B107" i="1"/>
  <c r="A107" i="1" s="1"/>
  <c r="B109" i="1"/>
  <c r="A109" i="1" s="1"/>
  <c r="B111" i="1"/>
  <c r="A111" i="1" s="1"/>
  <c r="B115" i="1"/>
  <c r="A115" i="1" s="1"/>
  <c r="B116" i="1"/>
  <c r="A116" i="1" s="1"/>
  <c r="B117" i="1"/>
  <c r="A117" i="1" s="1"/>
  <c r="B119" i="1"/>
  <c r="A119" i="1" s="1"/>
  <c r="B120" i="1"/>
  <c r="A120" i="1" s="1"/>
  <c r="B121" i="1"/>
  <c r="A121" i="1" s="1"/>
  <c r="B122" i="1"/>
  <c r="A122" i="1" s="1"/>
  <c r="B124" i="1"/>
  <c r="A124" i="1" s="1"/>
  <c r="B126" i="1"/>
  <c r="A126" i="1" s="1"/>
  <c r="B128" i="1"/>
  <c r="A128" i="1" s="1"/>
  <c r="B130" i="1"/>
  <c r="A130" i="1" s="1"/>
  <c r="B132" i="1"/>
  <c r="A132" i="1" s="1"/>
  <c r="B133" i="1"/>
  <c r="A133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5" i="1"/>
  <c r="A145" i="1" s="1"/>
  <c r="B146" i="1"/>
  <c r="A146" i="1" s="1"/>
  <c r="B147" i="1"/>
  <c r="A147" i="1" s="1"/>
  <c r="B148" i="1"/>
  <c r="A148" i="1" s="1"/>
  <c r="B149" i="1"/>
  <c r="A149" i="1" s="1"/>
  <c r="B151" i="1"/>
  <c r="A151" i="1" s="1"/>
  <c r="B153" i="1"/>
  <c r="A153" i="1" s="1"/>
  <c r="B154" i="1"/>
  <c r="A154" i="1" s="1"/>
  <c r="B156" i="1"/>
  <c r="A156" i="1" s="1"/>
  <c r="B158" i="1"/>
  <c r="A158" i="1" s="1"/>
  <c r="A160" i="1"/>
  <c r="A165" i="1"/>
  <c r="A167" i="1"/>
  <c r="A169" i="1"/>
  <c r="A161" i="1"/>
  <c r="A171" i="1"/>
  <c r="A163" i="1"/>
  <c r="A173" i="1"/>
  <c r="A181" i="1"/>
  <c r="B182" i="1"/>
  <c r="A182" i="1" s="1"/>
  <c r="B184" i="1"/>
  <c r="A184" i="1" s="1"/>
  <c r="B188" i="1"/>
  <c r="A188" i="1" s="1"/>
  <c r="B189" i="1"/>
  <c r="A189" i="1" s="1"/>
  <c r="B190" i="1"/>
  <c r="A190" i="1" s="1"/>
  <c r="B191" i="1"/>
  <c r="A191" i="1" s="1"/>
  <c r="B193" i="1"/>
  <c r="A193" i="1" s="1"/>
  <c r="B195" i="1"/>
  <c r="A195" i="1" s="1"/>
  <c r="B196" i="1"/>
  <c r="A196" i="1" s="1"/>
  <c r="B197" i="1"/>
  <c r="A197" i="1" s="1"/>
  <c r="B198" i="1"/>
  <c r="A198" i="1" s="1"/>
  <c r="B200" i="1"/>
  <c r="A200" i="1" s="1"/>
  <c r="B202" i="1"/>
  <c r="A202" i="1" s="1"/>
  <c r="B203" i="1"/>
  <c r="A203" i="1" s="1"/>
  <c r="B205" i="1"/>
  <c r="A205" i="1" s="1"/>
  <c r="B206" i="1"/>
  <c r="A206" i="1" s="1"/>
  <c r="B208" i="1"/>
  <c r="A208" i="1" s="1"/>
  <c r="B210" i="1"/>
  <c r="A210" i="1" s="1"/>
  <c r="B212" i="1"/>
  <c r="A212" i="1" s="1"/>
  <c r="B214" i="1"/>
  <c r="A214" i="1" s="1"/>
  <c r="B216" i="1"/>
  <c r="A216" i="1" s="1"/>
  <c r="B218" i="1"/>
  <c r="A218" i="1" s="1"/>
  <c r="B220" i="1"/>
  <c r="A220" i="1" s="1"/>
  <c r="B222" i="1"/>
  <c r="A222" i="1" s="1"/>
  <c r="B224" i="1"/>
  <c r="A224" i="1" s="1"/>
  <c r="B226" i="1"/>
  <c r="A226" i="1" s="1"/>
  <c r="B231" i="1"/>
  <c r="A231" i="1" s="1"/>
  <c r="B232" i="1"/>
  <c r="A232" i="1" s="1"/>
  <c r="B234" i="1"/>
  <c r="A234" i="1" s="1"/>
  <c r="B235" i="1"/>
  <c r="A235" i="1" s="1"/>
  <c r="B17" i="1"/>
  <c r="B13" i="1"/>
  <c r="B15" i="1"/>
  <c r="A15" i="1" s="1"/>
  <c r="B8" i="1"/>
  <c r="A8" i="1" s="1"/>
  <c r="B10" i="1"/>
  <c r="A10" i="1" s="1"/>
  <c r="B12" i="1"/>
  <c r="B7" i="1"/>
  <c r="B4" i="1"/>
  <c r="A4" i="1" s="1"/>
  <c r="B6" i="1"/>
  <c r="A6" i="1" s="1"/>
  <c r="A3" i="1"/>
  <c r="P230" i="1" l="1"/>
  <c r="P238" i="1" s="1"/>
  <c r="P239" i="1" s="1"/>
  <c r="P240" i="1" s="1"/>
  <c r="P241" i="1" s="1"/>
  <c r="O7" i="1"/>
  <c r="O12" i="1"/>
  <c r="O17" i="1"/>
  <c r="A13" i="1"/>
  <c r="A37" i="1"/>
  <c r="A7" i="1"/>
  <c r="A17" i="1"/>
  <c r="A12" i="1"/>
  <c r="O33" i="1" l="1"/>
  <c r="O37" i="1" s="1"/>
  <c r="O38" i="1" s="1"/>
  <c r="O39" i="1" s="1"/>
  <c r="O40" i="1" s="1"/>
  <c r="O41" i="1" s="1"/>
  <c r="O69" i="1" s="1"/>
  <c r="O70" i="1" s="1"/>
  <c r="O94" i="1" s="1"/>
  <c r="O97" i="1" s="1"/>
  <c r="O119" i="1" s="1"/>
  <c r="O138" i="1" s="1"/>
  <c r="O139" i="1" s="1"/>
  <c r="O140" i="1" s="1"/>
  <c r="O141" i="1" s="1"/>
  <c r="O142" i="1" s="1"/>
  <c r="O145" i="1" s="1"/>
  <c r="O180" i="1" s="1"/>
  <c r="O185" i="1" s="1"/>
  <c r="O8" i="1"/>
  <c r="O9" i="1" s="1"/>
  <c r="O10" i="1" s="1"/>
  <c r="O11" i="1" s="1"/>
  <c r="O18" i="1" s="1"/>
  <c r="O19" i="1" s="1"/>
  <c r="O20" i="1" s="1"/>
  <c r="O34" i="1" s="1"/>
  <c r="O42" i="1" s="1"/>
  <c r="O43" i="1" s="1"/>
  <c r="O44" i="1" s="1"/>
  <c r="O46" i="1" s="1"/>
  <c r="O71" i="1" s="1"/>
  <c r="O72" i="1" s="1"/>
  <c r="O73" i="1" s="1"/>
  <c r="O76" i="1" s="1"/>
  <c r="O77" i="1" s="1"/>
  <c r="O78" i="1" s="1"/>
  <c r="O79" i="1" s="1"/>
  <c r="O80" i="1" s="1"/>
  <c r="O81" i="1" s="1"/>
  <c r="O82" i="1" s="1"/>
  <c r="O83" i="1" s="1"/>
  <c r="O93" i="1" s="1"/>
  <c r="O98" i="1" s="1"/>
  <c r="O99" i="1" s="1"/>
  <c r="O100" i="1" s="1"/>
  <c r="O115" i="1" s="1"/>
  <c r="O116" i="1" s="1"/>
  <c r="O117" i="1" s="1"/>
  <c r="O118" i="1" s="1"/>
  <c r="O135" i="1" s="1"/>
  <c r="O136" i="1" s="1"/>
  <c r="O137" i="1" s="1"/>
  <c r="O143" i="1" s="1"/>
  <c r="O144" i="1" s="1"/>
  <c r="O146" i="1" s="1"/>
  <c r="O147" i="1" s="1"/>
  <c r="O148" i="1" s="1"/>
  <c r="O149" i="1" s="1"/>
  <c r="O150" i="1" s="1"/>
  <c r="O151" i="1" s="1"/>
  <c r="O152" i="1" s="1"/>
  <c r="O160" i="1" s="1"/>
  <c r="O179" i="1" s="1"/>
  <c r="O13" i="1"/>
  <c r="O14" i="1" s="1"/>
  <c r="O15" i="1" s="1"/>
  <c r="O16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5" i="1" s="1"/>
  <c r="O36" i="1" s="1"/>
  <c r="O45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74" i="1" s="1"/>
  <c r="O75" i="1" s="1"/>
  <c r="O84" i="1" s="1"/>
  <c r="O85" i="1" s="1"/>
  <c r="O86" i="1" s="1"/>
  <c r="O87" i="1" s="1"/>
  <c r="O88" i="1" s="1"/>
  <c r="O89" i="1" s="1"/>
  <c r="O90" i="1" s="1"/>
  <c r="O91" i="1" s="1"/>
  <c r="O92" i="1" s="1"/>
  <c r="O95" i="1" s="1"/>
  <c r="O96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53" i="1" s="1"/>
  <c r="O154" i="1" s="1"/>
  <c r="O155" i="1" s="1"/>
  <c r="O156" i="1" s="1"/>
  <c r="O157" i="1" s="1"/>
  <c r="O158" i="1" s="1"/>
  <c r="O159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86" i="1" l="1"/>
  <c r="O187" i="1" s="1"/>
  <c r="O181" i="1"/>
  <c r="O182" i="1" s="1"/>
  <c r="O227" i="1" l="1"/>
  <c r="O228" i="1" s="1"/>
  <c r="O229" i="1" s="1"/>
  <c r="O230" i="1" s="1"/>
  <c r="O183" i="1"/>
  <c r="O184" i="1" l="1"/>
  <c r="O188" i="1" s="1"/>
  <c r="O189" i="1" s="1"/>
  <c r="O190" i="1" l="1"/>
  <c r="O191" i="1" s="1"/>
  <c r="O192" i="1" s="1"/>
  <c r="O193" i="1" s="1"/>
  <c r="O194" i="1" s="1"/>
  <c r="O226" i="1" s="1"/>
  <c r="O231" i="1" s="1"/>
  <c r="O177" i="1" l="1"/>
  <c r="O178" i="1" l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</calcChain>
</file>

<file path=xl/sharedStrings.xml><?xml version="1.0" encoding="utf-8"?>
<sst xmlns="http://schemas.openxmlformats.org/spreadsheetml/2006/main" count="2487" uniqueCount="492">
  <si>
    <r>
      <rPr>
        <sz val="12"/>
        <color theme="1"/>
        <rFont val="游ゴシック Light"/>
        <family val="3"/>
        <charset val="134"/>
      </rPr>
      <t>库</t>
    </r>
    <r>
      <rPr>
        <sz val="12"/>
        <color theme="1"/>
        <rFont val="ＭＳ Ｐゴシック"/>
        <family val="3"/>
        <charset val="128"/>
      </rPr>
      <t>存</t>
    </r>
    <r>
      <rPr>
        <sz val="12"/>
        <color theme="1"/>
        <rFont val="游ゴシック Light"/>
        <family val="3"/>
        <charset val="134"/>
      </rPr>
      <t>现</t>
    </r>
    <r>
      <rPr>
        <sz val="12"/>
        <color theme="1"/>
        <rFont val="ＭＳ Ｐゴシック"/>
        <family val="3"/>
        <charset val="128"/>
      </rPr>
      <t>金出</t>
    </r>
    <r>
      <rPr>
        <sz val="12"/>
        <color theme="1"/>
        <rFont val="游ゴシック Light"/>
        <family val="3"/>
        <charset val="134"/>
      </rPr>
      <t>纳账</t>
    </r>
    <rPh sb="0" eb="2">
      <t>コグチ</t>
    </rPh>
    <rPh sb="2" eb="4">
      <t>ゲンキン</t>
    </rPh>
    <rPh sb="4" eb="7">
      <t>スイトウチョウ</t>
    </rPh>
    <phoneticPr fontId="4"/>
  </si>
  <si>
    <t>年</t>
    <rPh sb="0" eb="1">
      <t>ネン</t>
    </rPh>
    <phoneticPr fontId="4"/>
  </si>
  <si>
    <t>日本語</t>
    <rPh sb="0" eb="3">
      <t>ﾆﾎﾝｺﾞ</t>
    </rPh>
    <phoneticPr fontId="7" type="noConversion"/>
  </si>
  <si>
    <t>中国語</t>
    <rPh sb="0" eb="3">
      <t>チュウゴクゴ</t>
    </rPh>
    <phoneticPr fontId="4"/>
  </si>
  <si>
    <r>
      <t>划入金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（入金）</t>
    </r>
    <rPh sb="0" eb="2">
      <t>シュウニュウ</t>
    </rPh>
    <rPh sb="2" eb="4">
      <t>キンガク</t>
    </rPh>
    <rPh sb="6" eb="8">
      <t>ニュウキン</t>
    </rPh>
    <phoneticPr fontId="4"/>
  </si>
  <si>
    <r>
      <t>支付金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（支払）</t>
    </r>
    <rPh sb="0" eb="2">
      <t>シハラ</t>
    </rPh>
    <rPh sb="2" eb="4">
      <t>キンガク</t>
    </rPh>
    <rPh sb="6" eb="8">
      <t>シハライ</t>
    </rPh>
    <phoneticPr fontId="4"/>
  </si>
  <si>
    <r>
      <rPr>
        <sz val="11"/>
        <color theme="1"/>
        <rFont val="游ゴシック Light"/>
        <family val="3"/>
        <charset val="134"/>
      </rPr>
      <t>结</t>
    </r>
    <r>
      <rPr>
        <sz val="11"/>
        <color theme="1"/>
        <rFont val="ＭＳ Ｐゴシック"/>
        <family val="3"/>
        <charset val="128"/>
      </rPr>
      <t>算余</t>
    </r>
    <r>
      <rPr>
        <sz val="11"/>
        <color theme="1"/>
        <rFont val="游ゴシック Light"/>
        <family val="3"/>
        <charset val="134"/>
      </rPr>
      <t>额</t>
    </r>
    <rPh sb="0" eb="2">
      <t>サシヒキ</t>
    </rPh>
    <rPh sb="2" eb="4">
      <t>ザンダカ</t>
    </rPh>
    <phoneticPr fontId="4"/>
  </si>
  <si>
    <r>
      <t>附</t>
    </r>
    <r>
      <rPr>
        <sz val="11"/>
        <color theme="1"/>
        <rFont val="游ゴシック Light"/>
        <family val="3"/>
        <charset val="134"/>
      </rPr>
      <t>签</t>
    </r>
    <phoneticPr fontId="7" type="noConversion"/>
  </si>
  <si>
    <r>
      <t>凭</t>
    </r>
    <r>
      <rPr>
        <sz val="11"/>
        <color theme="1"/>
        <rFont val="游ゴシック Light"/>
        <family val="3"/>
        <charset val="134"/>
      </rPr>
      <t>证</t>
    </r>
    <r>
      <rPr>
        <sz val="11"/>
        <color theme="1"/>
        <rFont val="ＭＳ Ｐゴシック"/>
        <family val="3"/>
        <charset val="128"/>
      </rPr>
      <t>号</t>
    </r>
  </si>
  <si>
    <r>
      <rPr>
        <sz val="11"/>
        <color theme="1"/>
        <rFont val="游ゴシック Light"/>
        <family val="3"/>
        <charset val="134"/>
      </rPr>
      <t>经</t>
    </r>
    <r>
      <rPr>
        <sz val="11"/>
        <color theme="1"/>
        <rFont val="ＭＳ Ｐゴシック"/>
        <family val="3"/>
        <charset val="128"/>
      </rPr>
      <t>手人</t>
    </r>
    <rPh sb="0" eb="2">
      <t>モトチョウフセン</t>
    </rPh>
    <phoneticPr fontId="4"/>
  </si>
  <si>
    <t>スキャン
日下部</t>
    <rPh sb="5" eb="8">
      <t>ｸｻｶﾍﾞ</t>
    </rPh>
    <phoneticPr fontId="7" type="noConversion"/>
  </si>
  <si>
    <t>税理士
送付</t>
    <rPh sb="0" eb="3">
      <t>ｾﾞｲﾘｼ</t>
    </rPh>
    <rPh sb="4" eb="6">
      <t>ｿｳﾌ</t>
    </rPh>
    <phoneticPr fontId="7" type="noConversion"/>
  </si>
  <si>
    <t>サイン</t>
    <phoneticPr fontId="4"/>
  </si>
  <si>
    <t>No.</t>
    <phoneticPr fontId="7" type="noConversion"/>
  </si>
  <si>
    <t>月</t>
    <rPh sb="0" eb="1">
      <t>ツキ</t>
    </rPh>
    <phoneticPr fontId="4"/>
  </si>
  <si>
    <t>日</t>
    <rPh sb="0" eb="1">
      <t>ヒ</t>
    </rPh>
    <phoneticPr fontId="4"/>
  </si>
  <si>
    <t>勘定科目</t>
    <rPh sb="0" eb="4">
      <t>カンジョウカモク</t>
    </rPh>
    <phoneticPr fontId="4"/>
  </si>
  <si>
    <t>取引先</t>
    <rPh sb="0" eb="2">
      <t>ﾄﾘﾋｷ</t>
    </rPh>
    <rPh sb="2" eb="3">
      <t>ｻｷ</t>
    </rPh>
    <phoneticPr fontId="7" type="noConversion"/>
  </si>
  <si>
    <t>弥生摘要</t>
    <rPh sb="0" eb="2">
      <t>ﾔﾖｲ</t>
    </rPh>
    <rPh sb="2" eb="4">
      <t>ﾃｷﾖｳ</t>
    </rPh>
    <phoneticPr fontId="7" type="noConversion"/>
  </si>
  <si>
    <t>科目</t>
    <rPh sb="0" eb="2">
      <t>カモク</t>
    </rPh>
    <phoneticPr fontId="4"/>
  </si>
  <si>
    <t>ERP摘要</t>
    <rPh sb="3" eb="5">
      <t>ﾃｷﾖｳ</t>
    </rPh>
    <phoneticPr fontId="7" type="noConversion"/>
  </si>
  <si>
    <r>
      <rPr>
        <sz val="11"/>
        <color theme="1"/>
        <rFont val="游ゴシック Light"/>
        <family val="3"/>
        <charset val="128"/>
      </rPr>
      <t>库</t>
    </r>
    <r>
      <rPr>
        <sz val="11"/>
        <color theme="1"/>
        <rFont val="ＭＳ Ｐゴシック"/>
        <family val="3"/>
        <charset val="128"/>
      </rPr>
      <t>存收入</t>
    </r>
    <phoneticPr fontId="7" type="noConversion"/>
  </si>
  <si>
    <t>みずほ銀行引き落とし</t>
    <rPh sb="3" eb="5">
      <t>ｷﾞﾝｺｳ</t>
    </rPh>
    <rPh sb="5" eb="6">
      <t>ﾋ</t>
    </rPh>
    <rPh sb="7" eb="8">
      <t>ｵ</t>
    </rPh>
    <phoneticPr fontId="7" type="noConversion"/>
  </si>
  <si>
    <r>
      <rPr>
        <sz val="11"/>
        <color theme="1"/>
        <rFont val="Microsoft JhengHei"/>
        <family val="2"/>
        <charset val="136"/>
      </rPr>
      <t>库</t>
    </r>
    <r>
      <rPr>
        <sz val="11"/>
        <color theme="1"/>
        <rFont val="ＭＳ Ｐゴシック"/>
        <family val="3"/>
        <charset val="128"/>
      </rPr>
      <t>存收入</t>
    </r>
    <phoneticPr fontId="7" type="noConversion"/>
  </si>
  <si>
    <r>
      <t>取</t>
    </r>
    <r>
      <rPr>
        <sz val="11"/>
        <color theme="1"/>
        <rFont val="游ゴシック Light"/>
        <family val="3"/>
        <charset val="134"/>
      </rPr>
      <t>现</t>
    </r>
    <phoneticPr fontId="7" type="noConversion"/>
  </si>
  <si>
    <t>年末調整還付税</t>
    <rPh sb="0" eb="4">
      <t>ﾈﾝﾏﾂﾁｮｳｾｲ</t>
    </rPh>
    <rPh sb="4" eb="7">
      <t>ｶﾝﾌﾟｾﾞｲ</t>
    </rPh>
    <phoneticPr fontId="7" type="noConversion"/>
  </si>
  <si>
    <r>
      <rPr>
        <sz val="11"/>
        <color theme="1"/>
        <rFont val="游ゴシック Light"/>
        <family val="3"/>
        <charset val="134"/>
      </rPr>
      <t>过</t>
    </r>
    <r>
      <rPr>
        <sz val="11"/>
        <color theme="1"/>
        <rFont val="ＭＳ Ｐゴシック"/>
        <family val="3"/>
        <charset val="128"/>
      </rPr>
      <t>多</t>
    </r>
    <r>
      <rPr>
        <sz val="11"/>
        <color theme="1"/>
        <rFont val="游ゴシック Light"/>
        <family val="3"/>
        <charset val="134"/>
      </rPr>
      <t>缴纳</t>
    </r>
    <r>
      <rPr>
        <sz val="11"/>
        <color theme="1"/>
        <rFont val="ＭＳ Ｐゴシック"/>
        <family val="3"/>
        <charset val="128"/>
      </rPr>
      <t>的个所税返</t>
    </r>
    <r>
      <rPr>
        <sz val="11"/>
        <color theme="1"/>
        <rFont val="游ゴシック Light"/>
        <family val="3"/>
        <charset val="134"/>
      </rPr>
      <t>还给</t>
    </r>
    <r>
      <rPr>
        <sz val="11"/>
        <color theme="1"/>
        <rFont val="ＭＳ Ｐゴシック"/>
        <family val="3"/>
        <charset val="128"/>
      </rPr>
      <t>个人</t>
    </r>
    <phoneticPr fontId="7" type="noConversion"/>
  </si>
  <si>
    <t>2022-1-1</t>
    <phoneticPr fontId="7" type="noConversion"/>
  </si>
  <si>
    <t>●</t>
  </si>
  <si>
    <t>中国銀行引き落とし</t>
    <rPh sb="0" eb="4">
      <t>ﾁｭｳｺﾞｸｷﾞﾝｺｳ</t>
    </rPh>
    <rPh sb="4" eb="5">
      <t>ﾋ</t>
    </rPh>
    <rPh sb="6" eb="7">
      <t>ｵ</t>
    </rPh>
    <phoneticPr fontId="7" type="noConversion"/>
  </si>
  <si>
    <r>
      <t>交通</t>
    </r>
    <r>
      <rPr>
        <sz val="11"/>
        <color theme="1"/>
        <rFont val="游ゴシック Light"/>
        <family val="3"/>
        <charset val="128"/>
      </rPr>
      <t>费</t>
    </r>
    <phoneticPr fontId="7" type="noConversion"/>
  </si>
  <si>
    <r>
      <rPr>
        <sz val="11"/>
        <color theme="1"/>
        <rFont val="游ゴシック Light"/>
        <family val="2"/>
        <charset val="128"/>
      </rPr>
      <t>业务</t>
    </r>
    <r>
      <rPr>
        <sz val="11"/>
        <color theme="1"/>
        <rFont val="ＭＳ Ｐゴシック"/>
        <family val="3"/>
        <charset val="128"/>
      </rPr>
      <t>用（河野）</t>
    </r>
  </si>
  <si>
    <t>2022-1-2①</t>
    <phoneticPr fontId="7" type="noConversion"/>
  </si>
  <si>
    <t>河野</t>
    <rPh sb="0" eb="2">
      <t>ｶﾜﾉ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</si>
  <si>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用（張持）</t>
    </r>
    <rPh sb="4" eb="5">
      <t>チョウ</t>
    </rPh>
    <rPh sb="5" eb="6">
      <t>ジ</t>
    </rPh>
    <phoneticPr fontId="4"/>
  </si>
  <si>
    <t>2022-1-2②</t>
    <phoneticPr fontId="7" type="noConversion"/>
  </si>
  <si>
    <t>張持</t>
    <rPh sb="0" eb="2">
      <t>ﾁｮｳｼﾞ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</si>
  <si>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用（富澤）</t>
    </r>
    <rPh sb="4" eb="6">
      <t>トミザワ</t>
    </rPh>
    <phoneticPr fontId="4"/>
  </si>
  <si>
    <t>2022-1-2③</t>
    <phoneticPr fontId="7" type="noConversion"/>
  </si>
  <si>
    <t>富澤</t>
    <rPh sb="0" eb="2">
      <t>ﾄﾐｻﾞﾜ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</si>
  <si>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用（日下部）</t>
    </r>
    <rPh sb="4" eb="7">
      <t>クサカベ</t>
    </rPh>
    <phoneticPr fontId="4"/>
  </si>
  <si>
    <t>2022-1-2④</t>
    <phoneticPr fontId="7" type="noConversion"/>
  </si>
  <si>
    <t>日下部</t>
    <rPh sb="0" eb="3">
      <t>ｸｻｶﾍﾞ</t>
    </rPh>
    <phoneticPr fontId="7" type="noConversion"/>
  </si>
  <si>
    <t>消耗品費</t>
    <rPh sb="0" eb="4">
      <t>ｼｮｳﾓｳﾋﾝﾋ</t>
    </rPh>
    <phoneticPr fontId="7" type="noConversion"/>
  </si>
  <si>
    <t>㈱ニトリ</t>
    <phoneticPr fontId="7" type="noConversion"/>
  </si>
  <si>
    <t>コート掛け</t>
    <rPh sb="3" eb="4">
      <t>カ</t>
    </rPh>
    <phoneticPr fontId="1"/>
  </si>
  <si>
    <r>
      <t>耗材</t>
    </r>
    <r>
      <rPr>
        <sz val="11"/>
        <color theme="1"/>
        <rFont val="游ゴシック Light"/>
        <family val="3"/>
        <charset val="128"/>
      </rPr>
      <t>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</si>
  <si>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衣帽架</t>
  </si>
  <si>
    <t>2022-1-3</t>
    <phoneticPr fontId="7" type="noConversion"/>
  </si>
  <si>
    <t>研修費</t>
    <rPh sb="0" eb="3">
      <t>ｹﾝｼｭｳﾋ</t>
    </rPh>
    <phoneticPr fontId="7" type="noConversion"/>
  </si>
  <si>
    <t>㈱メタップスペイメント</t>
    <phoneticPr fontId="7" type="noConversion"/>
  </si>
  <si>
    <t>研修費用</t>
    <rPh sb="0" eb="4">
      <t>ケンシュウヒヨウ</t>
    </rPh>
    <phoneticPr fontId="1"/>
  </si>
  <si>
    <r>
      <t>教育培</t>
    </r>
    <r>
      <rPr>
        <sz val="11"/>
        <color theme="1"/>
        <rFont val="游ゴシック Light"/>
        <family val="3"/>
        <charset val="128"/>
      </rPr>
      <t>训费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</si>
  <si>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r>
      <t>培</t>
    </r>
    <r>
      <rPr>
        <sz val="11"/>
        <color theme="1"/>
        <rFont val="游ゴシック Light"/>
        <family val="3"/>
        <charset val="128"/>
      </rPr>
      <t>训费</t>
    </r>
  </si>
  <si>
    <t>2022-1-4</t>
    <phoneticPr fontId="7" type="noConversion"/>
  </si>
  <si>
    <t>www.yodobashi.com</t>
    <phoneticPr fontId="7" type="noConversion"/>
  </si>
  <si>
    <t>ドライヤー</t>
  </si>
  <si>
    <r>
      <rPr>
        <sz val="11"/>
        <color theme="1"/>
        <rFont val="游ゴシック Light"/>
        <family val="3"/>
        <charset val="128"/>
      </rPr>
      <t>电</t>
    </r>
    <r>
      <rPr>
        <sz val="11"/>
        <color theme="1"/>
        <rFont val="ＭＳ Ｐゴシック"/>
        <family val="3"/>
        <charset val="128"/>
      </rPr>
      <t>吹</t>
    </r>
    <r>
      <rPr>
        <sz val="11"/>
        <color theme="1"/>
        <rFont val="游ゴシック Light"/>
        <family val="3"/>
        <charset val="128"/>
      </rPr>
      <t>风</t>
    </r>
  </si>
  <si>
    <t>2022-1-5</t>
    <phoneticPr fontId="7" type="noConversion"/>
  </si>
  <si>
    <t>スーパービバホーム</t>
    <phoneticPr fontId="7" type="noConversion"/>
  </si>
  <si>
    <t>ラベルはがし</t>
  </si>
  <si>
    <r>
      <rPr>
        <sz val="11"/>
        <color theme="1"/>
        <rFont val="游ゴシック Light"/>
        <family val="3"/>
        <charset val="128"/>
      </rPr>
      <t>标签</t>
    </r>
    <r>
      <rPr>
        <sz val="11"/>
        <color theme="1"/>
        <rFont val="ＭＳ Ｐゴシック"/>
        <family val="3"/>
        <charset val="128"/>
      </rPr>
      <t>去除</t>
    </r>
    <r>
      <rPr>
        <sz val="11"/>
        <color theme="1"/>
        <rFont val="游ゴシック Light"/>
        <family val="3"/>
        <charset val="128"/>
      </rPr>
      <t>剂</t>
    </r>
  </si>
  <si>
    <t>2022-1-6</t>
  </si>
  <si>
    <t>ブルーシート</t>
  </si>
  <si>
    <r>
      <rPr>
        <sz val="11"/>
        <color theme="1"/>
        <rFont val="游ゴシック Light"/>
        <family val="3"/>
        <charset val="128"/>
      </rPr>
      <t>蓝</t>
    </r>
    <r>
      <rPr>
        <sz val="11"/>
        <color theme="1"/>
        <rFont val="ＭＳ Ｐゴシック"/>
        <family val="3"/>
        <charset val="128"/>
      </rPr>
      <t>色乙</t>
    </r>
    <r>
      <rPr>
        <sz val="11"/>
        <color theme="1"/>
        <rFont val="游ゴシック Light"/>
        <family val="3"/>
        <charset val="128"/>
      </rPr>
      <t>烯</t>
    </r>
    <r>
      <rPr>
        <sz val="11"/>
        <color theme="1"/>
        <rFont val="ＭＳ Ｐゴシック"/>
        <family val="3"/>
        <charset val="128"/>
      </rPr>
      <t>基板</t>
    </r>
  </si>
  <si>
    <t>2022-1-7</t>
  </si>
  <si>
    <t>通信費</t>
    <rPh sb="0" eb="3">
      <t>ﾂｳｼﾝﾋ</t>
    </rPh>
    <phoneticPr fontId="7" type="noConversion"/>
  </si>
  <si>
    <t>日本郵便㈱</t>
    <rPh sb="0" eb="4">
      <t>ﾆﾎﾝﾕｳﾋﾞﾝ</t>
    </rPh>
    <phoneticPr fontId="7" type="noConversion"/>
  </si>
  <si>
    <t>レターパックライト</t>
  </si>
  <si>
    <r>
      <t>通</t>
    </r>
    <r>
      <rPr>
        <sz val="11"/>
        <color theme="1"/>
        <rFont val="游ゴシック Light"/>
        <family val="3"/>
        <charset val="128"/>
      </rPr>
      <t>讯费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</si>
  <si>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信袋</t>
  </si>
  <si>
    <t>2022-1-8</t>
  </si>
  <si>
    <t>切手（120円×10）</t>
    <rPh sb="0" eb="2">
      <t>キッテ</t>
    </rPh>
    <rPh sb="6" eb="7">
      <t>エン</t>
    </rPh>
    <phoneticPr fontId="1"/>
  </si>
  <si>
    <r>
      <rPr>
        <sz val="11"/>
        <color theme="1"/>
        <rFont val="游ゴシック Light"/>
        <family val="3"/>
        <charset val="128"/>
      </rPr>
      <t>邮</t>
    </r>
    <r>
      <rPr>
        <sz val="11"/>
        <color theme="1"/>
        <rFont val="ＭＳ Ｐゴシック"/>
        <family val="3"/>
        <charset val="128"/>
      </rPr>
      <t>票（120日元×10）</t>
    </r>
    <rPh sb="6" eb="8">
      <t>ニチゲン</t>
    </rPh>
    <phoneticPr fontId="1"/>
  </si>
  <si>
    <t>2022-1-9</t>
  </si>
  <si>
    <t>年賀はがき</t>
    <rPh sb="0" eb="2">
      <t>ネンガ</t>
    </rPh>
    <phoneticPr fontId="1"/>
  </si>
  <si>
    <t>新年明信片</t>
  </si>
  <si>
    <t>2022-1-10</t>
  </si>
  <si>
    <t>2022-1-11</t>
    <phoneticPr fontId="7" type="noConversion"/>
  </si>
  <si>
    <t>会議費</t>
    <rPh sb="0" eb="3">
      <t>ｶｲｷﾞﾋ</t>
    </rPh>
    <phoneticPr fontId="7" type="noConversion"/>
  </si>
  <si>
    <t>ハナコ2名、ステラリス2名</t>
    <rPh sb="4" eb="5">
      <t>メイ</t>
    </rPh>
    <rPh sb="12" eb="13">
      <t>メイ</t>
    </rPh>
    <phoneticPr fontId="1"/>
  </si>
  <si>
    <t>2022-1-13</t>
  </si>
  <si>
    <t>福山通運</t>
    <rPh sb="0" eb="2">
      <t>ﾌｸﾔﾏ</t>
    </rPh>
    <rPh sb="2" eb="4">
      <t>ﾂｳｳﾝ</t>
    </rPh>
    <phoneticPr fontId="7" type="noConversion"/>
  </si>
  <si>
    <t>郵送費</t>
    <rPh sb="0" eb="3">
      <t>ユウソウヒ</t>
    </rPh>
    <phoneticPr fontId="1"/>
  </si>
  <si>
    <r>
      <rPr>
        <sz val="11"/>
        <color theme="1"/>
        <rFont val="游ゴシック Light"/>
        <family val="3"/>
        <charset val="128"/>
      </rPr>
      <t>邮费</t>
    </r>
  </si>
  <si>
    <t>2022-1-12</t>
  </si>
  <si>
    <t>東京スター銀行引き落とし</t>
    <rPh sb="0" eb="2">
      <t>ﾄｳｷｮｳ</t>
    </rPh>
    <rPh sb="5" eb="7">
      <t>ｷﾞﾝｺｳ</t>
    </rPh>
    <rPh sb="7" eb="8">
      <t>ﾋ</t>
    </rPh>
    <rPh sb="9" eb="10">
      <t>ｵ</t>
    </rPh>
    <phoneticPr fontId="7" type="noConversion"/>
  </si>
  <si>
    <t>みずほ銀行入金</t>
    <rPh sb="3" eb="5">
      <t>ｷﾞﾝｺｳ</t>
    </rPh>
    <rPh sb="5" eb="7">
      <t>ﾆｭｳｷﾝ</t>
    </rPh>
    <phoneticPr fontId="7" type="noConversion"/>
  </si>
  <si>
    <t>水道光熱費</t>
    <rPh sb="0" eb="5">
      <t>ｽｲﾄﾞｳｺｳﾈﾂﾋ</t>
    </rPh>
    <phoneticPr fontId="7" type="noConversion"/>
  </si>
  <si>
    <t>水道光熱費2021年12月、2022年1月</t>
    <rPh sb="0" eb="5">
      <t>ｽｲﾄﾞｳｺｳﾈﾂﾋ</t>
    </rPh>
    <rPh sb="9" eb="10">
      <t>ﾈﾝ</t>
    </rPh>
    <rPh sb="12" eb="13">
      <t>ｶﾞﾂ</t>
    </rPh>
    <rPh sb="18" eb="19">
      <t>ﾈﾝ</t>
    </rPh>
    <rPh sb="20" eb="21">
      <t>ｶﾞﾂ</t>
    </rPh>
    <phoneticPr fontId="7" type="noConversion"/>
  </si>
  <si>
    <t>2022-2-1</t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</si>
  <si>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</si>
  <si>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2022-2-2①</t>
    <phoneticPr fontId="7" type="noConversion"/>
  </si>
  <si>
    <t>2022-2-2②</t>
    <phoneticPr fontId="7" type="noConversion"/>
  </si>
  <si>
    <t>張原</t>
    <rPh sb="0" eb="2">
      <t>ﾁｮｳﾊﾗ</t>
    </rPh>
    <phoneticPr fontId="7" type="noConversion"/>
  </si>
  <si>
    <t>2022-2-2③</t>
    <phoneticPr fontId="7" type="noConversion"/>
  </si>
  <si>
    <t>2022-2-2④</t>
    <phoneticPr fontId="7" type="noConversion"/>
  </si>
  <si>
    <t>交際費</t>
    <rPh sb="0" eb="3">
      <t>ｺｳｻｲﾋ</t>
    </rPh>
    <phoneticPr fontId="7" type="noConversion"/>
  </si>
  <si>
    <t>松坂屋上野店</t>
    <rPh sb="0" eb="3">
      <t>ﾏﾂｻﾞｶﾔ</t>
    </rPh>
    <rPh sb="3" eb="5">
      <t>ｳｴﾉ</t>
    </rPh>
    <rPh sb="5" eb="6">
      <t>ﾃﾝ</t>
    </rPh>
    <phoneticPr fontId="7" type="noConversion"/>
  </si>
  <si>
    <t>土産代（ドクタージャパン）</t>
    <rPh sb="0" eb="3">
      <t>ﾐﾔｹﾞﾀﾞｲ</t>
    </rPh>
    <phoneticPr fontId="7" type="noConversion"/>
  </si>
  <si>
    <t>2022-2-5</t>
  </si>
  <si>
    <t>雑費</t>
    <rPh sb="0" eb="2">
      <t>ｻﾞｯﾋﾟ</t>
    </rPh>
    <phoneticPr fontId="7" type="noConversion"/>
  </si>
  <si>
    <t>㈱要興業</t>
    <rPh sb="1" eb="2">
      <t>ｶﾅﾒ</t>
    </rPh>
    <rPh sb="2" eb="4">
      <t>ｺｳｷﾞｮｳ</t>
    </rPh>
    <phoneticPr fontId="7" type="noConversion"/>
  </si>
  <si>
    <t>廃棄物処理代</t>
    <rPh sb="0" eb="6">
      <t>ﾊｲｷﾌﾞﾂｼｮﾘﾀﾞｲ</t>
    </rPh>
    <phoneticPr fontId="7" type="noConversion"/>
  </si>
  <si>
    <t>2022-2-6</t>
  </si>
  <si>
    <t>2022-2-7</t>
  </si>
  <si>
    <t>東京スター銀行へ入金</t>
    <rPh sb="0" eb="2">
      <t>ﾄｳｷｮｳ</t>
    </rPh>
    <rPh sb="5" eb="7">
      <t>ｷﾞﾝｺｳ</t>
    </rPh>
    <rPh sb="8" eb="10">
      <t>ﾆｭｳｷﾝ</t>
    </rPh>
    <phoneticPr fontId="7" type="noConversion"/>
  </si>
  <si>
    <r>
      <rPr>
        <sz val="11"/>
        <color theme="1"/>
        <rFont val="游ゴシック Light"/>
        <family val="3"/>
        <charset val="134"/>
      </rPr>
      <t>业务</t>
    </r>
    <r>
      <rPr>
        <sz val="11"/>
        <color theme="1"/>
        <rFont val="ＭＳ Ｐゴシック"/>
        <family val="3"/>
        <charset val="128"/>
      </rPr>
      <t>用</t>
    </r>
  </si>
  <si>
    <t>2022-3-1①</t>
    <phoneticPr fontId="7" type="noConversion"/>
  </si>
  <si>
    <t>2022-3-1②</t>
    <phoneticPr fontId="7" type="noConversion"/>
  </si>
  <si>
    <t>2022-3-1③</t>
    <phoneticPr fontId="7" type="noConversion"/>
  </si>
  <si>
    <t>2022-3-1④</t>
    <phoneticPr fontId="7" type="noConversion"/>
  </si>
  <si>
    <t>日本医療機器産業連合会</t>
    <rPh sb="0" eb="2">
      <t>ﾆﾎﾝ</t>
    </rPh>
    <rPh sb="2" eb="6">
      <t>ｲﾘｮｳｷｷ</t>
    </rPh>
    <rPh sb="6" eb="8">
      <t>ｻﾝｷﾞｮｳ</t>
    </rPh>
    <rPh sb="8" eb="11">
      <t>ﾚﾝｺﾞｳｶｲ</t>
    </rPh>
    <phoneticPr fontId="7" type="noConversion"/>
  </si>
  <si>
    <t>2022-3-2</t>
    <phoneticPr fontId="7" type="noConversion"/>
  </si>
  <si>
    <t>2022-3-3</t>
  </si>
  <si>
    <t>租税公課</t>
    <rPh sb="0" eb="4">
      <t>ｿｾﾞｲｺｳｶ</t>
    </rPh>
    <phoneticPr fontId="7" type="noConversion"/>
  </si>
  <si>
    <t>履歴事項全部証明書</t>
    <rPh sb="0" eb="4">
      <t>ﾘﾚｷｼﾞｺｳ</t>
    </rPh>
    <rPh sb="4" eb="9">
      <t>ｾﾞﾝﾌﾞｼｮｳﾒｲｼｮ</t>
    </rPh>
    <phoneticPr fontId="7" type="noConversion"/>
  </si>
  <si>
    <t>2022-3-4</t>
  </si>
  <si>
    <t>税金</t>
    <rPh sb="0" eb="2">
      <t>ｾﾞｲｷﾝ</t>
    </rPh>
    <phoneticPr fontId="7" type="noConversion"/>
  </si>
  <si>
    <t>FEDEX税金</t>
    <rPh sb="5" eb="7">
      <t>ｾﾞｲｷﾝ</t>
    </rPh>
    <phoneticPr fontId="7" type="noConversion"/>
  </si>
  <si>
    <t>2022-3-5</t>
  </si>
  <si>
    <t>立替金</t>
    <rPh sb="0" eb="2">
      <t>ﾀﾃｶｴ</t>
    </rPh>
    <rPh sb="2" eb="3">
      <t>ｷﾝ</t>
    </rPh>
    <phoneticPr fontId="7" type="noConversion"/>
  </si>
  <si>
    <t>楽天銀行振込立替金</t>
    <rPh sb="0" eb="4">
      <t>ﾗｸﾃﾝｷﾞﾝｺｳ</t>
    </rPh>
    <rPh sb="4" eb="6">
      <t>ﾌﾘｺﾐ</t>
    </rPh>
    <rPh sb="6" eb="9">
      <t>ﾀﾃｶｴｷﾝ</t>
    </rPh>
    <phoneticPr fontId="7" type="noConversion"/>
  </si>
  <si>
    <t>2022年</t>
    <rPh sb="4" eb="5">
      <t>ネン</t>
    </rPh>
    <phoneticPr fontId="4"/>
  </si>
  <si>
    <t>銀行</t>
    <rPh sb="0" eb="2">
      <t>ギンコウ</t>
    </rPh>
    <phoneticPr fontId="4"/>
  </si>
  <si>
    <t>No.</t>
    <phoneticPr fontId="4"/>
  </si>
  <si>
    <t>日</t>
    <rPh sb="0" eb="1">
      <t>ニチ</t>
    </rPh>
    <phoneticPr fontId="4"/>
  </si>
  <si>
    <t>月次</t>
    <rPh sb="0" eb="2">
      <t>ゲツジ</t>
    </rPh>
    <phoneticPr fontId="4"/>
  </si>
  <si>
    <t>会社名</t>
    <rPh sb="0" eb="3">
      <t>カイシャメイ</t>
    </rPh>
    <phoneticPr fontId="4"/>
  </si>
  <si>
    <t>弥生摘要</t>
    <rPh sb="0" eb="2">
      <t>ヤヨイ</t>
    </rPh>
    <rPh sb="2" eb="4">
      <t>テキヨウ</t>
    </rPh>
    <phoneticPr fontId="4"/>
  </si>
  <si>
    <t>报销单摘要</t>
    <phoneticPr fontId="4"/>
  </si>
  <si>
    <t>預り金</t>
    <rPh sb="0" eb="1">
      <t>アズカ</t>
    </rPh>
    <rPh sb="2" eb="3">
      <t>キン</t>
    </rPh>
    <phoneticPr fontId="4"/>
  </si>
  <si>
    <t>支払金</t>
    <rPh sb="0" eb="2">
      <t>シハライ</t>
    </rPh>
    <rPh sb="2" eb="3">
      <t>キン</t>
    </rPh>
    <phoneticPr fontId="4"/>
  </si>
  <si>
    <t>銀行別残高</t>
    <rPh sb="0" eb="3">
      <t>ギンコウベツ</t>
    </rPh>
    <rPh sb="3" eb="5">
      <t>ザンダカ</t>
    </rPh>
    <phoneticPr fontId="4"/>
  </si>
  <si>
    <t>合計残高</t>
    <rPh sb="0" eb="2">
      <t>ゴウケイ</t>
    </rPh>
    <rPh sb="2" eb="4">
      <t>ザンダカ</t>
    </rPh>
    <phoneticPr fontId="4"/>
  </si>
  <si>
    <t>請求書番号</t>
    <rPh sb="0" eb="3">
      <t>セイキュウショ</t>
    </rPh>
    <rPh sb="3" eb="5">
      <t>バンゴウ</t>
    </rPh>
    <phoneticPr fontId="4"/>
  </si>
  <si>
    <t>银行凭证号</t>
    <phoneticPr fontId="4"/>
  </si>
  <si>
    <r>
      <rPr>
        <sz val="10"/>
        <color theme="1"/>
        <rFont val="Microsoft YaHei"/>
        <family val="3"/>
        <charset val="134"/>
      </rPr>
      <t>转账</t>
    </r>
    <r>
      <rPr>
        <sz val="10"/>
        <color theme="1"/>
        <rFont val="ＭＳ Ｐゴシック"/>
        <family val="3"/>
        <charset val="128"/>
      </rPr>
      <t>凭</t>
    </r>
    <r>
      <rPr>
        <sz val="10"/>
        <color theme="1"/>
        <rFont val="Microsoft YaHei"/>
        <family val="2"/>
        <charset val="134"/>
      </rPr>
      <t>证</t>
    </r>
    <r>
      <rPr>
        <sz val="10"/>
        <color theme="1"/>
        <rFont val="ＭＳ Ｐゴシック"/>
        <family val="3"/>
        <charset val="128"/>
      </rPr>
      <t>号</t>
    </r>
    <phoneticPr fontId="4"/>
  </si>
  <si>
    <t>支払</t>
    <rPh sb="0" eb="2">
      <t>ｼﾊﾗｲ</t>
    </rPh>
    <phoneticPr fontId="7" type="noConversion"/>
  </si>
  <si>
    <t>孔先生
送付</t>
    <rPh sb="0" eb="1">
      <t>ｺｳ</t>
    </rPh>
    <rPh sb="1" eb="3">
      <t>ｾﾝｾｲ</t>
    </rPh>
    <rPh sb="4" eb="6">
      <t>ｿｳﾌ</t>
    </rPh>
    <phoneticPr fontId="7" type="noConversion"/>
  </si>
  <si>
    <t>みずほ銀行</t>
    <rPh sb="3" eb="5">
      <t>ギンコウ</t>
    </rPh>
    <phoneticPr fontId="4"/>
  </si>
  <si>
    <t>社会保険料</t>
    <rPh sb="0" eb="5">
      <t>シャカイホケンリョウ</t>
    </rPh>
    <phoneticPr fontId="4"/>
  </si>
  <si>
    <t>厚生年金（2021年11月6人）</t>
  </si>
  <si>
    <t>M2022-1-1</t>
  </si>
  <si>
    <t>済</t>
    <rPh sb="0" eb="1">
      <t>スミ</t>
    </rPh>
    <phoneticPr fontId="4"/>
  </si>
  <si>
    <t>楽天銀行</t>
    <rPh sb="0" eb="2">
      <t>ラクテン</t>
    </rPh>
    <rPh sb="2" eb="4">
      <t>ギンコウ</t>
    </rPh>
    <phoneticPr fontId="4"/>
  </si>
  <si>
    <t>海外売上</t>
    <rPh sb="0" eb="2">
      <t>カイガイ</t>
    </rPh>
    <rPh sb="2" eb="4">
      <t>ウリアゲ</t>
    </rPh>
    <phoneticPr fontId="4"/>
  </si>
  <si>
    <t>天津哈娜好医材有限公司</t>
    <rPh sb="0" eb="11">
      <t>テンシンハ</t>
    </rPh>
    <phoneticPr fontId="4"/>
  </si>
  <si>
    <t>ST-15～19</t>
    <phoneticPr fontId="4"/>
  </si>
  <si>
    <t>-</t>
    <phoneticPr fontId="4"/>
  </si>
  <si>
    <t>-</t>
  </si>
  <si>
    <t>支払手数料</t>
    <rPh sb="0" eb="5">
      <t>シハライテスウリョウ</t>
    </rPh>
    <phoneticPr fontId="4"/>
  </si>
  <si>
    <t>振込手数料</t>
    <rPh sb="0" eb="5">
      <t>フリコミテスウリョウ</t>
    </rPh>
    <phoneticPr fontId="4"/>
  </si>
  <si>
    <t>東京スター銀行</t>
    <rPh sb="0" eb="2">
      <t>トウキョウ</t>
    </rPh>
    <rPh sb="5" eb="7">
      <t>ギンコウ</t>
    </rPh>
    <phoneticPr fontId="4"/>
  </si>
  <si>
    <t>通信費</t>
    <rPh sb="0" eb="3">
      <t>ツウシンヒ</t>
    </rPh>
    <phoneticPr fontId="4"/>
  </si>
  <si>
    <t>NTT（日本电信电话㈱）</t>
  </si>
  <si>
    <t>网络电话通信费12月</t>
    <rPh sb="9" eb="10">
      <t>ガツ</t>
    </rPh>
    <phoneticPr fontId="1"/>
  </si>
  <si>
    <t>S2022-1-1</t>
  </si>
  <si>
    <t>済</t>
    <rPh sb="0" eb="1">
      <t>スミ</t>
    </rPh>
    <phoneticPr fontId="1"/>
  </si>
  <si>
    <t>国内売上</t>
    <rPh sb="0" eb="2">
      <t>コクナイ</t>
    </rPh>
    <rPh sb="2" eb="4">
      <t>ウリアゲ</t>
    </rPh>
    <phoneticPr fontId="4"/>
  </si>
  <si>
    <t>東レ・メディカル㈱</t>
    <rPh sb="0" eb="1">
      <t>トウ</t>
    </rPh>
    <phoneticPr fontId="4"/>
  </si>
  <si>
    <t>2021年11月請求</t>
    <rPh sb="4" eb="5">
      <t>ネン</t>
    </rPh>
    <rPh sb="7" eb="8">
      <t>ガツ</t>
    </rPh>
    <rPh sb="8" eb="10">
      <t>セイキュウ</t>
    </rPh>
    <phoneticPr fontId="4"/>
  </si>
  <si>
    <t>上記割引手数料</t>
    <rPh sb="0" eb="2">
      <t>ジョウキ</t>
    </rPh>
    <rPh sb="2" eb="4">
      <t>ワリビキ</t>
    </rPh>
    <rPh sb="4" eb="7">
      <t>テスウリョウ</t>
    </rPh>
    <phoneticPr fontId="1"/>
  </si>
  <si>
    <t>M2022-1-2</t>
  </si>
  <si>
    <t>转至楽天银行</t>
  </si>
  <si>
    <t>M2022-1-3</t>
  </si>
  <si>
    <t>由Mizuho银行汇入</t>
  </si>
  <si>
    <t>海外仕入</t>
    <rPh sb="0" eb="2">
      <t>カイガイ</t>
    </rPh>
    <rPh sb="2" eb="4">
      <t>シイレ</t>
    </rPh>
    <phoneticPr fontId="4"/>
  </si>
  <si>
    <t>SM-33，35，36，37，40，42，43</t>
    <phoneticPr fontId="4"/>
  </si>
  <si>
    <t>R2022-1-1</t>
  </si>
  <si>
    <t>済</t>
    <rPh sb="0" eb="1">
      <t>ｽﾐ</t>
    </rPh>
    <phoneticPr fontId="2" type="noConversion"/>
  </si>
  <si>
    <t>ハナコメディカル㈱</t>
    <phoneticPr fontId="4"/>
  </si>
  <si>
    <t>ハナコメディカル回路関連知的財産権</t>
    <rPh sb="8" eb="12">
      <t>ｶｲﾛｶﾝﾚﾝ</t>
    </rPh>
    <rPh sb="12" eb="17">
      <t>ﾁﾃｷｻﾞｲｻﾝｹﾝ</t>
    </rPh>
    <phoneticPr fontId="2" type="noConversion"/>
  </si>
  <si>
    <t>R2022-1-19</t>
  </si>
  <si>
    <t>リース料</t>
    <rPh sb="3" eb="4">
      <t>リョウ</t>
    </rPh>
    <phoneticPr fontId="4"/>
  </si>
  <si>
    <t>BIGUP㈱</t>
  </si>
  <si>
    <t>プリンター1月分月額費用・設置費用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</si>
  <si>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S2022-1-2</t>
  </si>
  <si>
    <t>輸入消費税</t>
    <rPh sb="0" eb="5">
      <t>ユニュウショウヒゼイ</t>
    </rPh>
    <phoneticPr fontId="4"/>
  </si>
  <si>
    <t>2022年1月14日納期　SM-63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</si>
  <si>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M2022-1-4</t>
  </si>
  <si>
    <t>年末調整</t>
    <rPh sb="0" eb="4">
      <t>ネンマツチョウセイ</t>
    </rPh>
    <phoneticPr fontId="1"/>
  </si>
  <si>
    <t>M2022-1-5</t>
  </si>
  <si>
    <r>
      <rPr>
        <sz val="11"/>
        <color theme="1"/>
        <rFont val="FangSong"/>
        <family val="3"/>
        <charset val="128"/>
      </rPr>
      <t>转</t>
    </r>
    <r>
      <rPr>
        <sz val="11"/>
        <color theme="1"/>
        <rFont val="ＭＳ Ｐゴシック"/>
        <family val="3"/>
        <charset val="128"/>
      </rPr>
      <t>至小口現金</t>
    </r>
    <rPh sb="2" eb="6">
      <t>コグチゲンキン</t>
    </rPh>
    <phoneticPr fontId="1"/>
  </si>
  <si>
    <t>M2022-1-6</t>
  </si>
  <si>
    <t>給与</t>
    <rPh sb="0" eb="2">
      <t>キュウヨ</t>
    </rPh>
    <phoneticPr fontId="4"/>
  </si>
  <si>
    <t>河野　12月分</t>
    <rPh sb="5" eb="7">
      <t>ガツブン</t>
    </rPh>
    <phoneticPr fontId="4"/>
  </si>
  <si>
    <t>R2022-1-2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</si>
  <si>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12月分</t>
    </r>
    <phoneticPr fontId="4"/>
  </si>
  <si>
    <t>R2022-1-3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</si>
  <si>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12月分</t>
    </r>
    <phoneticPr fontId="4"/>
  </si>
  <si>
    <t>R2022-1-4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</si>
  <si>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12月分</t>
    </r>
    <phoneticPr fontId="4"/>
  </si>
  <si>
    <t>R2022-1-5</t>
  </si>
  <si>
    <t>劉一然　12月分</t>
    <rPh sb="0" eb="1">
      <t>ﾘｭｳ</t>
    </rPh>
    <rPh sb="1" eb="3">
      <t>ｲﾁｾﾞﾝ</t>
    </rPh>
    <phoneticPr fontId="2" type="noConversion"/>
  </si>
  <si>
    <t>R2022-1-6</t>
  </si>
  <si>
    <t>日下部温子　12月分</t>
    <phoneticPr fontId="4"/>
  </si>
  <si>
    <t>R2022-1-7</t>
  </si>
  <si>
    <t>荷造運賃</t>
    <rPh sb="0" eb="2">
      <t>ニヅクリ</t>
    </rPh>
    <rPh sb="2" eb="4">
      <t>ウンチン</t>
    </rPh>
    <phoneticPr fontId="4"/>
  </si>
  <si>
    <t>日本郵便㈱</t>
    <rPh sb="0" eb="4">
      <t>ﾆﾎﾝﾕｳﾋﾞﾝ</t>
    </rPh>
    <phoneticPr fontId="2" type="noConversion"/>
  </si>
  <si>
    <t>日本郵便12月</t>
  </si>
  <si>
    <t>S2022-1-3</t>
  </si>
  <si>
    <t>2022年1月28日納期　SM-65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</si>
  <si>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t>M2022-1-7</t>
  </si>
  <si>
    <t>ST-21</t>
    <phoneticPr fontId="4"/>
  </si>
  <si>
    <t>消耗品費</t>
    <rPh sb="0" eb="4">
      <t>ショウモウヒンヒ</t>
    </rPh>
    <phoneticPr fontId="4"/>
  </si>
  <si>
    <t>㈱MonotaRO</t>
  </si>
  <si>
    <t>MonotaRO12月</t>
  </si>
  <si>
    <t>S2022-1-4</t>
  </si>
  <si>
    <t>ヤマト運輸㈱</t>
    <rPh sb="3" eb="5">
      <t>ｳﾝﾕ</t>
    </rPh>
    <phoneticPr fontId="2" type="noConversion"/>
  </si>
  <si>
    <t>东丽反馈现12月</t>
  </si>
  <si>
    <t>S2022-1-5</t>
  </si>
  <si>
    <t>㈱Twelve</t>
  </si>
  <si>
    <t>网络运营商12月</t>
    <rPh sb="7" eb="8">
      <t>ｶﾞﾂ</t>
    </rPh>
    <phoneticPr fontId="2" type="noConversion"/>
  </si>
  <si>
    <t>S2022-1-8</t>
  </si>
  <si>
    <t>佐川急便</t>
    <rPh sb="0" eb="4">
      <t>ｻｶﾞﾜｷｭｳﾋﾞﾝ</t>
    </rPh>
    <phoneticPr fontId="2" type="noConversion"/>
  </si>
  <si>
    <t>佐川急（试做代替品）12月</t>
  </si>
  <si>
    <t>S2022-1-6</t>
  </si>
  <si>
    <t>現金引き出し</t>
    <rPh sb="0" eb="2">
      <t>ｹﾞﾝｷﾝ</t>
    </rPh>
    <rPh sb="2" eb="3">
      <t>ﾋ</t>
    </rPh>
    <rPh sb="4" eb="5">
      <t>ﾀﾞ</t>
    </rPh>
    <phoneticPr fontId="2" type="noConversion"/>
  </si>
  <si>
    <t>小口から入金</t>
    <rPh sb="0" eb="2">
      <t>ｺｸﾞﾁ</t>
    </rPh>
    <rPh sb="4" eb="6">
      <t>ﾆｭｳｷﾝ</t>
    </rPh>
    <phoneticPr fontId="2" type="noConversion"/>
  </si>
  <si>
    <t>M2022-1-8</t>
  </si>
  <si>
    <t>2021年12月請求　2021-003</t>
    <rPh sb="4" eb="5">
      <t>ネン</t>
    </rPh>
    <rPh sb="7" eb="8">
      <t>ガツ</t>
    </rPh>
    <rPh sb="8" eb="10">
      <t>セイキュウ</t>
    </rPh>
    <phoneticPr fontId="1"/>
  </si>
  <si>
    <t>東港丸楽海運㈱</t>
    <rPh sb="0" eb="2">
      <t>トウコウ</t>
    </rPh>
    <rPh sb="2" eb="3">
      <t>マル</t>
    </rPh>
    <rPh sb="3" eb="4">
      <t>ラク</t>
    </rPh>
    <rPh sb="4" eb="6">
      <t>カイウン</t>
    </rPh>
    <phoneticPr fontId="4"/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</si>
  <si>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（材料）ST-0020</t>
    </r>
    <phoneticPr fontId="4"/>
  </si>
  <si>
    <t>R2021-12-10</t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</si>
  <si>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（材料）ST-0021，22</t>
    </r>
    <phoneticPr fontId="4"/>
  </si>
  <si>
    <t>R2021-12-11</t>
  </si>
  <si>
    <r>
      <t>11月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Microsoft JhengHei"/>
        <family val="2"/>
        <charset val="136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Microsoft JhengHei"/>
        <family val="2"/>
        <charset val="136"/>
      </rPr>
      <t>义</t>
    </r>
    <r>
      <rPr>
        <sz val="11"/>
        <color theme="1"/>
        <rFont val="ＭＳ Ｐゴシック"/>
        <family val="3"/>
        <charset val="128"/>
      </rPr>
      <t>（回路）</t>
    </r>
    <phoneticPr fontId="4"/>
  </si>
  <si>
    <t>R2021-12-12</t>
  </si>
  <si>
    <t>保険料</t>
    <rPh sb="0" eb="3">
      <t>ホケンリョウ</t>
    </rPh>
    <phoneticPr fontId="4"/>
  </si>
  <si>
    <t>インスイレブン㈱</t>
    <phoneticPr fontId="4"/>
  </si>
  <si>
    <r>
      <t>2021年11月海运保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</si>
  <si>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R2021-12-13</t>
  </si>
  <si>
    <t>国内仕入</t>
    <rPh sb="0" eb="2">
      <t>コクナイ</t>
    </rPh>
    <rPh sb="2" eb="4">
      <t>シイレ</t>
    </rPh>
    <phoneticPr fontId="4"/>
  </si>
  <si>
    <t>朝日興業㈱</t>
    <phoneticPr fontId="4"/>
  </si>
  <si>
    <t>11月海运ヒートシール機</t>
    <rPh sb="11" eb="12">
      <t>ｷ</t>
    </rPh>
    <phoneticPr fontId="2" type="noConversion"/>
  </si>
  <si>
    <t>R2021-12-20</t>
  </si>
  <si>
    <t>㈱セルリムーバー</t>
    <phoneticPr fontId="4"/>
  </si>
  <si>
    <t>12月海运材料</t>
    <rPh sb="5" eb="7">
      <t>ザイリョウ</t>
    </rPh>
    <phoneticPr fontId="4"/>
  </si>
  <si>
    <t>R2022-1-8</t>
  </si>
  <si>
    <t>㈱クニイ</t>
    <phoneticPr fontId="4"/>
  </si>
  <si>
    <t>R2022-1-9</t>
  </si>
  <si>
    <t>親和工業㈱</t>
    <rPh sb="0" eb="4">
      <t>シンワコウギョウ</t>
    </rPh>
    <phoneticPr fontId="4"/>
  </si>
  <si>
    <t>12月海运材料費</t>
    <rPh sb="5" eb="8">
      <t>ザイリョウヒ</t>
    </rPh>
    <phoneticPr fontId="4"/>
  </si>
  <si>
    <t>R2022-1-10</t>
  </si>
  <si>
    <t>三井倉庫㈱</t>
    <rPh sb="0" eb="4">
      <t>ミツイソウコ</t>
    </rPh>
    <phoneticPr fontId="4"/>
  </si>
  <si>
    <t>2021年12月分デバン作業料</t>
    <rPh sb="4" eb="5">
      <t>ネン</t>
    </rPh>
    <rPh sb="8" eb="9">
      <t>ブン</t>
    </rPh>
    <rPh sb="12" eb="15">
      <t>サギョウリョウ</t>
    </rPh>
    <phoneticPr fontId="4"/>
  </si>
  <si>
    <t>R2022-1-11</t>
  </si>
  <si>
    <t>名鉄運輸㈱</t>
    <rPh sb="0" eb="4">
      <t>メイテツウンユ</t>
    </rPh>
    <phoneticPr fontId="4"/>
  </si>
  <si>
    <t>2021年12月分運賃</t>
    <rPh sb="9" eb="11">
      <t>ウンチン</t>
    </rPh>
    <phoneticPr fontId="4"/>
  </si>
  <si>
    <t>R2022-1-12</t>
  </si>
  <si>
    <t>支払報酬料</t>
    <rPh sb="0" eb="5">
      <t>シハライホウシュウリョウ</t>
    </rPh>
    <phoneticPr fontId="4"/>
  </si>
  <si>
    <t xml:space="preserve">税理士法人ABCJ </t>
    <phoneticPr fontId="4"/>
  </si>
  <si>
    <t>顧問料・記帳代行報酬2021年5月～12月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20" eb="21">
      <t>ｶﾞﾂ</t>
    </rPh>
    <phoneticPr fontId="2" type="noConversion"/>
  </si>
  <si>
    <t>R2022-1-16</t>
  </si>
  <si>
    <t>家賃</t>
    <rPh sb="0" eb="2">
      <t>ヤチン</t>
    </rPh>
    <phoneticPr fontId="4"/>
  </si>
  <si>
    <t>泰和泰リーガルコンサルティング㈱</t>
    <rPh sb="0" eb="1">
      <t>タイ</t>
    </rPh>
    <rPh sb="1" eb="2">
      <t>ワ</t>
    </rPh>
    <rPh sb="2" eb="3">
      <t>タイ</t>
    </rPh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</si>
  <si>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公室(2022年2月)</t>
    </r>
    <rPh sb="10" eb="11">
      <t>ﾈﾝ</t>
    </rPh>
    <phoneticPr fontId="2" type="noConversion"/>
  </si>
  <si>
    <t>R2022-1-17</t>
  </si>
  <si>
    <t>网络电话通信费1月</t>
    <rPh sb="8" eb="9">
      <t>ガツ</t>
    </rPh>
    <phoneticPr fontId="1"/>
  </si>
  <si>
    <t>S2022-1-9</t>
  </si>
  <si>
    <t>㈱大塚商会</t>
    <rPh sb="1" eb="5">
      <t>ｵｵﾂｶｼｮｳｶｲ</t>
    </rPh>
    <phoneticPr fontId="2" type="noConversion"/>
  </si>
  <si>
    <t>大塚商会12月</t>
    <rPh sb="0" eb="4">
      <t>ｵｵﾂｶｼｮｳｶｲ</t>
    </rPh>
    <rPh sb="6" eb="7">
      <t>ｶﾞﾂ</t>
    </rPh>
    <phoneticPr fontId="2" type="noConversion"/>
  </si>
  <si>
    <t>S2022-1-7</t>
  </si>
  <si>
    <t>2021年12月請求</t>
    <rPh sb="4" eb="5">
      <t>ネン</t>
    </rPh>
    <rPh sb="7" eb="8">
      <t>ガツ</t>
    </rPh>
    <rPh sb="8" eb="10">
      <t>セイキュウ</t>
    </rPh>
    <phoneticPr fontId="4"/>
  </si>
  <si>
    <t>M2022-2-1</t>
  </si>
  <si>
    <t>由Mizuho銀行送金</t>
    <rPh sb="7" eb="9">
      <t>ｷﾞﾝｺｳ</t>
    </rPh>
    <rPh sb="9" eb="11">
      <t>ｿｳｷﾝ</t>
    </rPh>
    <phoneticPr fontId="2" type="noConversion"/>
  </si>
  <si>
    <t>㈱U.T Tech</t>
    <phoneticPr fontId="4"/>
  </si>
  <si>
    <t>2022年2月海运材料費</t>
    <rPh sb="4" eb="5">
      <t>ﾈﾝ</t>
    </rPh>
    <rPh sb="6" eb="7">
      <t>ｶﾞﾂ</t>
    </rPh>
    <rPh sb="7" eb="8">
      <t>ｳﾐ</t>
    </rPh>
    <rPh sb="8" eb="9">
      <t>ｳﾝ</t>
    </rPh>
    <rPh sb="9" eb="12">
      <t>ｻﾞｲﾘｮｳﾋ</t>
    </rPh>
    <phoneticPr fontId="2" type="noConversion"/>
  </si>
  <si>
    <t>M2022-2-2</t>
  </si>
  <si>
    <t>M2022-2-3</t>
  </si>
  <si>
    <t>M2022-2-4</t>
  </si>
  <si>
    <t>西日本鉄道㈱</t>
    <rPh sb="0" eb="5">
      <t>ニシニホンテツドウ</t>
    </rPh>
    <phoneticPr fontId="4"/>
  </si>
  <si>
    <r>
      <t>2022年2月AIR便輸出費用（粘接</t>
    </r>
    <r>
      <rPr>
        <sz val="11"/>
        <color theme="1"/>
        <rFont val="Microsoft JhengHei"/>
        <family val="2"/>
        <charset val="136"/>
      </rPr>
      <t>剂</t>
    </r>
    <r>
      <rPr>
        <sz val="11"/>
        <color theme="1"/>
        <rFont val="ＭＳ Ｐゴシック"/>
        <family val="3"/>
        <charset val="128"/>
      </rPr>
      <t>）</t>
    </r>
    <rPh sb="10" eb="11">
      <t>ビン</t>
    </rPh>
    <rPh sb="11" eb="13">
      <t>ユシュツ</t>
    </rPh>
    <rPh sb="13" eb="15">
      <t>ヒヨウ</t>
    </rPh>
    <phoneticPr fontId="4"/>
  </si>
  <si>
    <t>R2022-2-1</t>
  </si>
  <si>
    <t>SM-45,46,50</t>
    <phoneticPr fontId="4"/>
  </si>
  <si>
    <t>R2022-2-2</t>
  </si>
  <si>
    <t>稲畑産業㈱</t>
    <rPh sb="0" eb="4">
      <t>イナバタサンギョウ</t>
    </rPh>
    <phoneticPr fontId="4"/>
  </si>
  <si>
    <t>4月海运材料</t>
    <rPh sb="4" eb="6">
      <t>ザイリョウ</t>
    </rPh>
    <phoneticPr fontId="4"/>
  </si>
  <si>
    <t>R2022-2-4</t>
  </si>
  <si>
    <t>SM-52,54</t>
    <phoneticPr fontId="4"/>
  </si>
  <si>
    <t>R2022-2-3</t>
  </si>
  <si>
    <t>2022年2月14日納期 SM-68</t>
    <rPh sb="4" eb="5">
      <t>ネン</t>
    </rPh>
    <rPh sb="10" eb="12">
      <t>ノウキ</t>
    </rPh>
    <phoneticPr fontId="4"/>
  </si>
  <si>
    <t>M2022-2-5</t>
  </si>
  <si>
    <t>プリンター2月分月額費用・設置費用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</si>
  <si>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S2022-2-1</t>
  </si>
  <si>
    <t>利息</t>
    <rPh sb="0" eb="2">
      <t>ﾘｿｸ</t>
    </rPh>
    <phoneticPr fontId="2" type="noConversion"/>
  </si>
  <si>
    <t>S2022-2-2</t>
  </si>
  <si>
    <t>厚生年金（2021年12月6人）</t>
  </si>
  <si>
    <t>M2022-2-6</t>
  </si>
  <si>
    <t>小口現金引き出し</t>
    <rPh sb="0" eb="4">
      <t>ｺｸﾞﾁｹﾞﾝｷﾝ</t>
    </rPh>
    <rPh sb="4" eb="5">
      <t>ﾋ</t>
    </rPh>
    <rPh sb="6" eb="7">
      <t>ﾀﾞ</t>
    </rPh>
    <phoneticPr fontId="2" type="noConversion"/>
  </si>
  <si>
    <t>M2022-2-7</t>
  </si>
  <si>
    <t>2022年2月25日納期 SM-70</t>
    <rPh sb="4" eb="5">
      <t>ネン</t>
    </rPh>
    <rPh sb="10" eb="12">
      <t>ノウキ</t>
    </rPh>
    <phoneticPr fontId="4"/>
  </si>
  <si>
    <t>M2022-2-8</t>
  </si>
  <si>
    <t>ST-20,23,24</t>
    <phoneticPr fontId="4"/>
  </si>
  <si>
    <t>河野　1月分</t>
    <rPh sb="4" eb="6">
      <t>ガツブン</t>
    </rPh>
    <phoneticPr fontId="4"/>
  </si>
  <si>
    <t>R2022-2-5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</si>
  <si>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1月分</t>
    </r>
    <phoneticPr fontId="4"/>
  </si>
  <si>
    <t>R2022-2-6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</si>
  <si>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1月分</t>
    </r>
    <phoneticPr fontId="4"/>
  </si>
  <si>
    <t>R2022-2-7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</si>
  <si>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1月分</t>
    </r>
    <phoneticPr fontId="4"/>
  </si>
  <si>
    <t>R2022-2-8</t>
  </si>
  <si>
    <t>劉一然　1月分</t>
    <rPh sb="0" eb="1">
      <t>ﾘｭｳ</t>
    </rPh>
    <rPh sb="1" eb="3">
      <t>ｲﾁｾﾞﾝ</t>
    </rPh>
    <phoneticPr fontId="2" type="noConversion"/>
  </si>
  <si>
    <t>R2022-2-9</t>
  </si>
  <si>
    <t>日下部温子　1月分</t>
    <phoneticPr fontId="4"/>
  </si>
  <si>
    <t>R2022-2-10</t>
  </si>
  <si>
    <t>利息</t>
    <rPh sb="0" eb="2">
      <t>リソク</t>
    </rPh>
    <phoneticPr fontId="1"/>
  </si>
  <si>
    <t>M2022-2-9</t>
  </si>
  <si>
    <t>日本郵便1月</t>
  </si>
  <si>
    <t>S2022-2-3</t>
  </si>
  <si>
    <t>2021年12月輸出費用　ST-23</t>
    <rPh sb="4" eb="5">
      <t>ネン</t>
    </rPh>
    <rPh sb="8" eb="10">
      <t>ユシュツ</t>
    </rPh>
    <rPh sb="10" eb="12">
      <t>ヒヨウ</t>
    </rPh>
    <phoneticPr fontId="4"/>
  </si>
  <si>
    <t>R2022-1-13</t>
  </si>
  <si>
    <t>2/28コピー</t>
  </si>
  <si>
    <t>2021年12月輸出費用　ST-24</t>
    <rPh sb="8" eb="10">
      <t>ユシュツ</t>
    </rPh>
    <rPh sb="10" eb="12">
      <t>ヒヨウ</t>
    </rPh>
    <phoneticPr fontId="4"/>
  </si>
  <si>
    <t>R2022-1-14</t>
  </si>
  <si>
    <t>2021年12月輸入費用　SM-50,54,55,56</t>
    <rPh sb="8" eb="12">
      <t>ユニュウヒヨウ</t>
    </rPh>
    <phoneticPr fontId="4"/>
  </si>
  <si>
    <t>R2022-1-15</t>
  </si>
  <si>
    <r>
      <t>2021年12月海运保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</si>
  <si>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R2022-1-18</t>
  </si>
  <si>
    <t>2022年1月海运材料費</t>
    <rPh sb="4" eb="5">
      <t>ネン</t>
    </rPh>
    <rPh sb="9" eb="12">
      <t>ザイリョウヒ</t>
    </rPh>
    <phoneticPr fontId="4"/>
  </si>
  <si>
    <t>R2022-2-11</t>
  </si>
  <si>
    <t>R2022-2-12</t>
  </si>
  <si>
    <t>2022年1月デバン作業料</t>
    <rPh sb="4" eb="5">
      <t>ネン</t>
    </rPh>
    <rPh sb="10" eb="13">
      <t>サギョウリョウ</t>
    </rPh>
    <phoneticPr fontId="4"/>
  </si>
  <si>
    <t>R2022-2-14</t>
  </si>
  <si>
    <t>立替費</t>
    <rPh sb="0" eb="3">
      <t>タテカエヒ</t>
    </rPh>
    <phoneticPr fontId="4"/>
  </si>
  <si>
    <t>日下部立替</t>
    <rPh sb="3" eb="5">
      <t>タテカエ</t>
    </rPh>
    <phoneticPr fontId="1"/>
  </si>
  <si>
    <t>2022年1月運賃</t>
    <rPh sb="7" eb="9">
      <t>ウンチン</t>
    </rPh>
    <phoneticPr fontId="4"/>
  </si>
  <si>
    <t>R2022-2-15</t>
  </si>
  <si>
    <t>厚生年金（2022年1月6人）</t>
  </si>
  <si>
    <t>M2022-2-10</t>
  </si>
  <si>
    <t>2021年12月請求　2022-001</t>
    <rPh sb="4" eb="5">
      <t>ネン</t>
    </rPh>
    <rPh sb="7" eb="8">
      <t>ガツ</t>
    </rPh>
    <rPh sb="8" eb="10">
      <t>セイキュウ</t>
    </rPh>
    <phoneticPr fontId="1"/>
  </si>
  <si>
    <t>法人税</t>
    <rPh sb="0" eb="3">
      <t>ﾎｳｼﾞﾝｾﾞｲ</t>
    </rPh>
    <phoneticPr fontId="2" type="noConversion"/>
  </si>
  <si>
    <t>M2022-2-11</t>
  </si>
  <si>
    <t>网络电话通信费2月</t>
    <rPh sb="8" eb="9">
      <t>ガツ</t>
    </rPh>
    <phoneticPr fontId="1"/>
  </si>
  <si>
    <t>S2022-2-4</t>
  </si>
  <si>
    <t>网络运营商1月</t>
    <rPh sb="6" eb="7">
      <t>ｶﾞﾂ</t>
    </rPh>
    <phoneticPr fontId="2" type="noConversion"/>
  </si>
  <si>
    <t>S2022-2-5</t>
  </si>
  <si>
    <t>佐川急（试做代替品）1月</t>
  </si>
  <si>
    <t>S2022-2-6</t>
  </si>
  <si>
    <t>东丽反馈现1月</t>
  </si>
  <si>
    <t>S2022-2-7</t>
  </si>
  <si>
    <t>大塚商会1月</t>
    <rPh sb="0" eb="4">
      <t>ｵｵﾂｶｼｮｳｶｲ</t>
    </rPh>
    <rPh sb="5" eb="6">
      <t>ｶﾞﾂ</t>
    </rPh>
    <phoneticPr fontId="2" type="noConversion"/>
  </si>
  <si>
    <t>S2022-2-8</t>
  </si>
  <si>
    <t>昭和興産㈱</t>
    <phoneticPr fontId="4"/>
  </si>
  <si>
    <t>2022年1月AIR伝材料費</t>
    <rPh sb="4" eb="5">
      <t>ネン</t>
    </rPh>
    <rPh sb="11" eb="14">
      <t>ザイリョウヒ</t>
    </rPh>
    <phoneticPr fontId="4"/>
  </si>
  <si>
    <t>R2022-2-13</t>
  </si>
  <si>
    <t>小口現金より入金</t>
    <rPh sb="0" eb="4">
      <t>ｺｸﾞﾁｹﾞﾝｷﾝ</t>
    </rPh>
    <rPh sb="6" eb="8">
      <t>ﾆｭｳｷﾝ</t>
    </rPh>
    <phoneticPr fontId="2" type="noConversion"/>
  </si>
  <si>
    <t>2022年1月請求</t>
    <rPh sb="4" eb="5">
      <t>ネン</t>
    </rPh>
    <rPh sb="6" eb="7">
      <t>ガツ</t>
    </rPh>
    <rPh sb="7" eb="9">
      <t>セイキュウ</t>
    </rPh>
    <phoneticPr fontId="4"/>
  </si>
  <si>
    <t>SM-55,56</t>
    <phoneticPr fontId="4"/>
  </si>
  <si>
    <t>R2022-3-1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</si>
  <si>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2022年3月分</t>
    </r>
    <rPh sb="10" eb="11">
      <t>ネン</t>
    </rPh>
    <rPh sb="13" eb="14">
      <t>ブン</t>
    </rPh>
    <phoneticPr fontId="4"/>
  </si>
  <si>
    <t>R2022-3-2</t>
  </si>
  <si>
    <t>SM-61,62,63</t>
    <phoneticPr fontId="4"/>
  </si>
  <si>
    <t>R2022-3-3</t>
  </si>
  <si>
    <t>2022年3月11日納期 SM-72</t>
    <rPh sb="4" eb="5">
      <t>ネン</t>
    </rPh>
    <rPh sb="10" eb="12">
      <t>ノウキ</t>
    </rPh>
    <phoneticPr fontId="4"/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</si>
  <si>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2月分</t>
    </r>
    <phoneticPr fontId="4"/>
  </si>
  <si>
    <t>R2022-3-7</t>
  </si>
  <si>
    <t>日下部温子　2月分</t>
    <phoneticPr fontId="4"/>
  </si>
  <si>
    <t>R2022-3-9</t>
  </si>
  <si>
    <t>河野　2月分</t>
    <rPh sb="4" eb="6">
      <t>ガツブン</t>
    </rPh>
    <phoneticPr fontId="4"/>
  </si>
  <si>
    <t>R2022-3-4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</si>
  <si>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2月分</t>
    </r>
    <phoneticPr fontId="4"/>
  </si>
  <si>
    <t>R2022-3-5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</si>
  <si>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2月分</t>
    </r>
    <phoneticPr fontId="4"/>
  </si>
  <si>
    <t>R2022-3-6</t>
  </si>
  <si>
    <t>劉一然　2月分</t>
    <rPh sb="0" eb="1">
      <t>ﾘｭｳ</t>
    </rPh>
    <rPh sb="1" eb="3">
      <t>ｲﾁｾﾞﾝ</t>
    </rPh>
    <phoneticPr fontId="2" type="noConversion"/>
  </si>
  <si>
    <t>R2022-3-8</t>
  </si>
  <si>
    <t>ST-0022</t>
    <phoneticPr fontId="4"/>
  </si>
  <si>
    <t>ST-0026</t>
    <phoneticPr fontId="4"/>
  </si>
  <si>
    <t>楽天銀行から入金</t>
    <rPh sb="0" eb="4">
      <t>ラクテンギンコウ</t>
    </rPh>
    <rPh sb="6" eb="8">
      <t>ニュウキン</t>
    </rPh>
    <phoneticPr fontId="4"/>
  </si>
  <si>
    <t>日本郵便2月</t>
    <phoneticPr fontId="4"/>
  </si>
  <si>
    <t>2022年4月1日納期 SM-</t>
    <rPh sb="4" eb="5">
      <t>ネン</t>
    </rPh>
    <rPh sb="9" eb="11">
      <t>ノウキ</t>
    </rPh>
    <phoneticPr fontId="4"/>
  </si>
  <si>
    <r>
      <t>网</t>
    </r>
    <r>
      <rPr>
        <sz val="11"/>
        <color theme="1"/>
        <rFont val="Microsoft JhengHei"/>
        <family val="2"/>
        <charset val="136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Microsoft JhengHei"/>
        <family val="2"/>
        <charset val="136"/>
      </rPr>
      <t>营</t>
    </r>
    <r>
      <rPr>
        <sz val="11"/>
        <color theme="1"/>
        <rFont val="ＭＳ Ｐゴシック"/>
        <family val="3"/>
        <charset val="128"/>
      </rPr>
      <t>商2月</t>
    </r>
    <rPh sb="6" eb="7">
      <t>ｶﾞﾂ</t>
    </rPh>
    <phoneticPr fontId="2" type="noConversion"/>
  </si>
  <si>
    <t>MonotaRO2月</t>
    <phoneticPr fontId="4"/>
  </si>
  <si>
    <t>大塚商会2月</t>
    <rPh sb="0" eb="4">
      <t>ｵｵﾂｶｼｮｳｶｲ</t>
    </rPh>
    <rPh sb="5" eb="6">
      <t>ｶﾞﾂ</t>
    </rPh>
    <phoneticPr fontId="2" type="noConversion"/>
  </si>
  <si>
    <t>TMC</t>
  </si>
  <si>
    <t>2022年1月輸出費用　ST-0026</t>
    <rPh sb="4" eb="5">
      <t>ネン</t>
    </rPh>
    <rPh sb="7" eb="9">
      <t>ユシュツ</t>
    </rPh>
    <rPh sb="9" eb="11">
      <t>ヒヨウ</t>
    </rPh>
    <phoneticPr fontId="4"/>
  </si>
  <si>
    <t>R2022-2-16</t>
  </si>
  <si>
    <t>2022年1月輸入費用　SM-42,43,44,46,47</t>
    <rPh sb="4" eb="5">
      <t>ネン</t>
    </rPh>
    <rPh sb="7" eb="11">
      <t>ユニュウヒヨウ</t>
    </rPh>
    <phoneticPr fontId="4"/>
  </si>
  <si>
    <t>R2022-2-17</t>
  </si>
  <si>
    <t>2022年1月輸入費用</t>
    <rPh sb="4" eb="5">
      <t>ネン</t>
    </rPh>
    <rPh sb="7" eb="11">
      <t>ユニュウヒヨウ</t>
    </rPh>
    <phoneticPr fontId="4"/>
  </si>
  <si>
    <t>R2022-2-18</t>
  </si>
  <si>
    <t>2022年1月海运保险</t>
  </si>
  <si>
    <t>R2022-2-19</t>
  </si>
  <si>
    <t>2022年2月海运材料費</t>
    <rPh sb="4" eb="5">
      <t>ネン</t>
    </rPh>
    <rPh sb="9" eb="12">
      <t>ザイリョウヒ</t>
    </rPh>
    <phoneticPr fontId="4"/>
  </si>
  <si>
    <t>R2022-3-10</t>
  </si>
  <si>
    <t>金型修繕費</t>
    <rPh sb="0" eb="5">
      <t>カナガタシュウゼンヒ</t>
    </rPh>
    <phoneticPr fontId="4"/>
  </si>
  <si>
    <t>コーンフィルター金型修繕</t>
    <rPh sb="8" eb="10">
      <t>カナガタ</t>
    </rPh>
    <rPh sb="10" eb="12">
      <t>シュウゼン</t>
    </rPh>
    <phoneticPr fontId="4"/>
  </si>
  <si>
    <t>R2022-3-11</t>
  </si>
  <si>
    <t>R2022-3-12</t>
  </si>
  <si>
    <t>一変申請コンサルティング費用</t>
    <rPh sb="0" eb="2">
      <t>イッペン</t>
    </rPh>
    <rPh sb="2" eb="4">
      <t>シンセイ</t>
    </rPh>
    <rPh sb="12" eb="14">
      <t>ヒヨウ</t>
    </rPh>
    <phoneticPr fontId="4"/>
  </si>
  <si>
    <t>R2022-3-13</t>
  </si>
  <si>
    <t>㈱メディカルコーワ</t>
    <phoneticPr fontId="4"/>
  </si>
  <si>
    <t>R2022-3-14</t>
  </si>
  <si>
    <t>昭和興産㈱</t>
    <rPh sb="0" eb="4">
      <t>ショウワコウサン</t>
    </rPh>
    <phoneticPr fontId="4"/>
  </si>
  <si>
    <t>R2022-3-15</t>
  </si>
  <si>
    <t>2022年2月デバン作業料</t>
    <rPh sb="4" eb="5">
      <t>ネン</t>
    </rPh>
    <rPh sb="10" eb="13">
      <t>サギョウリョウ</t>
    </rPh>
    <phoneticPr fontId="4"/>
  </si>
  <si>
    <t>R2022-3-16</t>
  </si>
  <si>
    <t>2022年2月運賃</t>
    <rPh sb="7" eb="9">
      <t>ウンチン</t>
    </rPh>
    <phoneticPr fontId="4"/>
  </si>
  <si>
    <t>R2022-3-17</t>
  </si>
  <si>
    <t>赤帽うまなり運送</t>
    <rPh sb="0" eb="2">
      <t>ｱｶﾎﾞｳ</t>
    </rPh>
    <rPh sb="6" eb="8">
      <t>ｳﾝｿｳ</t>
    </rPh>
    <phoneticPr fontId="2" type="noConversion"/>
  </si>
  <si>
    <t>2022年2月運賃</t>
    <rPh sb="4" eb="5">
      <t>ﾈﾝ</t>
    </rPh>
    <rPh sb="6" eb="7">
      <t>ｶﾞﾂ</t>
    </rPh>
    <rPh sb="7" eb="9">
      <t>ｳﾝﾁﾝ</t>
    </rPh>
    <phoneticPr fontId="2" type="noConversion"/>
  </si>
  <si>
    <t>R2022-3-18</t>
  </si>
  <si>
    <t>東京港倉庫回収品返品</t>
    <rPh sb="0" eb="3">
      <t>ﾄｳｷｮｳｺｳ</t>
    </rPh>
    <rPh sb="3" eb="5">
      <t>ｿｳｺ</t>
    </rPh>
    <rPh sb="5" eb="8">
      <t>ｶｲｼｭｳﾋﾝ</t>
    </rPh>
    <rPh sb="8" eb="10">
      <t>ﾍﾝﾋﾟﾝ</t>
    </rPh>
    <phoneticPr fontId="2" type="noConversion"/>
  </si>
  <si>
    <t>R2022-3-19</t>
  </si>
  <si>
    <t>㈱エブリ</t>
    <phoneticPr fontId="4"/>
  </si>
  <si>
    <t>火災保険料更新</t>
    <rPh sb="0" eb="5">
      <t>ｶｻｲﾎｹﾝﾘｮｳ</t>
    </rPh>
    <rPh sb="5" eb="7">
      <t>ｺｳｼﾝ</t>
    </rPh>
    <phoneticPr fontId="2" type="noConversion"/>
  </si>
  <si>
    <t>R2022-3-20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</si>
  <si>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2022年4月分</t>
    </r>
    <rPh sb="10" eb="11">
      <t>ネン</t>
    </rPh>
    <rPh sb="13" eb="14">
      <t>ブン</t>
    </rPh>
    <phoneticPr fontId="4"/>
  </si>
  <si>
    <t>R2022-3-21</t>
  </si>
  <si>
    <t>異物総研㈱</t>
    <phoneticPr fontId="4"/>
  </si>
  <si>
    <t>同定鑑別コース</t>
    <rPh sb="0" eb="2">
      <t>ﾄﾞｳﾃｲ</t>
    </rPh>
    <rPh sb="2" eb="4">
      <t>ｶﾝﾍﾞﾂ</t>
    </rPh>
    <phoneticPr fontId="2" type="noConversion"/>
  </si>
  <si>
    <t>R2022-3-22</t>
  </si>
  <si>
    <t>厚生年金（2022年2月6人）</t>
  </si>
  <si>
    <t>佐川急便</t>
    <rPh sb="0" eb="4">
      <t>サガワキュウビン</t>
    </rPh>
    <phoneticPr fontId="4"/>
  </si>
  <si>
    <r>
      <t>佐川急（</t>
    </r>
    <r>
      <rPr>
        <sz val="11"/>
        <color theme="1"/>
        <rFont val="Microsoft JhengHei"/>
        <family val="2"/>
        <charset val="136"/>
      </rPr>
      <t>试</t>
    </r>
    <r>
      <rPr>
        <sz val="11"/>
        <color theme="1"/>
        <rFont val="ＭＳ Ｐゴシック"/>
        <family val="3"/>
        <charset val="128"/>
      </rPr>
      <t>做代替品）2月</t>
    </r>
    <phoneticPr fontId="4"/>
  </si>
  <si>
    <t>ヤマト運輸㈱</t>
    <rPh sb="3" eb="5">
      <t>ウンユ</t>
    </rPh>
    <phoneticPr fontId="4"/>
  </si>
  <si>
    <r>
      <rPr>
        <sz val="11"/>
        <color theme="1"/>
        <rFont val="Microsoft JhengHei"/>
        <family val="2"/>
        <charset val="136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Microsoft JhengHei"/>
        <family val="2"/>
        <charset val="136"/>
      </rPr>
      <t>馈现2</t>
    </r>
    <r>
      <rPr>
        <sz val="11"/>
        <color theme="1"/>
        <rFont val="ＭＳ Ｐゴシック"/>
        <family val="3"/>
        <charset val="128"/>
      </rPr>
      <t>月</t>
    </r>
    <phoneticPr fontId="4"/>
  </si>
  <si>
    <t>2022年4月8日納期 SM-</t>
    <rPh sb="4" eb="5">
      <t>ネン</t>
    </rPh>
    <rPh sb="9" eb="11">
      <t>ノウキ</t>
    </rPh>
    <phoneticPr fontId="4"/>
  </si>
  <si>
    <t>SM-65,66,68</t>
    <phoneticPr fontId="4"/>
  </si>
  <si>
    <t>2022年2月輸出費用　ST-0027</t>
    <rPh sb="4" eb="5">
      <t>ネン</t>
    </rPh>
    <rPh sb="7" eb="9">
      <t>ユシュツ</t>
    </rPh>
    <rPh sb="9" eb="11">
      <t>ヒヨウ</t>
    </rPh>
    <phoneticPr fontId="4"/>
  </si>
  <si>
    <t>2022年2月輸入費用　SM-68,70</t>
    <rPh sb="4" eb="5">
      <t>ネン</t>
    </rPh>
    <rPh sb="6" eb="7">
      <t>ガツ</t>
    </rPh>
    <rPh sb="7" eb="11">
      <t>ユニュウヒヨウ</t>
    </rPh>
    <phoneticPr fontId="4"/>
  </si>
  <si>
    <t>2022年2月海运保险</t>
  </si>
  <si>
    <t>U.T Tech</t>
    <phoneticPr fontId="4"/>
  </si>
  <si>
    <t>2022年3月海运材料費</t>
    <rPh sb="4" eb="5">
      <t>ネン</t>
    </rPh>
    <rPh sb="9" eb="12">
      <t>ザイリョウヒ</t>
    </rPh>
    <phoneticPr fontId="4"/>
  </si>
  <si>
    <t>札幌倉庫箱不良返送費用</t>
    <rPh sb="0" eb="4">
      <t>ｻｯﾎﾟﾛｿｳｺ</t>
    </rPh>
    <rPh sb="4" eb="7">
      <t>ﾊｺﾌﾘｮｳ</t>
    </rPh>
    <rPh sb="7" eb="11">
      <t>ﾍﾝｿｳﾋﾖｳ</t>
    </rPh>
    <phoneticPr fontId="2" type="noConversion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</si>
  <si>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2022年5月分</t>
    </r>
    <rPh sb="10" eb="11">
      <t>ネン</t>
    </rPh>
    <rPh sb="13" eb="14">
      <t>ブン</t>
    </rPh>
    <phoneticPr fontId="4"/>
  </si>
  <si>
    <t>No.</t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</si>
  <si>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（材料）ST-0020</t>
    </r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</si>
  <si>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（材料）ST-0021，22</t>
    </r>
  </si>
  <si>
    <r>
      <t>11月</t>
    </r>
    <r>
      <rPr>
        <sz val="11"/>
        <color theme="1"/>
        <rFont val="游ゴシック"/>
        <family val="2"/>
        <charset val="128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游ゴシック"/>
        <family val="2"/>
        <charset val="128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游ゴシック"/>
        <family val="2"/>
        <charset val="128"/>
      </rPr>
      <t>义</t>
    </r>
    <r>
      <rPr>
        <sz val="11"/>
        <color theme="1"/>
        <rFont val="ＭＳ Ｐゴシック"/>
        <family val="3"/>
        <charset val="128"/>
      </rPr>
      <t>（回路）</t>
    </r>
  </si>
  <si>
    <t>インスイレブン㈱</t>
  </si>
  <si>
    <r>
      <t>2021年11月海运保</t>
    </r>
    <r>
      <rPr>
        <sz val="11"/>
        <color theme="1"/>
        <rFont val="游ゴシック"/>
        <family val="2"/>
        <charset val="128"/>
      </rPr>
      <t>险</t>
    </r>
  </si>
  <si>
    <t>朝日興業㈱</t>
  </si>
  <si>
    <t>SM-33，35，36，37，40，42，43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</si>
  <si>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</si>
  <si>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</si>
  <si>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12月分</t>
    </r>
  </si>
  <si>
    <t>日下部温子　12月分</t>
  </si>
  <si>
    <t>㈱セルリムーバー</t>
  </si>
  <si>
    <t>㈱クニイ</t>
  </si>
  <si>
    <t xml:space="preserve">税理士法人ABCJ </t>
  </si>
  <si>
    <r>
      <t>2021年12月海运保</t>
    </r>
    <r>
      <rPr>
        <sz val="11"/>
        <color theme="1"/>
        <rFont val="游ゴシック"/>
        <family val="2"/>
        <charset val="128"/>
      </rPr>
      <t>险</t>
    </r>
  </si>
  <si>
    <t>ハナコメディカル㈱</t>
  </si>
  <si>
    <t>SM-45,46,50</t>
  </si>
  <si>
    <t>SM-52,54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</si>
  <si>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</si>
  <si>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</si>
  <si>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1月分</t>
    </r>
  </si>
  <si>
    <t>日下部温子　1月分</t>
  </si>
  <si>
    <t>昭和興産㈱</t>
  </si>
  <si>
    <r>
      <t>2022年1月海运保</t>
    </r>
    <r>
      <rPr>
        <sz val="11"/>
        <color theme="1"/>
        <rFont val="游ゴシック"/>
        <family val="2"/>
        <charset val="128"/>
      </rPr>
      <t>险</t>
    </r>
  </si>
  <si>
    <t>SM-55,56</t>
  </si>
  <si>
    <t>SM-61,62,63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</si>
  <si>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</si>
  <si>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</si>
  <si>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2月分</t>
    </r>
  </si>
  <si>
    <t>日下部温子　2月分</t>
  </si>
  <si>
    <t>㈱メディカルコーワ</t>
  </si>
  <si>
    <t>㈱エブリ</t>
  </si>
  <si>
    <t>異物総研㈱</t>
  </si>
  <si>
    <r>
      <t>NTT（日本</t>
    </r>
    <r>
      <rPr>
        <sz val="11"/>
        <color theme="1"/>
        <rFont val="游ゴシック"/>
        <family val="2"/>
        <charset val="128"/>
      </rPr>
      <t>电</t>
    </r>
    <r>
      <rPr>
        <sz val="11"/>
        <color theme="1"/>
        <rFont val="ＭＳ Ｐゴシック"/>
        <family val="3"/>
        <charset val="128"/>
      </rPr>
      <t>信</t>
    </r>
    <r>
      <rPr>
        <sz val="11"/>
        <color theme="1"/>
        <rFont val="游ゴシック"/>
        <family val="2"/>
        <charset val="128"/>
      </rPr>
      <t>电话</t>
    </r>
    <r>
      <rPr>
        <sz val="11"/>
        <color theme="1"/>
        <rFont val="ＭＳ Ｐゴシック"/>
        <family val="3"/>
        <charset val="128"/>
      </rPr>
      <t>㈱）</t>
    </r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</si>
  <si>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12月</t>
    </r>
    <rPh sb="9" eb="10">
      <t>ガツ</t>
    </rPh>
    <phoneticPr fontId="1"/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</si>
  <si>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12月</t>
    </r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</si>
  <si>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做代替品）12月</t>
    </r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</si>
  <si>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商12月</t>
    </r>
    <rPh sb="7" eb="8">
      <t>ｶﾞﾂ</t>
    </rPh>
    <phoneticPr fontId="2" type="noConversion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</si>
  <si>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</si>
  <si>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2月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</si>
  <si>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商1月</t>
    </r>
    <rPh sb="6" eb="7">
      <t>ｶﾞﾂ</t>
    </rPh>
    <phoneticPr fontId="2" type="noConversion"/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</si>
  <si>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做代替品）1月</t>
    </r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</si>
  <si>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1月</t>
    </r>
  </si>
  <si>
    <r>
      <rPr>
        <sz val="11"/>
        <color theme="1"/>
        <rFont val="游ゴシック"/>
        <family val="2"/>
        <charset val="128"/>
      </rPr>
      <t>转</t>
    </r>
    <r>
      <rPr>
        <sz val="11"/>
        <color theme="1"/>
        <rFont val="ＭＳ Ｐゴシック"/>
        <family val="3"/>
        <charset val="128"/>
      </rPr>
      <t>至楽天</t>
    </r>
    <r>
      <rPr>
        <sz val="11"/>
        <color theme="1"/>
        <rFont val="游ゴシック"/>
        <family val="2"/>
        <charset val="128"/>
      </rPr>
      <t>银</t>
    </r>
    <r>
      <rPr>
        <sz val="11"/>
        <color theme="1"/>
        <rFont val="ＭＳ Ｐゴシック"/>
        <family val="3"/>
        <charset val="128"/>
      </rPr>
      <t>行</t>
    </r>
  </si>
  <si>
    <t>㈱U.T Tech</t>
  </si>
  <si>
    <t>2022年2月月次用</t>
    <rPh sb="4" eb="5">
      <t>ネン</t>
    </rPh>
    <rPh sb="6" eb="7">
      <t>ガツ</t>
    </rPh>
    <rPh sb="7" eb="10">
      <t>ゲツジヨウ</t>
    </rPh>
    <phoneticPr fontId="4"/>
  </si>
  <si>
    <t>費用項目</t>
    <rPh sb="0" eb="2">
      <t>ヒヨウ</t>
    </rPh>
    <rPh sb="2" eb="4">
      <t>コウモク</t>
    </rPh>
    <phoneticPr fontId="4"/>
  </si>
  <si>
    <t>内容</t>
    <rPh sb="0" eb="2">
      <t>ナイヨウ</t>
    </rPh>
    <phoneticPr fontId="4"/>
  </si>
  <si>
    <t>金額（税込）</t>
    <rPh sb="0" eb="2">
      <t>キンガク</t>
    </rPh>
    <rPh sb="3" eb="5">
      <t>ゼイコミ</t>
    </rPh>
    <phoneticPr fontId="4"/>
  </si>
  <si>
    <t>電ペイ</t>
    <rPh sb="0" eb="1">
      <t>デン</t>
    </rPh>
    <phoneticPr fontId="4"/>
  </si>
  <si>
    <t>割引手数料</t>
    <rPh sb="0" eb="5">
      <t>ワリビキテスウリョウ</t>
    </rPh>
    <phoneticPr fontId="4"/>
  </si>
  <si>
    <t>楽天銀行</t>
    <rPh sb="0" eb="4">
      <t>ラクテンギンコウ</t>
    </rPh>
    <phoneticPr fontId="4"/>
  </si>
  <si>
    <t>MonotaRO2月</t>
  </si>
  <si>
    <t>日本郵便2月</t>
  </si>
  <si>
    <t>佐川急（试做代替品）2月</t>
  </si>
  <si>
    <t>东丽反馈现2月</t>
  </si>
  <si>
    <t>交通費</t>
    <rPh sb="0" eb="3">
      <t>コウツウヒ</t>
    </rPh>
    <phoneticPr fontId="4"/>
  </si>
  <si>
    <t>研修費</t>
    <rPh sb="0" eb="3">
      <t>ケンシュウヒ</t>
    </rPh>
    <phoneticPr fontId="4"/>
  </si>
  <si>
    <t>合計金額</t>
    <rPh sb="0" eb="4">
      <t>ゴウケイキンガク</t>
    </rPh>
    <phoneticPr fontId="4"/>
  </si>
  <si>
    <t>役員報酬</t>
    <rPh sb="0" eb="2">
      <t>ヤクイン</t>
    </rPh>
    <rPh sb="2" eb="4">
      <t>ホウシュウ</t>
    </rPh>
    <phoneticPr fontId="2"/>
  </si>
  <si>
    <t>給与</t>
    <rPh sb="0" eb="2">
      <t>キュウヨ</t>
    </rPh>
    <phoneticPr fontId="2"/>
  </si>
  <si>
    <t>通勤手当</t>
    <rPh sb="0" eb="4">
      <t>ツウキンテアテ</t>
    </rPh>
    <phoneticPr fontId="4"/>
  </si>
  <si>
    <t>福利厚生費</t>
    <rPh sb="0" eb="5">
      <t>フクリコウセイヒ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</si>
</sst>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icrosoft JhengHei"/>
      <family val="2"/>
      <charset val="136"/>
    </font>
    <font>
      <sz val="11"/>
      <color theme="1"/>
      <name val="FangSong"/>
      <family val="3"/>
      <charset val="128"/>
    </font>
    <font>
      <sz val="9"/>
      <name val="游ゴシック"/>
      <family val="3"/>
      <charset val="134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2"/>
      <color theme="1"/>
      <name val="游ゴシック Light"/>
      <family val="3"/>
      <charset val="134"/>
    </font>
    <font>
      <sz val="11"/>
      <color theme="1"/>
      <name val="游ゴシック Light"/>
      <family val="3"/>
      <charset val="134"/>
    </font>
    <font>
      <sz val="11"/>
      <color theme="1"/>
      <name val="游ゴシック Light"/>
      <family val="3"/>
      <charset val="128"/>
    </font>
    <font>
      <sz val="11"/>
      <color theme="1"/>
      <name val="游ゴシック Light"/>
      <family val="2"/>
      <charset val="128"/>
    </font>
    <font>
      <sz val="11"/>
      <color theme="1"/>
      <name val="游ゴシック Light"/>
      <family val="2"/>
      <charset val="136"/>
    </font>
    <font>
      <sz val="11"/>
      <color theme="1"/>
      <name val="ＭＳ Ｐゴシック"/>
      <family val="2"/>
      <charset val="136"/>
    </font>
    <font>
      <b/>
      <sz val="11"/>
      <color theme="1"/>
      <name val="ＭＳ Ｐゴシック"/>
      <family val="3"/>
      <charset val="128"/>
    </font>
    <font>
      <sz val="11"/>
      <color theme="1"/>
      <name val="Microsoft YaHei"/>
      <family val="3"/>
      <charset val="134"/>
    </font>
    <font>
      <sz val="10"/>
      <color theme="1"/>
      <name val="Microsoft YaHei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strike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  <xf numFmtId="3" fontId="3" fillId="0" borderId="3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6" fontId="3" fillId="0" borderId="4" xfId="0" applyNumberFormat="1" applyFont="1" applyBorder="1">
      <alignment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>
      <alignment vertical="center"/>
    </xf>
    <xf numFmtId="0" fontId="3" fillId="0" borderId="11" xfId="0" applyFont="1" applyBorder="1" applyAlignment="1">
      <alignment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14" fontId="3" fillId="0" borderId="1" xfId="0" quotePrefix="1" applyNumberFormat="1" applyFont="1" applyBorder="1">
      <alignment vertical="center"/>
    </xf>
    <xf numFmtId="56" fontId="3" fillId="0" borderId="0" xfId="0" applyNumberFormat="1" applyFont="1">
      <alignment vertical="center"/>
    </xf>
    <xf numFmtId="176" fontId="3" fillId="0" borderId="13" xfId="1" applyNumberFormat="1" applyFont="1" applyBorder="1">
      <alignment vertical="center"/>
    </xf>
    <xf numFmtId="38" fontId="3" fillId="0" borderId="13" xfId="1" applyFont="1" applyBorder="1">
      <alignment vertical="center"/>
    </xf>
    <xf numFmtId="14" fontId="3" fillId="0" borderId="13" xfId="0" quotePrefix="1" applyNumberFormat="1" applyFont="1" applyBorder="1">
      <alignment vertical="center"/>
    </xf>
    <xf numFmtId="0" fontId="3" fillId="0" borderId="13" xfId="0" applyFont="1" applyBorder="1">
      <alignment vertical="center"/>
    </xf>
    <xf numFmtId="38" fontId="3" fillId="0" borderId="1" xfId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38" fontId="3" fillId="0" borderId="13" xfId="1" applyFont="1" applyFill="1" applyBorder="1">
      <alignment vertical="center"/>
    </xf>
    <xf numFmtId="49" fontId="3" fillId="0" borderId="13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 shrinkToFit="1"/>
    </xf>
    <xf numFmtId="176" fontId="3" fillId="0" borderId="0" xfId="1" applyNumberFormat="1" applyFont="1">
      <alignment vertical="center"/>
    </xf>
    <xf numFmtId="38" fontId="3" fillId="0" borderId="0" xfId="1" applyFo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>
      <alignment vertical="center"/>
    </xf>
    <xf numFmtId="55" fontId="3" fillId="0" borderId="14" xfId="0" applyNumberFormat="1" applyFont="1" applyBorder="1">
      <alignment vertical="center"/>
    </xf>
    <xf numFmtId="0" fontId="16" fillId="0" borderId="3" xfId="0" applyFont="1" applyBorder="1">
      <alignment vertical="center"/>
    </xf>
    <xf numFmtId="3" fontId="3" fillId="0" borderId="0" xfId="0" applyNumberFormat="1" applyFont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38" fontId="3" fillId="0" borderId="19" xfId="1" applyFont="1" applyBorder="1">
      <alignment vertical="center"/>
    </xf>
    <xf numFmtId="38" fontId="3" fillId="0" borderId="22" xfId="1" applyFont="1" applyBorder="1">
      <alignment vertical="center"/>
    </xf>
    <xf numFmtId="0" fontId="17" fillId="3" borderId="15" xfId="0" applyFont="1" applyFill="1" applyBorder="1">
      <alignment vertical="center"/>
    </xf>
    <xf numFmtId="0" fontId="17" fillId="3" borderId="16" xfId="0" applyFont="1" applyFill="1" applyBorder="1">
      <alignment vertical="center"/>
    </xf>
    <xf numFmtId="38" fontId="17" fillId="3" borderId="17" xfId="1" applyFont="1" applyFill="1" applyBorder="1">
      <alignment vertical="center"/>
    </xf>
    <xf numFmtId="0" fontId="17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38" fontId="17" fillId="3" borderId="25" xfId="1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17" fillId="4" borderId="0" xfId="0" applyFont="1" applyFill="1" applyAlignment="1">
      <alignment horizontal="center" vertical="center"/>
    </xf>
    <xf numFmtId="38" fontId="17" fillId="3" borderId="17" xfId="0" applyNumberFormat="1" applyFont="1" applyFill="1" applyBorder="1">
      <alignment vertical="center"/>
    </xf>
    <xf numFmtId="0" fontId="17" fillId="0" borderId="26" xfId="0" applyFont="1" applyBorder="1">
      <alignment vertical="center"/>
    </xf>
    <xf numFmtId="0" fontId="3" fillId="0" borderId="26" xfId="0" applyFont="1" applyBorder="1">
      <alignment vertical="center"/>
    </xf>
    <xf numFmtId="38" fontId="17" fillId="0" borderId="26" xfId="0" applyNumberFormat="1" applyFont="1" applyBorder="1">
      <alignment vertical="center"/>
    </xf>
    <xf numFmtId="3" fontId="3" fillId="5" borderId="3" xfId="0" applyNumberFormat="1" applyFont="1" applyFill="1" applyBorder="1">
      <alignment vertical="center"/>
    </xf>
    <xf numFmtId="0" fontId="21" fillId="0" borderId="3" xfId="0" applyFont="1" applyBorder="1">
      <alignment vertical="center"/>
    </xf>
    <xf numFmtId="0" fontId="18" fillId="2" borderId="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vertical="center" shrinkToFit="1"/>
    </xf>
    <xf numFmtId="0" fontId="3" fillId="6" borderId="0" xfId="0" applyFont="1" applyFill="1">
      <alignment vertical="center"/>
    </xf>
    <xf numFmtId="0" fontId="3" fillId="0" borderId="8" xfId="0" applyFont="1" applyBorder="1">
      <alignment vertical="center"/>
    </xf>
    <xf numFmtId="0" fontId="18" fillId="0" borderId="1" xfId="0" applyFont="1" applyBorder="1">
      <alignment vertical="center"/>
    </xf>
    <xf numFmtId="0" fontId="16" fillId="0" borderId="1" xfId="0" applyFont="1" applyBorder="1">
      <alignment vertical="center"/>
    </xf>
    <xf numFmtId="3" fontId="10" fillId="0" borderId="3" xfId="0" applyNumberFormat="1" applyFont="1" applyBorder="1">
      <alignment vertical="center"/>
    </xf>
    <xf numFmtId="0" fontId="3" fillId="5" borderId="0" xfId="0" applyFont="1" applyFill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>
      <alignment vertical="center"/>
    </xf>
    <xf numFmtId="3" fontId="3" fillId="5" borderId="0" xfId="0" applyNumberFormat="1" applyFont="1" applyFill="1">
      <alignment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>
      <alignment vertical="center"/>
    </xf>
    <xf numFmtId="0" fontId="3" fillId="5" borderId="0" xfId="0" applyFont="1" applyFill="1" applyAlignment="1">
      <alignment vertical="center" shrinkToFit="1"/>
    </xf>
    <xf numFmtId="0" fontId="3" fillId="5" borderId="3" xfId="0" applyFont="1" applyFill="1" applyBorder="1" applyAlignment="1">
      <alignment horizontal="center" vertical="center" shrinkToFit="1"/>
    </xf>
    <xf numFmtId="0" fontId="3" fillId="5" borderId="3" xfId="0" applyFont="1" applyFill="1" applyBorder="1" applyAlignment="1">
      <alignment vertical="center" shrinkToFit="1"/>
    </xf>
    <xf numFmtId="0" fontId="16" fillId="5" borderId="3" xfId="0" applyFont="1" applyFill="1" applyBorder="1" applyAlignment="1">
      <alignment vertical="center" shrinkToFit="1"/>
    </xf>
    <xf numFmtId="0" fontId="23" fillId="5" borderId="3" xfId="0" applyFont="1" applyFill="1" applyBorder="1">
      <alignment vertical="center"/>
    </xf>
    <xf numFmtId="0" fontId="25" fillId="5" borderId="0" xfId="0" applyFont="1" applyFill="1" applyAlignment="1">
      <alignment vertical="center" shrinkToFi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12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</dxfs>
  <tableStyles count="0" defaultTableStyle="TableStyleMedium2" defaultPivotStyle="PivotStyleLight16"/>
  <colors>
    <mruColors>
      <color rgb="FFFFE5E6"/>
      <color rgb="FFFFF8E5"/>
      <color rgb="FFFFDDDE"/>
      <color rgb="FFFFD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0D13-1D9E-47EF-A914-B93C80776891}">
  <dimension ref="A1:Q43"/>
  <sheetViews>
    <sheetView view="pageBreakPreview" zoomScaleNormal="90" zoomScaleSheetLayoutView="100" workbookViewId="0">
      <pane xSplit="3" ySplit="3" topLeftCell="D16" activePane="bottomRight" state="frozen"/>
      <selection pane="bottomRight" activeCell="J35" sqref="J35:J42"/>
      <selection pane="bottomLeft" activeCell="A4" sqref="A4"/>
      <selection pane="topRight" activeCell="D1" sqref="D1"/>
    </sheetView>
  </sheetViews>
  <sheetFormatPr defaultColWidth="7.875" defaultRowHeight="13.15"/>
  <cols>
    <col min="1" max="1" width="3.375" style="31" customWidth="1"/>
    <col min="2" max="3" width="4.75" style="1" customWidth="1"/>
    <col min="4" max="4" width="10" style="1" customWidth="1"/>
    <col min="5" max="5" width="10.5" style="63" customWidth="1"/>
    <col min="6" max="6" width="25.5" style="1" customWidth="1"/>
    <col min="7" max="7" width="10.25" style="1" customWidth="1"/>
    <col min="8" max="8" width="31.375" style="1" customWidth="1"/>
    <col min="9" max="9" width="10.5" style="32" customWidth="1"/>
    <col min="10" max="10" width="9.5" style="33" bestFit="1" customWidth="1"/>
    <col min="11" max="11" width="10.625" style="32" bestFit="1" customWidth="1"/>
    <col min="12" max="12" width="10.875" style="30" customWidth="1"/>
    <col min="13" max="13" width="6.5" style="30" customWidth="1"/>
    <col min="14" max="14" width="7.25" style="1" customWidth="1"/>
    <col min="15" max="15" width="7.875" style="1"/>
    <col min="16" max="16" width="8.75" style="1" bestFit="1" customWidth="1"/>
    <col min="17" max="16373" width="7.875" style="1"/>
    <col min="16374" max="16384" width="7.25" style="1" customWidth="1"/>
  </cols>
  <sheetData>
    <row r="1" spans="1:17" ht="24.75" customHeight="1" thickBot="1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</row>
    <row r="2" spans="1:17" ht="13.5" customHeight="1" thickBot="1">
      <c r="A2" s="11"/>
      <c r="B2" s="12">
        <v>2021</v>
      </c>
      <c r="C2" s="12" t="s">
        <v>1</v>
      </c>
      <c r="D2" s="97" t="s">
        <v>2</v>
      </c>
      <c r="E2" s="98"/>
      <c r="F2" s="99"/>
      <c r="G2" s="80" t="s">
        <v>3</v>
      </c>
      <c r="H2" s="81"/>
      <c r="I2" s="87" t="s">
        <v>4</v>
      </c>
      <c r="J2" s="89" t="s">
        <v>5</v>
      </c>
      <c r="K2" s="91" t="s">
        <v>6</v>
      </c>
      <c r="L2" s="93" t="s">
        <v>7</v>
      </c>
      <c r="M2" s="93" t="s">
        <v>8</v>
      </c>
      <c r="N2" s="95" t="s">
        <v>9</v>
      </c>
      <c r="O2" s="82" t="s">
        <v>10</v>
      </c>
      <c r="P2" s="84" t="s">
        <v>11</v>
      </c>
      <c r="Q2" s="1" t="s">
        <v>12</v>
      </c>
    </row>
    <row r="3" spans="1:17">
      <c r="A3" s="13" t="s">
        <v>13</v>
      </c>
      <c r="B3" s="14" t="s">
        <v>14</v>
      </c>
      <c r="C3" s="14" t="s">
        <v>15</v>
      </c>
      <c r="D3" s="64" t="s">
        <v>16</v>
      </c>
      <c r="E3" s="61" t="s">
        <v>17</v>
      </c>
      <c r="F3" s="15" t="s">
        <v>18</v>
      </c>
      <c r="G3" s="15" t="s">
        <v>19</v>
      </c>
      <c r="H3" s="15" t="s">
        <v>20</v>
      </c>
      <c r="I3" s="88"/>
      <c r="J3" s="90"/>
      <c r="K3" s="92"/>
      <c r="L3" s="94"/>
      <c r="M3" s="94"/>
      <c r="N3" s="96"/>
      <c r="O3" s="83"/>
      <c r="P3" s="85"/>
    </row>
    <row r="4" spans="1:17" ht="18">
      <c r="A4" s="16">
        <v>1</v>
      </c>
      <c r="B4" s="15">
        <v>1</v>
      </c>
      <c r="C4" s="15">
        <v>18</v>
      </c>
      <c r="D4" s="15" t="s">
        <v>21</v>
      </c>
      <c r="E4" s="61"/>
      <c r="F4" s="16" t="s">
        <v>22</v>
      </c>
      <c r="G4" s="66" t="s">
        <v>23</v>
      </c>
      <c r="H4" s="15" t="s">
        <v>24</v>
      </c>
      <c r="I4" s="17">
        <v>500000</v>
      </c>
      <c r="J4" s="18"/>
      <c r="K4" s="17">
        <v>503933</v>
      </c>
      <c r="L4" s="19"/>
      <c r="M4" s="19"/>
      <c r="N4" s="15"/>
      <c r="P4" s="20"/>
    </row>
    <row r="5" spans="1:17" ht="18">
      <c r="A5" s="16">
        <v>2</v>
      </c>
      <c r="B5" s="15">
        <v>1</v>
      </c>
      <c r="C5" s="15">
        <v>18</v>
      </c>
      <c r="D5" s="15"/>
      <c r="E5" s="61"/>
      <c r="F5" s="16" t="s">
        <v>25</v>
      </c>
      <c r="G5" s="15"/>
      <c r="H5" s="15" t="s">
        <v>26</v>
      </c>
      <c r="I5" s="17"/>
      <c r="J5" s="18">
        <v>460693</v>
      </c>
      <c r="K5" s="17">
        <f t="shared" ref="K5:K43" si="0">I5+K4-J5</f>
        <v>43240</v>
      </c>
      <c r="L5" s="19" t="s">
        <v>27</v>
      </c>
      <c r="M5" s="19"/>
      <c r="N5" s="15"/>
      <c r="O5" s="1" t="s">
        <v>28</v>
      </c>
      <c r="P5" s="20">
        <v>44620</v>
      </c>
    </row>
    <row r="6" spans="1:17" ht="18">
      <c r="A6" s="16">
        <v>3</v>
      </c>
      <c r="B6" s="15">
        <v>1</v>
      </c>
      <c r="C6" s="15">
        <v>18</v>
      </c>
      <c r="D6" s="15" t="s">
        <v>21</v>
      </c>
      <c r="E6" s="61"/>
      <c r="F6" s="16" t="s">
        <v>29</v>
      </c>
      <c r="G6" s="15" t="s">
        <v>21</v>
      </c>
      <c r="H6" s="15" t="s">
        <v>24</v>
      </c>
      <c r="I6" s="21">
        <v>299626</v>
      </c>
      <c r="J6" s="22"/>
      <c r="K6" s="17">
        <f>I6+K5-J6</f>
        <v>342866</v>
      </c>
      <c r="L6" s="23"/>
      <c r="M6" s="23"/>
      <c r="N6" s="24"/>
    </row>
    <row r="7" spans="1:17" ht="18">
      <c r="A7" s="16">
        <v>4</v>
      </c>
      <c r="B7" s="15">
        <v>1</v>
      </c>
      <c r="C7" s="15">
        <v>21</v>
      </c>
      <c r="D7" s="15" t="s">
        <v>30</v>
      </c>
      <c r="E7" s="61"/>
      <c r="F7" s="15" t="s">
        <v>31</v>
      </c>
      <c r="G7" s="15" t="s">
        <v>30</v>
      </c>
      <c r="H7" s="15"/>
      <c r="I7" s="17"/>
      <c r="J7" s="25">
        <v>15191</v>
      </c>
      <c r="K7" s="17">
        <f t="shared" ref="K7:K24" si="1">I7+K6-J7</f>
        <v>327675</v>
      </c>
      <c r="L7" s="19" t="s">
        <v>32</v>
      </c>
      <c r="M7" s="26"/>
      <c r="N7" s="15" t="s">
        <v>33</v>
      </c>
      <c r="O7" s="1" t="s">
        <v>28</v>
      </c>
      <c r="P7" s="20">
        <v>44620</v>
      </c>
    </row>
    <row r="8" spans="1:17" ht="18">
      <c r="A8" s="16">
        <v>5</v>
      </c>
      <c r="B8" s="15">
        <v>1</v>
      </c>
      <c r="C8" s="15">
        <v>21</v>
      </c>
      <c r="D8" s="15" t="s">
        <v>30</v>
      </c>
      <c r="E8" s="61"/>
      <c r="F8" s="15" t="s">
        <v>34</v>
      </c>
      <c r="G8" s="15" t="s">
        <v>30</v>
      </c>
      <c r="H8" s="15"/>
      <c r="I8" s="17"/>
      <c r="J8" s="25">
        <v>6156</v>
      </c>
      <c r="K8" s="17">
        <f t="shared" si="1"/>
        <v>321519</v>
      </c>
      <c r="L8" s="19" t="s">
        <v>35</v>
      </c>
      <c r="M8" s="26"/>
      <c r="N8" s="15" t="s">
        <v>36</v>
      </c>
      <c r="O8" s="1" t="s">
        <v>28</v>
      </c>
      <c r="P8" s="20">
        <v>44620</v>
      </c>
    </row>
    <row r="9" spans="1:17" ht="18">
      <c r="A9" s="16">
        <v>6</v>
      </c>
      <c r="B9" s="15">
        <v>1</v>
      </c>
      <c r="C9" s="24">
        <v>21</v>
      </c>
      <c r="D9" s="15" t="s">
        <v>30</v>
      </c>
      <c r="E9" s="61"/>
      <c r="F9" s="24" t="s">
        <v>37</v>
      </c>
      <c r="G9" s="15" t="s">
        <v>30</v>
      </c>
      <c r="H9" s="15"/>
      <c r="I9" s="21"/>
      <c r="J9" s="27">
        <v>15187</v>
      </c>
      <c r="K9" s="17">
        <f t="shared" si="1"/>
        <v>306332</v>
      </c>
      <c r="L9" s="23" t="s">
        <v>38</v>
      </c>
      <c r="M9" s="28"/>
      <c r="N9" s="15" t="s">
        <v>39</v>
      </c>
      <c r="O9" s="1" t="s">
        <v>28</v>
      </c>
      <c r="P9" s="20">
        <v>44620</v>
      </c>
    </row>
    <row r="10" spans="1:17" ht="18">
      <c r="A10" s="16">
        <v>7</v>
      </c>
      <c r="B10" s="15">
        <v>1</v>
      </c>
      <c r="C10" s="15">
        <v>21</v>
      </c>
      <c r="D10" s="15" t="s">
        <v>30</v>
      </c>
      <c r="E10" s="61"/>
      <c r="F10" s="15" t="s">
        <v>40</v>
      </c>
      <c r="G10" s="15" t="s">
        <v>30</v>
      </c>
      <c r="H10" s="15"/>
      <c r="I10" s="17"/>
      <c r="J10" s="25">
        <v>7209</v>
      </c>
      <c r="K10" s="17">
        <f t="shared" si="1"/>
        <v>299123</v>
      </c>
      <c r="L10" s="26" t="s">
        <v>41</v>
      </c>
      <c r="M10" s="26"/>
      <c r="N10" s="15" t="s">
        <v>42</v>
      </c>
      <c r="O10" s="1" t="s">
        <v>28</v>
      </c>
      <c r="P10" s="20">
        <v>44620</v>
      </c>
    </row>
    <row r="11" spans="1:17" ht="18">
      <c r="A11" s="16">
        <v>8</v>
      </c>
      <c r="B11" s="15">
        <v>1</v>
      </c>
      <c r="C11" s="24">
        <v>21</v>
      </c>
      <c r="D11" s="15" t="s">
        <v>43</v>
      </c>
      <c r="E11" s="62" t="s">
        <v>44</v>
      </c>
      <c r="F11" s="15" t="s">
        <v>45</v>
      </c>
      <c r="G11" s="15" t="s">
        <v>46</v>
      </c>
      <c r="H11" s="15" t="s">
        <v>47</v>
      </c>
      <c r="I11" s="17"/>
      <c r="J11" s="25">
        <v>1990</v>
      </c>
      <c r="K11" s="17">
        <f t="shared" si="1"/>
        <v>297133</v>
      </c>
      <c r="L11" s="26" t="s">
        <v>48</v>
      </c>
      <c r="M11" s="26"/>
      <c r="N11" s="15" t="s">
        <v>39</v>
      </c>
      <c r="O11" s="1" t="s">
        <v>28</v>
      </c>
      <c r="P11" s="20">
        <v>44620</v>
      </c>
    </row>
    <row r="12" spans="1:17" ht="18">
      <c r="A12" s="16">
        <v>9</v>
      </c>
      <c r="B12" s="15">
        <v>1</v>
      </c>
      <c r="C12" s="15">
        <v>21</v>
      </c>
      <c r="D12" s="15" t="s">
        <v>49</v>
      </c>
      <c r="E12" s="62" t="s">
        <v>50</v>
      </c>
      <c r="F12" s="29" t="s">
        <v>51</v>
      </c>
      <c r="G12" s="15" t="s">
        <v>52</v>
      </c>
      <c r="H12" s="15" t="s">
        <v>53</v>
      </c>
      <c r="I12" s="17"/>
      <c r="J12" s="25">
        <v>10000</v>
      </c>
      <c r="K12" s="17">
        <f t="shared" si="1"/>
        <v>287133</v>
      </c>
      <c r="L12" s="26" t="s">
        <v>54</v>
      </c>
      <c r="M12" s="26"/>
      <c r="N12" s="15" t="s">
        <v>39</v>
      </c>
      <c r="O12" s="1" t="s">
        <v>28</v>
      </c>
      <c r="P12" s="20">
        <v>44620</v>
      </c>
    </row>
    <row r="13" spans="1:17" ht="18">
      <c r="A13" s="16">
        <v>10</v>
      </c>
      <c r="B13" s="15">
        <v>1</v>
      </c>
      <c r="C13" s="24">
        <v>21</v>
      </c>
      <c r="D13" s="15" t="s">
        <v>43</v>
      </c>
      <c r="E13" s="62" t="s">
        <v>55</v>
      </c>
      <c r="F13" s="15" t="s">
        <v>56</v>
      </c>
      <c r="G13" s="15" t="s">
        <v>46</v>
      </c>
      <c r="H13" s="15" t="s">
        <v>57</v>
      </c>
      <c r="I13" s="17"/>
      <c r="J13" s="25">
        <v>1220</v>
      </c>
      <c r="K13" s="17">
        <f t="shared" si="1"/>
        <v>285913</v>
      </c>
      <c r="L13" s="26" t="s">
        <v>58</v>
      </c>
      <c r="M13" s="26"/>
      <c r="N13" s="15" t="s">
        <v>39</v>
      </c>
      <c r="O13" s="1" t="s">
        <v>28</v>
      </c>
      <c r="P13" s="20">
        <v>44620</v>
      </c>
    </row>
    <row r="14" spans="1:17" ht="18">
      <c r="A14" s="16">
        <v>11</v>
      </c>
      <c r="B14" s="15">
        <v>1</v>
      </c>
      <c r="C14" s="15">
        <v>21</v>
      </c>
      <c r="D14" s="15" t="s">
        <v>43</v>
      </c>
      <c r="E14" s="62" t="s">
        <v>59</v>
      </c>
      <c r="F14" s="15" t="s">
        <v>60</v>
      </c>
      <c r="G14" s="15" t="s">
        <v>46</v>
      </c>
      <c r="H14" s="15" t="s">
        <v>61</v>
      </c>
      <c r="I14" s="17"/>
      <c r="J14" s="25">
        <v>3036</v>
      </c>
      <c r="K14" s="17">
        <f t="shared" si="1"/>
        <v>282877</v>
      </c>
      <c r="L14" s="26" t="s">
        <v>62</v>
      </c>
      <c r="M14" s="26"/>
      <c r="N14" s="15" t="s">
        <v>39</v>
      </c>
      <c r="O14" s="1" t="s">
        <v>28</v>
      </c>
      <c r="P14" s="20">
        <v>44620</v>
      </c>
    </row>
    <row r="15" spans="1:17" ht="18">
      <c r="A15" s="16">
        <v>12</v>
      </c>
      <c r="B15" s="15">
        <v>1</v>
      </c>
      <c r="C15" s="24">
        <v>21</v>
      </c>
      <c r="D15" s="15" t="s">
        <v>43</v>
      </c>
      <c r="E15" s="62" t="s">
        <v>59</v>
      </c>
      <c r="F15" s="15" t="s">
        <v>63</v>
      </c>
      <c r="G15" s="15" t="s">
        <v>46</v>
      </c>
      <c r="H15" s="15" t="s">
        <v>64</v>
      </c>
      <c r="I15" s="17"/>
      <c r="J15" s="25">
        <v>554</v>
      </c>
      <c r="K15" s="17">
        <f t="shared" si="1"/>
        <v>282323</v>
      </c>
      <c r="L15" s="26" t="s">
        <v>65</v>
      </c>
      <c r="M15" s="26"/>
      <c r="N15" s="15" t="s">
        <v>39</v>
      </c>
      <c r="O15" s="1" t="s">
        <v>28</v>
      </c>
      <c r="P15" s="20">
        <v>44620</v>
      </c>
    </row>
    <row r="16" spans="1:17" ht="18">
      <c r="A16" s="16">
        <v>13</v>
      </c>
      <c r="B16" s="15">
        <v>1</v>
      </c>
      <c r="C16" s="15">
        <v>21</v>
      </c>
      <c r="D16" s="65" t="s">
        <v>66</v>
      </c>
      <c r="E16" s="62" t="s">
        <v>67</v>
      </c>
      <c r="F16" s="15" t="s">
        <v>68</v>
      </c>
      <c r="G16" s="15" t="s">
        <v>69</v>
      </c>
      <c r="H16" s="15" t="s">
        <v>70</v>
      </c>
      <c r="I16" s="17"/>
      <c r="J16" s="25">
        <v>3700</v>
      </c>
      <c r="K16" s="17">
        <f t="shared" si="1"/>
        <v>278623</v>
      </c>
      <c r="L16" s="26" t="s">
        <v>71</v>
      </c>
      <c r="M16" s="26"/>
      <c r="N16" s="15" t="s">
        <v>39</v>
      </c>
      <c r="O16" s="1" t="s">
        <v>28</v>
      </c>
      <c r="P16" s="20">
        <v>44620</v>
      </c>
    </row>
    <row r="17" spans="1:16" ht="18" customHeight="1">
      <c r="A17" s="16">
        <v>14</v>
      </c>
      <c r="B17" s="15">
        <v>1</v>
      </c>
      <c r="C17" s="24">
        <v>21</v>
      </c>
      <c r="D17" s="65" t="s">
        <v>66</v>
      </c>
      <c r="E17" s="62" t="s">
        <v>67</v>
      </c>
      <c r="F17" s="15" t="s">
        <v>72</v>
      </c>
      <c r="G17" s="15" t="s">
        <v>69</v>
      </c>
      <c r="H17" s="15" t="s">
        <v>73</v>
      </c>
      <c r="I17" s="17"/>
      <c r="J17" s="25">
        <v>1200</v>
      </c>
      <c r="K17" s="17">
        <f t="shared" si="1"/>
        <v>277423</v>
      </c>
      <c r="L17" s="26" t="s">
        <v>74</v>
      </c>
      <c r="M17" s="26"/>
      <c r="N17" s="15" t="s">
        <v>39</v>
      </c>
      <c r="O17" s="1" t="s">
        <v>28</v>
      </c>
      <c r="P17" s="20">
        <v>44620</v>
      </c>
    </row>
    <row r="18" spans="1:16" ht="18" customHeight="1">
      <c r="A18" s="16">
        <v>15</v>
      </c>
      <c r="B18" s="15">
        <v>1</v>
      </c>
      <c r="C18" s="15">
        <v>21</v>
      </c>
      <c r="D18" s="65" t="s">
        <v>66</v>
      </c>
      <c r="E18" s="62" t="s">
        <v>67</v>
      </c>
      <c r="F18" s="15" t="s">
        <v>75</v>
      </c>
      <c r="G18" s="15" t="s">
        <v>69</v>
      </c>
      <c r="H18" s="15" t="s">
        <v>76</v>
      </c>
      <c r="I18" s="17"/>
      <c r="J18" s="25">
        <v>3150</v>
      </c>
      <c r="K18" s="17">
        <f t="shared" si="1"/>
        <v>274273</v>
      </c>
      <c r="L18" s="26" t="s">
        <v>77</v>
      </c>
      <c r="M18" s="26"/>
      <c r="N18" s="15" t="s">
        <v>39</v>
      </c>
      <c r="O18" s="1" t="s">
        <v>28</v>
      </c>
      <c r="P18" s="20">
        <v>44620</v>
      </c>
    </row>
    <row r="19" spans="1:16" ht="18" customHeight="1">
      <c r="A19" s="16">
        <v>16</v>
      </c>
      <c r="B19" s="15">
        <v>1</v>
      </c>
      <c r="C19" s="24">
        <v>21</v>
      </c>
      <c r="D19" s="65" t="s">
        <v>66</v>
      </c>
      <c r="E19" s="62" t="s">
        <v>67</v>
      </c>
      <c r="F19" s="15" t="s">
        <v>75</v>
      </c>
      <c r="G19" s="15" t="s">
        <v>69</v>
      </c>
      <c r="H19" s="15" t="s">
        <v>76</v>
      </c>
      <c r="I19" s="17"/>
      <c r="J19" s="25">
        <v>63</v>
      </c>
      <c r="K19" s="17">
        <f t="shared" si="1"/>
        <v>274210</v>
      </c>
      <c r="L19" s="26" t="s">
        <v>78</v>
      </c>
      <c r="M19" s="26"/>
      <c r="N19" s="15" t="s">
        <v>39</v>
      </c>
      <c r="O19" s="1" t="s">
        <v>28</v>
      </c>
      <c r="P19" s="20">
        <v>44620</v>
      </c>
    </row>
    <row r="20" spans="1:16" ht="18" customHeight="1">
      <c r="A20" s="16">
        <v>17</v>
      </c>
      <c r="B20" s="15">
        <v>1</v>
      </c>
      <c r="C20" s="15">
        <v>21</v>
      </c>
      <c r="D20" s="15" t="s">
        <v>79</v>
      </c>
      <c r="E20" s="62"/>
      <c r="F20" s="15" t="s">
        <v>80</v>
      </c>
      <c r="G20" s="15" t="s">
        <v>79</v>
      </c>
      <c r="H20" s="15"/>
      <c r="I20" s="17"/>
      <c r="J20" s="25">
        <v>19228</v>
      </c>
      <c r="K20" s="17">
        <f t="shared" si="1"/>
        <v>254982</v>
      </c>
      <c r="L20" s="26" t="s">
        <v>81</v>
      </c>
      <c r="N20" s="15" t="s">
        <v>33</v>
      </c>
      <c r="O20" s="1" t="s">
        <v>28</v>
      </c>
      <c r="P20" s="20">
        <v>44620</v>
      </c>
    </row>
    <row r="21" spans="1:16" ht="18" customHeight="1">
      <c r="A21" s="16">
        <v>18</v>
      </c>
      <c r="B21" s="15">
        <v>1</v>
      </c>
      <c r="C21" s="15">
        <v>21</v>
      </c>
      <c r="D21" s="65" t="s">
        <v>66</v>
      </c>
      <c r="E21" s="62" t="s">
        <v>82</v>
      </c>
      <c r="F21" s="15" t="s">
        <v>83</v>
      </c>
      <c r="G21" s="15" t="s">
        <v>69</v>
      </c>
      <c r="H21" s="15" t="s">
        <v>84</v>
      </c>
      <c r="I21" s="17"/>
      <c r="J21" s="25">
        <v>1221</v>
      </c>
      <c r="K21" s="17">
        <f t="shared" si="1"/>
        <v>253761</v>
      </c>
      <c r="L21" s="26" t="s">
        <v>85</v>
      </c>
      <c r="M21" s="26"/>
      <c r="N21" s="15" t="s">
        <v>39</v>
      </c>
      <c r="O21" s="1" t="s">
        <v>28</v>
      </c>
      <c r="P21" s="20">
        <v>44620</v>
      </c>
    </row>
    <row r="22" spans="1:16" ht="18" customHeight="1">
      <c r="A22" s="16"/>
      <c r="B22" s="15">
        <v>1</v>
      </c>
      <c r="C22" s="15">
        <v>28</v>
      </c>
      <c r="D22" s="15"/>
      <c r="E22" s="62"/>
      <c r="F22" s="15" t="s">
        <v>86</v>
      </c>
      <c r="G22" s="15"/>
      <c r="H22" s="15"/>
      <c r="I22" s="17">
        <v>250000</v>
      </c>
      <c r="J22" s="25">
        <v>0</v>
      </c>
      <c r="K22" s="17">
        <f t="shared" si="1"/>
        <v>503761</v>
      </c>
      <c r="L22" s="26"/>
      <c r="M22" s="26"/>
      <c r="N22" s="15"/>
      <c r="P22" s="20"/>
    </row>
    <row r="23" spans="1:16" ht="18" customHeight="1">
      <c r="A23" s="16">
        <v>19</v>
      </c>
      <c r="B23" s="15">
        <v>1</v>
      </c>
      <c r="C23" s="15">
        <v>28</v>
      </c>
      <c r="D23" s="15"/>
      <c r="E23" s="61"/>
      <c r="F23" s="15" t="s">
        <v>87</v>
      </c>
      <c r="G23" s="15"/>
      <c r="H23" s="15"/>
      <c r="I23" s="17"/>
      <c r="J23" s="18">
        <v>500000</v>
      </c>
      <c r="K23" s="17">
        <f t="shared" si="1"/>
        <v>3761</v>
      </c>
      <c r="L23" s="26"/>
      <c r="M23" s="26"/>
      <c r="N23" s="15"/>
    </row>
    <row r="24" spans="1:16" ht="18" customHeight="1">
      <c r="A24" s="16">
        <v>20</v>
      </c>
      <c r="B24" s="15">
        <v>2</v>
      </c>
      <c r="C24" s="15">
        <v>14</v>
      </c>
      <c r="D24" s="15" t="s">
        <v>21</v>
      </c>
      <c r="E24" s="61"/>
      <c r="F24" s="16" t="s">
        <v>22</v>
      </c>
      <c r="G24" s="15" t="s">
        <v>21</v>
      </c>
      <c r="H24" s="15"/>
      <c r="I24" s="17">
        <v>250000</v>
      </c>
      <c r="J24" s="18"/>
      <c r="K24" s="17">
        <f t="shared" si="1"/>
        <v>253761</v>
      </c>
      <c r="L24" s="26"/>
      <c r="M24" s="26"/>
      <c r="N24" s="15"/>
    </row>
    <row r="25" spans="1:16" ht="18" customHeight="1">
      <c r="A25" s="16">
        <v>21</v>
      </c>
      <c r="B25" s="15">
        <v>2</v>
      </c>
      <c r="C25" s="15">
        <v>14</v>
      </c>
      <c r="D25" s="15" t="s">
        <v>88</v>
      </c>
      <c r="E25" s="61"/>
      <c r="F25" s="16" t="s">
        <v>89</v>
      </c>
      <c r="G25" s="15" t="s">
        <v>88</v>
      </c>
      <c r="H25" s="15"/>
      <c r="I25" s="17"/>
      <c r="J25" s="18">
        <v>16984</v>
      </c>
      <c r="K25" s="17">
        <f t="shared" si="0"/>
        <v>236777</v>
      </c>
      <c r="L25" s="26" t="s">
        <v>90</v>
      </c>
      <c r="M25" s="26"/>
      <c r="N25" s="15"/>
      <c r="O25" s="1" t="s">
        <v>28</v>
      </c>
    </row>
    <row r="26" spans="1:16" ht="18" customHeight="1">
      <c r="A26" s="16">
        <v>22</v>
      </c>
      <c r="B26" s="15">
        <v>2</v>
      </c>
      <c r="C26" s="15">
        <v>14</v>
      </c>
      <c r="D26" s="15" t="s">
        <v>30</v>
      </c>
      <c r="E26" s="61"/>
      <c r="F26" s="15" t="s">
        <v>91</v>
      </c>
      <c r="G26" s="15" t="s">
        <v>30</v>
      </c>
      <c r="H26" s="15"/>
      <c r="I26" s="17"/>
      <c r="J26" s="18">
        <v>10306</v>
      </c>
      <c r="K26" s="17">
        <f t="shared" si="0"/>
        <v>226471</v>
      </c>
      <c r="L26" s="26" t="s">
        <v>92</v>
      </c>
      <c r="M26" s="26"/>
      <c r="N26" s="15" t="s">
        <v>33</v>
      </c>
      <c r="O26" s="1" t="s">
        <v>28</v>
      </c>
    </row>
    <row r="27" spans="1:16" ht="18" customHeight="1">
      <c r="A27" s="16">
        <v>23</v>
      </c>
      <c r="B27" s="15">
        <v>2</v>
      </c>
      <c r="C27" s="15">
        <v>14</v>
      </c>
      <c r="D27" s="15" t="s">
        <v>30</v>
      </c>
      <c r="E27" s="61"/>
      <c r="F27" s="15" t="s">
        <v>91</v>
      </c>
      <c r="G27" s="15" t="s">
        <v>30</v>
      </c>
      <c r="H27" s="15"/>
      <c r="I27" s="17"/>
      <c r="J27" s="18">
        <v>11707</v>
      </c>
      <c r="K27" s="17">
        <f t="shared" si="0"/>
        <v>214764</v>
      </c>
      <c r="L27" s="26" t="s">
        <v>93</v>
      </c>
      <c r="M27" s="26"/>
      <c r="N27" s="15" t="s">
        <v>94</v>
      </c>
      <c r="O27" s="1" t="s">
        <v>28</v>
      </c>
    </row>
    <row r="28" spans="1:16" ht="18" customHeight="1">
      <c r="A28" s="16">
        <v>24</v>
      </c>
      <c r="B28" s="15">
        <v>2</v>
      </c>
      <c r="C28" s="15">
        <v>14</v>
      </c>
      <c r="D28" s="15" t="s">
        <v>30</v>
      </c>
      <c r="E28" s="61"/>
      <c r="F28" s="15" t="s">
        <v>91</v>
      </c>
      <c r="G28" s="15" t="s">
        <v>30</v>
      </c>
      <c r="H28" s="15"/>
      <c r="I28" s="17"/>
      <c r="J28" s="18">
        <v>16997</v>
      </c>
      <c r="K28" s="17">
        <f t="shared" si="0"/>
        <v>197767</v>
      </c>
      <c r="L28" s="26" t="s">
        <v>95</v>
      </c>
      <c r="M28" s="26"/>
      <c r="N28" s="15" t="s">
        <v>39</v>
      </c>
      <c r="O28" s="1" t="s">
        <v>28</v>
      </c>
    </row>
    <row r="29" spans="1:16" ht="18" customHeight="1">
      <c r="A29" s="16">
        <v>25</v>
      </c>
      <c r="B29" s="15">
        <v>2</v>
      </c>
      <c r="C29" s="15">
        <v>14</v>
      </c>
      <c r="D29" s="15" t="s">
        <v>30</v>
      </c>
      <c r="E29" s="61"/>
      <c r="F29" s="15" t="s">
        <v>91</v>
      </c>
      <c r="G29" s="15" t="s">
        <v>30</v>
      </c>
      <c r="H29" s="15"/>
      <c r="I29" s="17"/>
      <c r="J29" s="18">
        <v>4862</v>
      </c>
      <c r="K29" s="17">
        <f t="shared" si="0"/>
        <v>192905</v>
      </c>
      <c r="L29" s="26" t="s">
        <v>96</v>
      </c>
      <c r="M29" s="26"/>
      <c r="N29" s="15" t="s">
        <v>36</v>
      </c>
      <c r="O29" s="1" t="s">
        <v>28</v>
      </c>
    </row>
    <row r="30" spans="1:16" ht="18" customHeight="1">
      <c r="A30" s="16">
        <v>26</v>
      </c>
      <c r="B30" s="15">
        <v>2</v>
      </c>
      <c r="C30" s="15">
        <v>14</v>
      </c>
      <c r="D30" s="15" t="s">
        <v>97</v>
      </c>
      <c r="E30" s="61" t="s">
        <v>98</v>
      </c>
      <c r="F30" s="15" t="s">
        <v>99</v>
      </c>
      <c r="G30" s="15" t="s">
        <v>97</v>
      </c>
      <c r="H30" s="15"/>
      <c r="I30" s="17"/>
      <c r="J30" s="18">
        <v>4320</v>
      </c>
      <c r="K30" s="17">
        <f t="shared" si="0"/>
        <v>188585</v>
      </c>
      <c r="L30" s="26" t="s">
        <v>100</v>
      </c>
      <c r="M30" s="26"/>
      <c r="N30" s="15" t="s">
        <v>94</v>
      </c>
      <c r="O30" s="1" t="s">
        <v>28</v>
      </c>
    </row>
    <row r="31" spans="1:16" ht="18" customHeight="1">
      <c r="A31" s="16">
        <v>27</v>
      </c>
      <c r="B31" s="15">
        <v>2</v>
      </c>
      <c r="C31" s="15">
        <v>14</v>
      </c>
      <c r="D31" s="15" t="s">
        <v>101</v>
      </c>
      <c r="E31" s="61" t="s">
        <v>102</v>
      </c>
      <c r="F31" s="15" t="s">
        <v>103</v>
      </c>
      <c r="G31" s="15" t="s">
        <v>101</v>
      </c>
      <c r="H31" s="15"/>
      <c r="I31" s="17"/>
      <c r="J31" s="18">
        <v>7260</v>
      </c>
      <c r="K31" s="17">
        <f t="shared" si="0"/>
        <v>181325</v>
      </c>
      <c r="L31" s="26" t="s">
        <v>104</v>
      </c>
      <c r="M31" s="26"/>
      <c r="N31" s="15" t="s">
        <v>94</v>
      </c>
      <c r="O31" s="1" t="s">
        <v>28</v>
      </c>
    </row>
    <row r="32" spans="1:16" ht="18" customHeight="1">
      <c r="A32" s="16">
        <v>28</v>
      </c>
      <c r="B32" s="15">
        <v>2</v>
      </c>
      <c r="C32" s="15">
        <v>14</v>
      </c>
      <c r="D32" s="15" t="s">
        <v>52</v>
      </c>
      <c r="E32" s="62" t="s">
        <v>50</v>
      </c>
      <c r="F32" s="29" t="s">
        <v>51</v>
      </c>
      <c r="G32" s="15" t="s">
        <v>52</v>
      </c>
      <c r="H32" s="15" t="s">
        <v>53</v>
      </c>
      <c r="I32" s="17"/>
      <c r="J32" s="18">
        <v>9000</v>
      </c>
      <c r="K32" s="17">
        <f t="shared" si="0"/>
        <v>172325</v>
      </c>
      <c r="L32" s="26" t="s">
        <v>105</v>
      </c>
      <c r="M32" s="26"/>
      <c r="N32" s="15" t="s">
        <v>39</v>
      </c>
      <c r="O32" s="1" t="s">
        <v>28</v>
      </c>
    </row>
    <row r="33" spans="1:14" ht="18" customHeight="1">
      <c r="A33" s="16">
        <v>29</v>
      </c>
      <c r="B33" s="15">
        <v>3</v>
      </c>
      <c r="C33" s="15">
        <v>2</v>
      </c>
      <c r="D33" s="15"/>
      <c r="E33" s="62"/>
      <c r="F33" s="29" t="s">
        <v>106</v>
      </c>
      <c r="G33" s="15"/>
      <c r="H33" s="15"/>
      <c r="I33" s="17"/>
      <c r="J33" s="18">
        <v>100000</v>
      </c>
      <c r="K33" s="17">
        <f t="shared" si="0"/>
        <v>72325</v>
      </c>
      <c r="L33" s="26"/>
      <c r="M33" s="26"/>
      <c r="N33" s="15"/>
    </row>
    <row r="34" spans="1:14" ht="18" customHeight="1">
      <c r="A34" s="16">
        <v>30</v>
      </c>
      <c r="B34" s="15">
        <v>3</v>
      </c>
      <c r="C34" s="15">
        <v>7</v>
      </c>
      <c r="D34" s="15" t="s">
        <v>21</v>
      </c>
      <c r="E34" s="61"/>
      <c r="F34" s="16" t="s">
        <v>22</v>
      </c>
      <c r="G34" s="15" t="s">
        <v>21</v>
      </c>
      <c r="H34" s="15"/>
      <c r="I34" s="17">
        <v>100000</v>
      </c>
      <c r="J34" s="18"/>
      <c r="K34" s="17">
        <f t="shared" si="0"/>
        <v>172325</v>
      </c>
      <c r="L34" s="26"/>
      <c r="M34" s="26"/>
      <c r="N34" s="15"/>
    </row>
    <row r="35" spans="1:14" ht="18" customHeight="1">
      <c r="A35" s="16">
        <v>31</v>
      </c>
      <c r="B35" s="15">
        <v>3</v>
      </c>
      <c r="C35" s="15">
        <v>7</v>
      </c>
      <c r="D35" s="15" t="s">
        <v>30</v>
      </c>
      <c r="E35" s="61"/>
      <c r="F35" s="15" t="s">
        <v>107</v>
      </c>
      <c r="G35" s="15" t="s">
        <v>30</v>
      </c>
      <c r="H35" s="15"/>
      <c r="I35" s="17"/>
      <c r="J35" s="25">
        <v>15084</v>
      </c>
      <c r="K35" s="17">
        <f t="shared" si="0"/>
        <v>157241</v>
      </c>
      <c r="L35" s="26" t="s">
        <v>108</v>
      </c>
      <c r="M35" s="26"/>
      <c r="N35" s="15" t="s">
        <v>33</v>
      </c>
    </row>
    <row r="36" spans="1:14" ht="18" customHeight="1">
      <c r="A36" s="16">
        <v>32</v>
      </c>
      <c r="B36" s="15">
        <v>3</v>
      </c>
      <c r="C36" s="15">
        <v>7</v>
      </c>
      <c r="D36" s="15" t="s">
        <v>30</v>
      </c>
      <c r="E36" s="61"/>
      <c r="F36" s="15" t="s">
        <v>107</v>
      </c>
      <c r="G36" s="15" t="s">
        <v>30</v>
      </c>
      <c r="H36" s="15"/>
      <c r="I36" s="17"/>
      <c r="J36" s="25">
        <v>13013</v>
      </c>
      <c r="K36" s="17">
        <f t="shared" si="0"/>
        <v>144228</v>
      </c>
      <c r="L36" s="26" t="s">
        <v>109</v>
      </c>
      <c r="M36" s="26"/>
      <c r="N36" s="15" t="s">
        <v>39</v>
      </c>
    </row>
    <row r="37" spans="1:14" ht="18" customHeight="1">
      <c r="A37" s="16">
        <v>33</v>
      </c>
      <c r="B37" s="15">
        <v>3</v>
      </c>
      <c r="C37" s="15">
        <v>7</v>
      </c>
      <c r="D37" s="15" t="s">
        <v>30</v>
      </c>
      <c r="E37" s="61"/>
      <c r="F37" s="15" t="s">
        <v>107</v>
      </c>
      <c r="G37" s="15" t="s">
        <v>30</v>
      </c>
      <c r="H37" s="15"/>
      <c r="I37" s="17"/>
      <c r="J37" s="25">
        <v>5660</v>
      </c>
      <c r="K37" s="17">
        <f t="shared" si="0"/>
        <v>138568</v>
      </c>
      <c r="L37" s="26" t="s">
        <v>110</v>
      </c>
      <c r="M37" s="26"/>
      <c r="N37" s="15" t="s">
        <v>36</v>
      </c>
    </row>
    <row r="38" spans="1:14" ht="18" customHeight="1">
      <c r="A38" s="16">
        <v>34</v>
      </c>
      <c r="B38" s="15">
        <v>3</v>
      </c>
      <c r="C38" s="15">
        <v>7</v>
      </c>
      <c r="D38" s="15" t="s">
        <v>30</v>
      </c>
      <c r="E38" s="61"/>
      <c r="F38" s="15" t="s">
        <v>107</v>
      </c>
      <c r="G38" s="15" t="s">
        <v>30</v>
      </c>
      <c r="H38" s="15"/>
      <c r="I38" s="17"/>
      <c r="J38" s="25">
        <v>10992</v>
      </c>
      <c r="K38" s="17">
        <f t="shared" si="0"/>
        <v>127576</v>
      </c>
      <c r="L38" s="26" t="s">
        <v>111</v>
      </c>
      <c r="M38" s="26"/>
      <c r="N38" s="15" t="s">
        <v>42</v>
      </c>
    </row>
    <row r="39" spans="1:14" ht="18" customHeight="1">
      <c r="A39" s="16">
        <v>35</v>
      </c>
      <c r="B39" s="15">
        <v>3</v>
      </c>
      <c r="C39" s="15">
        <v>7</v>
      </c>
      <c r="D39" s="15" t="s">
        <v>49</v>
      </c>
      <c r="E39" s="61" t="s">
        <v>112</v>
      </c>
      <c r="F39" s="29" t="s">
        <v>51</v>
      </c>
      <c r="G39" s="15" t="s">
        <v>52</v>
      </c>
      <c r="H39" s="15"/>
      <c r="I39" s="17"/>
      <c r="J39" s="25">
        <v>8000</v>
      </c>
      <c r="K39" s="17">
        <f t="shared" si="0"/>
        <v>119576</v>
      </c>
      <c r="L39" s="26" t="s">
        <v>113</v>
      </c>
      <c r="M39" s="26"/>
      <c r="N39" s="15" t="s">
        <v>39</v>
      </c>
    </row>
    <row r="40" spans="1:14" ht="18" customHeight="1">
      <c r="A40" s="16">
        <v>36</v>
      </c>
      <c r="B40" s="15">
        <v>3</v>
      </c>
      <c r="C40" s="15">
        <v>7</v>
      </c>
      <c r="D40" s="15" t="s">
        <v>49</v>
      </c>
      <c r="E40" s="61" t="s">
        <v>112</v>
      </c>
      <c r="F40" s="29" t="s">
        <v>51</v>
      </c>
      <c r="G40" s="15" t="s">
        <v>52</v>
      </c>
      <c r="H40" s="15"/>
      <c r="I40" s="17"/>
      <c r="J40" s="25">
        <v>11000</v>
      </c>
      <c r="K40" s="17">
        <f t="shared" si="0"/>
        <v>108576</v>
      </c>
      <c r="L40" s="26" t="s">
        <v>114</v>
      </c>
      <c r="M40" s="26"/>
      <c r="N40" s="15" t="s">
        <v>39</v>
      </c>
    </row>
    <row r="41" spans="1:14" ht="18" customHeight="1">
      <c r="A41" s="16">
        <v>37</v>
      </c>
      <c r="B41" s="15">
        <v>3</v>
      </c>
      <c r="C41" s="15">
        <v>7</v>
      </c>
      <c r="D41" s="15" t="s">
        <v>115</v>
      </c>
      <c r="E41" s="61"/>
      <c r="F41" s="15" t="s">
        <v>116</v>
      </c>
      <c r="G41" s="15" t="s">
        <v>115</v>
      </c>
      <c r="H41" s="15"/>
      <c r="I41" s="17"/>
      <c r="J41" s="25">
        <v>600</v>
      </c>
      <c r="K41" s="17">
        <f t="shared" si="0"/>
        <v>107976</v>
      </c>
      <c r="L41" s="26" t="s">
        <v>117</v>
      </c>
      <c r="M41" s="26"/>
      <c r="N41" s="15" t="s">
        <v>42</v>
      </c>
    </row>
    <row r="42" spans="1:14" ht="18" customHeight="1">
      <c r="A42" s="16">
        <v>38</v>
      </c>
      <c r="B42" s="15">
        <v>3</v>
      </c>
      <c r="C42" s="15">
        <v>7</v>
      </c>
      <c r="D42" s="15" t="s">
        <v>118</v>
      </c>
      <c r="E42" s="61"/>
      <c r="F42" s="15" t="s">
        <v>119</v>
      </c>
      <c r="G42" s="15" t="s">
        <v>118</v>
      </c>
      <c r="H42" s="15"/>
      <c r="I42" s="17"/>
      <c r="J42" s="25">
        <v>4900</v>
      </c>
      <c r="K42" s="17">
        <f t="shared" si="0"/>
        <v>103076</v>
      </c>
      <c r="L42" s="26" t="s">
        <v>120</v>
      </c>
      <c r="M42" s="26"/>
      <c r="N42" s="15" t="s">
        <v>42</v>
      </c>
    </row>
    <row r="43" spans="1:14">
      <c r="A43" s="16">
        <v>39</v>
      </c>
      <c r="B43" s="15">
        <v>3</v>
      </c>
      <c r="C43" s="15">
        <v>7</v>
      </c>
      <c r="D43" s="15" t="s">
        <v>121</v>
      </c>
      <c r="E43" s="61"/>
      <c r="F43" s="15" t="s">
        <v>122</v>
      </c>
      <c r="G43" s="15" t="s">
        <v>121</v>
      </c>
      <c r="H43" s="15"/>
      <c r="I43" s="17"/>
      <c r="J43" s="18">
        <v>30000</v>
      </c>
      <c r="K43" s="17">
        <f t="shared" si="0"/>
        <v>73076</v>
      </c>
      <c r="L43" s="26"/>
      <c r="M43" s="26"/>
      <c r="N43" s="15" t="s">
        <v>42</v>
      </c>
    </row>
  </sheetData>
  <mergeCells count="11">
    <mergeCell ref="G2:H2"/>
    <mergeCell ref="O2:O3"/>
    <mergeCell ref="P2:P3"/>
    <mergeCell ref="A1:N1"/>
    <mergeCell ref="I2:I3"/>
    <mergeCell ref="J2:J3"/>
    <mergeCell ref="K2:K3"/>
    <mergeCell ref="L2:L3"/>
    <mergeCell ref="M2:M3"/>
    <mergeCell ref="N2:N3"/>
    <mergeCell ref="D2:F2"/>
  </mergeCells>
  <phoneticPr fontId="4"/>
  <pageMargins left="0.51181102362204722" right="0.31496062992125984" top="0.55118110236220474" bottom="0.55118110236220474" header="0.31496062992125984" footer="0.31496062992125984"/>
  <pageSetup paperSize="9" scale="77" orientation="landscape" r:id="rId1"/>
  <rowBreaks count="1" manualBreakCount="1">
    <brk id="2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B240-72BB-4F35-85DF-8F72E8B6F993}">
  <dimension ref="A1:X245"/>
  <sheetViews>
    <sheetView tabSelected="1" view="pageBreakPreview" zoomScaleNormal="100" zoomScaleSheetLayoutView="100" workbookViewId="0">
      <pane xSplit="7" ySplit="2" topLeftCell="H3" activePane="bottomRight" state="frozen"/>
      <selection pane="bottomRight" activeCell="J1" sqref="J1:J1048576"/>
      <selection pane="bottomLeft" activeCell="A3" sqref="A3"/>
      <selection pane="topRight" activeCell="H1" sqref="H1"/>
    </sheetView>
  </sheetViews>
  <sheetFormatPr defaultColWidth="8.75" defaultRowHeight="13.15"/>
  <cols>
    <col min="1" max="1" width="8.75" style="1" customWidth="1"/>
    <col min="2" max="2" width="4" style="1" customWidth="1"/>
    <col min="3" max="3" width="13" style="1" customWidth="1"/>
    <col min="4" max="4" width="4.25" style="1" customWidth="1"/>
    <col min="5" max="6" width="3.375" style="1" customWidth="1"/>
    <col min="7" max="7" width="11.375" style="1" bestFit="1" customWidth="1"/>
    <col min="8" max="8" width="10.375" style="1" bestFit="1" customWidth="1"/>
    <col min="9" max="9" width="16.875" style="1" customWidth="1"/>
    <col min="10" max="10" width="36" style="74" bestFit="1" customWidth="1"/>
    <col min="11" max="11" width="11.25" style="1" hidden="1" customWidth="1"/>
    <col min="12" max="12" width="13.125" style="68" bestFit="1" customWidth="1"/>
    <col min="13" max="13" width="11" style="1" bestFit="1" customWidth="1"/>
    <col min="14" max="14" width="10.25" style="68" bestFit="1" customWidth="1"/>
    <col min="15" max="15" width="10.375" style="1" bestFit="1" customWidth="1"/>
    <col min="16" max="16" width="12.625" style="1" customWidth="1"/>
    <col min="17" max="17" width="11.625" style="68" bestFit="1" customWidth="1"/>
    <col min="18" max="18" width="11.375" style="1" hidden="1" customWidth="1"/>
    <col min="19" max="19" width="9.625" style="1" hidden="1" customWidth="1"/>
    <col min="20" max="20" width="6.125" style="1" hidden="1" customWidth="1"/>
    <col min="21" max="21" width="4.75" style="1" customWidth="1"/>
    <col min="22" max="22" width="3.25" style="1" customWidth="1"/>
    <col min="23" max="23" width="9.25" style="1" customWidth="1"/>
    <col min="24" max="16384" width="8.75" style="1"/>
  </cols>
  <sheetData>
    <row r="1" spans="1:24" ht="13.5">
      <c r="C1" s="1" t="s">
        <v>123</v>
      </c>
      <c r="J1" s="79"/>
    </row>
    <row r="2" spans="1:24" ht="18" customHeight="1">
      <c r="C2" s="6" t="s">
        <v>124</v>
      </c>
      <c r="D2" s="7" t="s">
        <v>125</v>
      </c>
      <c r="E2" s="7" t="s">
        <v>14</v>
      </c>
      <c r="F2" s="7" t="s">
        <v>126</v>
      </c>
      <c r="G2" s="34" t="s">
        <v>127</v>
      </c>
      <c r="H2" s="7" t="s">
        <v>16</v>
      </c>
      <c r="I2" s="7" t="s">
        <v>128</v>
      </c>
      <c r="J2" s="75" t="s">
        <v>129</v>
      </c>
      <c r="K2" s="7" t="s">
        <v>19</v>
      </c>
      <c r="L2" s="69" t="s">
        <v>130</v>
      </c>
      <c r="M2" s="7" t="s">
        <v>131</v>
      </c>
      <c r="N2" s="69" t="s">
        <v>132</v>
      </c>
      <c r="O2" s="7" t="s">
        <v>133</v>
      </c>
      <c r="P2" s="7" t="s">
        <v>134</v>
      </c>
      <c r="Q2" s="72" t="s">
        <v>135</v>
      </c>
      <c r="R2" s="59" t="s">
        <v>136</v>
      </c>
      <c r="S2" s="60" t="s">
        <v>137</v>
      </c>
      <c r="T2" s="58" t="s">
        <v>12</v>
      </c>
      <c r="U2" s="9" t="s">
        <v>10</v>
      </c>
      <c r="V2" s="9" t="s">
        <v>138</v>
      </c>
      <c r="W2" s="10" t="s">
        <v>139</v>
      </c>
    </row>
    <row r="3" spans="1:24">
      <c r="A3" s="1" t="str">
        <f>B3&amp;C3</f>
        <v>1みずほ銀行</v>
      </c>
      <c r="B3" s="1">
        <f>COUNTIF($C$3:C3,C3)</f>
        <v>1</v>
      </c>
      <c r="C3" s="4" t="s">
        <v>140</v>
      </c>
      <c r="D3" s="2">
        <v>1</v>
      </c>
      <c r="E3" s="2">
        <v>1</v>
      </c>
      <c r="F3" s="2">
        <v>4</v>
      </c>
      <c r="G3" s="36">
        <v>44501</v>
      </c>
      <c r="H3" s="2" t="s">
        <v>141</v>
      </c>
      <c r="I3" s="39"/>
      <c r="J3" s="70" t="s">
        <v>142</v>
      </c>
      <c r="K3" s="2"/>
      <c r="L3" s="70"/>
      <c r="M3" s="3"/>
      <c r="N3" s="57">
        <v>861036</v>
      </c>
      <c r="O3" s="3">
        <v>534253</v>
      </c>
      <c r="P3" s="3"/>
      <c r="Q3" s="73" t="s">
        <v>143</v>
      </c>
      <c r="R3" s="5"/>
      <c r="S3" s="2"/>
      <c r="T3" s="2"/>
      <c r="U3" s="2" t="s">
        <v>28</v>
      </c>
      <c r="V3" s="2" t="s">
        <v>144</v>
      </c>
      <c r="W3" s="8">
        <v>44606</v>
      </c>
      <c r="X3" s="1">
        <f t="shared" ref="X3:X66" si="0">IF(Q3="","",COUNTIF(Q:Q,Q3))</f>
        <v>1</v>
      </c>
    </row>
    <row r="4" spans="1:24">
      <c r="A4" s="1" t="str">
        <f t="shared" ref="A4:A99" si="1">B4&amp;C4</f>
        <v>1楽天銀行</v>
      </c>
      <c r="B4" s="1">
        <f>COUNTIF($C$3:C4,C4)</f>
        <v>1</v>
      </c>
      <c r="C4" s="4" t="s">
        <v>145</v>
      </c>
      <c r="D4" s="2">
        <f>ROW()-2</f>
        <v>2</v>
      </c>
      <c r="E4" s="2">
        <v>1</v>
      </c>
      <c r="F4" s="2">
        <v>4</v>
      </c>
      <c r="G4" s="35"/>
      <c r="H4" s="2" t="s">
        <v>146</v>
      </c>
      <c r="I4" s="39" t="s">
        <v>147</v>
      </c>
      <c r="J4" s="76" t="s">
        <v>148</v>
      </c>
      <c r="K4" s="2"/>
      <c r="L4" s="70"/>
      <c r="M4" s="3">
        <v>18660998</v>
      </c>
      <c r="N4" s="57"/>
      <c r="O4" s="3"/>
      <c r="P4" s="3"/>
      <c r="Q4" s="73" t="s">
        <v>149</v>
      </c>
      <c r="R4" s="5"/>
      <c r="S4" s="2"/>
      <c r="T4" s="2"/>
      <c r="U4" s="2" t="s">
        <v>28</v>
      </c>
      <c r="V4" s="2" t="s">
        <v>150</v>
      </c>
      <c r="W4" s="8">
        <v>44565</v>
      </c>
      <c r="X4" s="1">
        <f t="shared" si="0"/>
        <v>24</v>
      </c>
    </row>
    <row r="5" spans="1:24">
      <c r="A5" s="1" t="str">
        <f t="shared" ref="A5" si="2">B5&amp;C5</f>
        <v>2楽天銀行</v>
      </c>
      <c r="B5" s="1">
        <f>COUNTIF($C$3:C5,C5)</f>
        <v>2</v>
      </c>
      <c r="C5" s="4" t="s">
        <v>145</v>
      </c>
      <c r="D5" s="2">
        <f t="shared" ref="D5:D67" si="3">ROW()-2</f>
        <v>3</v>
      </c>
      <c r="E5" s="2">
        <v>1</v>
      </c>
      <c r="F5" s="2">
        <v>4</v>
      </c>
      <c r="G5" s="36">
        <v>44562</v>
      </c>
      <c r="H5" s="2" t="s">
        <v>151</v>
      </c>
      <c r="I5" s="39"/>
      <c r="J5" s="76" t="s">
        <v>152</v>
      </c>
      <c r="K5" s="2"/>
      <c r="L5" s="70"/>
      <c r="M5" s="3"/>
      <c r="N5" s="57">
        <v>2000</v>
      </c>
      <c r="O5" s="3">
        <v>18779428</v>
      </c>
      <c r="P5" s="3"/>
      <c r="Q5" s="73" t="s">
        <v>149</v>
      </c>
      <c r="R5" s="5"/>
      <c r="S5" s="2"/>
      <c r="T5" s="2"/>
      <c r="U5" s="2" t="s">
        <v>28</v>
      </c>
      <c r="V5" s="2" t="s">
        <v>150</v>
      </c>
      <c r="W5" s="8">
        <v>44565</v>
      </c>
      <c r="X5" s="1">
        <f t="shared" si="0"/>
        <v>24</v>
      </c>
    </row>
    <row r="6" spans="1:24">
      <c r="A6" s="1" t="str">
        <f t="shared" si="1"/>
        <v>1東京スター銀行</v>
      </c>
      <c r="B6" s="1">
        <f>COUNTIF($C$3:C6,C6)</f>
        <v>1</v>
      </c>
      <c r="C6" s="4" t="s">
        <v>153</v>
      </c>
      <c r="D6" s="2">
        <f t="shared" si="3"/>
        <v>4</v>
      </c>
      <c r="E6" s="2">
        <v>1</v>
      </c>
      <c r="F6" s="2">
        <v>4</v>
      </c>
      <c r="G6" s="36">
        <v>44531</v>
      </c>
      <c r="H6" s="2" t="s">
        <v>154</v>
      </c>
      <c r="I6" s="39" t="s">
        <v>155</v>
      </c>
      <c r="J6" s="70" t="s">
        <v>156</v>
      </c>
      <c r="K6" s="2"/>
      <c r="L6" s="70"/>
      <c r="M6" s="3"/>
      <c r="N6" s="57">
        <v>7283</v>
      </c>
      <c r="O6" s="3">
        <v>492205</v>
      </c>
      <c r="P6" s="3">
        <f>SUM(O3:O6)</f>
        <v>19805886</v>
      </c>
      <c r="Q6" s="73" t="s">
        <v>157</v>
      </c>
      <c r="R6" s="5"/>
      <c r="S6" s="2"/>
      <c r="T6" s="2"/>
      <c r="U6" s="2" t="s">
        <v>28</v>
      </c>
      <c r="V6" s="2" t="s">
        <v>158</v>
      </c>
      <c r="W6" s="8">
        <v>44620</v>
      </c>
      <c r="X6" s="1">
        <f t="shared" si="0"/>
        <v>1</v>
      </c>
    </row>
    <row r="7" spans="1:24">
      <c r="A7" s="1" t="str">
        <f t="shared" si="1"/>
        <v>2みずほ銀行</v>
      </c>
      <c r="B7" s="1">
        <f>COUNTIF($C$3:C7,C7)</f>
        <v>2</v>
      </c>
      <c r="C7" s="4" t="s">
        <v>140</v>
      </c>
      <c r="D7" s="2">
        <f t="shared" si="3"/>
        <v>5</v>
      </c>
      <c r="E7" s="2">
        <v>1</v>
      </c>
      <c r="F7" s="2">
        <v>5</v>
      </c>
      <c r="G7" s="36">
        <v>44501</v>
      </c>
      <c r="H7" s="2" t="s">
        <v>159</v>
      </c>
      <c r="I7" s="39" t="s">
        <v>160</v>
      </c>
      <c r="J7" s="70" t="s">
        <v>161</v>
      </c>
      <c r="K7" s="2"/>
      <c r="L7" s="70"/>
      <c r="M7" s="3">
        <v>38318736</v>
      </c>
      <c r="N7" s="57"/>
      <c r="O7" s="3">
        <f t="shared" ref="O7:O70" si="4">VLOOKUP(B7-1&amp;C7,A:O,15,FALSE)+M7-N7</f>
        <v>38852989</v>
      </c>
      <c r="P7" s="3">
        <f t="shared" ref="P7:P12" si="5">P6+M7-N7</f>
        <v>58124622</v>
      </c>
      <c r="Q7" s="73"/>
      <c r="R7" s="5"/>
      <c r="S7" s="2"/>
      <c r="T7" s="2"/>
      <c r="U7" s="2"/>
      <c r="V7" s="2"/>
      <c r="W7" s="5"/>
      <c r="X7" s="1" t="str">
        <f t="shared" si="0"/>
        <v/>
      </c>
    </row>
    <row r="8" spans="1:24">
      <c r="A8" s="1" t="str">
        <f t="shared" si="1"/>
        <v>3みずほ銀行</v>
      </c>
      <c r="B8" s="1">
        <f>COUNTIF($C$3:C8,C8)</f>
        <v>3</v>
      </c>
      <c r="C8" s="4" t="s">
        <v>140</v>
      </c>
      <c r="D8" s="2">
        <f t="shared" si="3"/>
        <v>6</v>
      </c>
      <c r="E8" s="2">
        <v>1</v>
      </c>
      <c r="F8" s="2">
        <v>5</v>
      </c>
      <c r="G8" s="36">
        <v>44562</v>
      </c>
      <c r="H8" s="2" t="s">
        <v>151</v>
      </c>
      <c r="I8" s="39"/>
      <c r="J8" s="70" t="s">
        <v>162</v>
      </c>
      <c r="K8" s="2"/>
      <c r="L8" s="70"/>
      <c r="M8" s="3"/>
      <c r="N8" s="57">
        <v>85167</v>
      </c>
      <c r="O8" s="3">
        <f t="shared" si="4"/>
        <v>38767822</v>
      </c>
      <c r="P8" s="3">
        <f t="shared" si="5"/>
        <v>58039455</v>
      </c>
      <c r="Q8" s="73" t="s">
        <v>163</v>
      </c>
      <c r="R8" s="5"/>
      <c r="S8" s="2"/>
      <c r="T8" s="2"/>
      <c r="U8" s="2" t="s">
        <v>28</v>
      </c>
      <c r="V8" s="2" t="s">
        <v>144</v>
      </c>
      <c r="W8" s="8">
        <v>44606</v>
      </c>
      <c r="X8" s="1">
        <f t="shared" si="0"/>
        <v>2</v>
      </c>
    </row>
    <row r="9" spans="1:24">
      <c r="A9" s="1" t="str">
        <f t="shared" ref="A9" si="6">B9&amp;C9</f>
        <v>4みずほ銀行</v>
      </c>
      <c r="B9" s="1">
        <f>COUNTIF($C$3:C9,C9)</f>
        <v>4</v>
      </c>
      <c r="C9" s="4" t="s">
        <v>140</v>
      </c>
      <c r="D9" s="2">
        <f t="shared" si="3"/>
        <v>7</v>
      </c>
      <c r="E9" s="2">
        <v>1</v>
      </c>
      <c r="F9" s="2">
        <v>5</v>
      </c>
      <c r="G9" s="36">
        <v>44562</v>
      </c>
      <c r="H9" s="2" t="s">
        <v>151</v>
      </c>
      <c r="I9" s="39"/>
      <c r="J9" s="70" t="s">
        <v>152</v>
      </c>
      <c r="K9" s="2"/>
      <c r="L9" s="70"/>
      <c r="M9" s="3"/>
      <c r="N9" s="57">
        <v>440</v>
      </c>
      <c r="O9" s="3">
        <f t="shared" si="4"/>
        <v>38767382</v>
      </c>
      <c r="P9" s="3">
        <f t="shared" si="5"/>
        <v>58039015</v>
      </c>
      <c r="Q9" s="73" t="s">
        <v>163</v>
      </c>
      <c r="R9" s="5"/>
      <c r="S9" s="2"/>
      <c r="T9" s="2"/>
      <c r="U9" s="2" t="s">
        <v>28</v>
      </c>
      <c r="V9" s="2" t="s">
        <v>144</v>
      </c>
      <c r="W9" s="8">
        <v>44606</v>
      </c>
      <c r="X9" s="1">
        <f t="shared" si="0"/>
        <v>2</v>
      </c>
    </row>
    <row r="10" spans="1:24">
      <c r="A10" s="1" t="str">
        <f t="shared" si="1"/>
        <v>5みずほ銀行</v>
      </c>
      <c r="B10" s="1">
        <f>COUNTIF($C$3:C10,C10)</f>
        <v>5</v>
      </c>
      <c r="C10" s="4" t="s">
        <v>140</v>
      </c>
      <c r="D10" s="2">
        <f t="shared" si="3"/>
        <v>8</v>
      </c>
      <c r="E10" s="2">
        <v>1</v>
      </c>
      <c r="F10" s="2">
        <v>5</v>
      </c>
      <c r="G10" s="35"/>
      <c r="H10" s="2"/>
      <c r="I10" s="39"/>
      <c r="J10" s="70" t="s">
        <v>164</v>
      </c>
      <c r="K10" s="2"/>
      <c r="L10" s="70"/>
      <c r="M10" s="3"/>
      <c r="N10" s="57">
        <v>25000000</v>
      </c>
      <c r="O10" s="3">
        <f t="shared" si="4"/>
        <v>13767382</v>
      </c>
      <c r="P10" s="3">
        <f t="shared" si="5"/>
        <v>33039015</v>
      </c>
      <c r="Q10" s="73" t="s">
        <v>165</v>
      </c>
      <c r="R10" s="5"/>
      <c r="S10" s="2"/>
      <c r="T10" s="2"/>
      <c r="U10" s="2" t="s">
        <v>28</v>
      </c>
      <c r="V10" s="2" t="s">
        <v>144</v>
      </c>
      <c r="W10" s="8">
        <v>44606</v>
      </c>
      <c r="X10" s="1">
        <f t="shared" si="0"/>
        <v>2</v>
      </c>
    </row>
    <row r="11" spans="1:24">
      <c r="A11" s="1" t="str">
        <f t="shared" ref="A11" si="7">B11&amp;C11</f>
        <v>6みずほ銀行</v>
      </c>
      <c r="B11" s="1">
        <f>COUNTIF($C$3:C11,C11)</f>
        <v>6</v>
      </c>
      <c r="C11" s="4" t="s">
        <v>140</v>
      </c>
      <c r="D11" s="2">
        <f t="shared" si="3"/>
        <v>9</v>
      </c>
      <c r="E11" s="2">
        <v>1</v>
      </c>
      <c r="F11" s="2">
        <v>5</v>
      </c>
      <c r="G11" s="36">
        <v>44562</v>
      </c>
      <c r="H11" s="2" t="s">
        <v>151</v>
      </c>
      <c r="I11" s="39"/>
      <c r="J11" s="70" t="s">
        <v>152</v>
      </c>
      <c r="K11" s="2"/>
      <c r="L11" s="70"/>
      <c r="M11" s="3"/>
      <c r="N11" s="57">
        <v>880</v>
      </c>
      <c r="O11" s="3">
        <f t="shared" si="4"/>
        <v>13766502</v>
      </c>
      <c r="P11" s="3">
        <f t="shared" si="5"/>
        <v>33038135</v>
      </c>
      <c r="Q11" s="73" t="s">
        <v>165</v>
      </c>
      <c r="R11" s="5"/>
      <c r="S11" s="2"/>
      <c r="T11" s="2"/>
      <c r="U11" s="2" t="s">
        <v>28</v>
      </c>
      <c r="V11" s="2" t="s">
        <v>144</v>
      </c>
      <c r="W11" s="8">
        <v>44606</v>
      </c>
      <c r="X11" s="1">
        <f t="shared" si="0"/>
        <v>2</v>
      </c>
    </row>
    <row r="12" spans="1:24">
      <c r="A12" s="1" t="str">
        <f t="shared" si="1"/>
        <v>3楽天銀行</v>
      </c>
      <c r="B12" s="1">
        <f>COUNTIF($C$3:C12,C12)</f>
        <v>3</v>
      </c>
      <c r="C12" s="4" t="s">
        <v>145</v>
      </c>
      <c r="D12" s="2">
        <f t="shared" si="3"/>
        <v>10</v>
      </c>
      <c r="E12" s="2">
        <v>1</v>
      </c>
      <c r="F12" s="2">
        <v>5</v>
      </c>
      <c r="G12" s="35"/>
      <c r="H12" s="2"/>
      <c r="I12" s="39"/>
      <c r="J12" s="76" t="s">
        <v>166</v>
      </c>
      <c r="K12" s="2"/>
      <c r="L12" s="70"/>
      <c r="M12" s="3">
        <v>25000000</v>
      </c>
      <c r="N12" s="57"/>
      <c r="O12" s="3">
        <f t="shared" si="4"/>
        <v>43779428</v>
      </c>
      <c r="P12" s="3">
        <f t="shared" si="5"/>
        <v>58038135</v>
      </c>
      <c r="Q12" s="73" t="s">
        <v>149</v>
      </c>
      <c r="R12" s="5"/>
      <c r="S12" s="2"/>
      <c r="T12" s="2"/>
      <c r="U12" s="2" t="s">
        <v>150</v>
      </c>
      <c r="V12" s="2" t="s">
        <v>150</v>
      </c>
      <c r="W12" s="5" t="s">
        <v>149</v>
      </c>
      <c r="X12" s="1">
        <f t="shared" si="0"/>
        <v>24</v>
      </c>
    </row>
    <row r="13" spans="1:24">
      <c r="A13" s="1" t="str">
        <f t="shared" si="1"/>
        <v>4楽天銀行</v>
      </c>
      <c r="B13" s="1">
        <f>COUNTIF($C$3:C13,C13)</f>
        <v>4</v>
      </c>
      <c r="C13" s="4" t="s">
        <v>145</v>
      </c>
      <c r="D13" s="2">
        <f t="shared" si="3"/>
        <v>11</v>
      </c>
      <c r="E13" s="2">
        <v>1</v>
      </c>
      <c r="F13" s="2">
        <v>6</v>
      </c>
      <c r="G13" s="35"/>
      <c r="H13" s="2" t="s">
        <v>167</v>
      </c>
      <c r="I13" s="39"/>
      <c r="J13" s="76" t="s">
        <v>168</v>
      </c>
      <c r="K13" s="2"/>
      <c r="L13" s="70"/>
      <c r="M13" s="3"/>
      <c r="N13" s="57">
        <v>40461877</v>
      </c>
      <c r="O13" s="3">
        <f t="shared" si="4"/>
        <v>3317551</v>
      </c>
      <c r="P13" s="3">
        <f t="shared" ref="P13:P70" si="8">P12+M13-N13</f>
        <v>17576258</v>
      </c>
      <c r="Q13" s="73" t="s">
        <v>169</v>
      </c>
      <c r="R13" s="5"/>
      <c r="S13" s="2"/>
      <c r="T13" s="2"/>
      <c r="U13" s="2" t="s">
        <v>28</v>
      </c>
      <c r="V13" s="2" t="s">
        <v>170</v>
      </c>
      <c r="W13" s="8">
        <v>44606</v>
      </c>
      <c r="X13" s="1">
        <f t="shared" si="0"/>
        <v>2</v>
      </c>
    </row>
    <row r="14" spans="1:24">
      <c r="A14" s="1" t="str">
        <f t="shared" ref="A14" si="9">B14&amp;C14</f>
        <v>5楽天銀行</v>
      </c>
      <c r="B14" s="1">
        <f>COUNTIF($C$3:C14,C14)</f>
        <v>5</v>
      </c>
      <c r="C14" s="4" t="s">
        <v>145</v>
      </c>
      <c r="D14" s="2">
        <f t="shared" si="3"/>
        <v>12</v>
      </c>
      <c r="E14" s="2">
        <v>1</v>
      </c>
      <c r="F14" s="2">
        <v>6</v>
      </c>
      <c r="G14" s="36">
        <v>44562</v>
      </c>
      <c r="H14" s="2" t="s">
        <v>151</v>
      </c>
      <c r="I14" s="39"/>
      <c r="J14" s="76" t="s">
        <v>152</v>
      </c>
      <c r="K14" s="2"/>
      <c r="L14" s="70"/>
      <c r="M14" s="3"/>
      <c r="N14" s="57">
        <v>4500</v>
      </c>
      <c r="O14" s="3">
        <f t="shared" si="4"/>
        <v>3313051</v>
      </c>
      <c r="P14" s="3">
        <f t="shared" si="8"/>
        <v>17571758</v>
      </c>
      <c r="Q14" s="73" t="s">
        <v>169</v>
      </c>
      <c r="R14" s="5"/>
      <c r="S14" s="2"/>
      <c r="T14" s="2"/>
      <c r="U14" s="2" t="s">
        <v>28</v>
      </c>
      <c r="V14" s="2" t="s">
        <v>170</v>
      </c>
      <c r="W14" s="8">
        <v>44606</v>
      </c>
      <c r="X14" s="1">
        <f t="shared" si="0"/>
        <v>2</v>
      </c>
    </row>
    <row r="15" spans="1:24">
      <c r="A15" s="1" t="str">
        <f t="shared" si="1"/>
        <v>6楽天銀行</v>
      </c>
      <c r="B15" s="1">
        <f>COUNTIF($C$3:C15,C15)</f>
        <v>6</v>
      </c>
      <c r="C15" s="4" t="s">
        <v>145</v>
      </c>
      <c r="D15" s="2">
        <f t="shared" si="3"/>
        <v>13</v>
      </c>
      <c r="E15" s="2">
        <v>1</v>
      </c>
      <c r="F15" s="2">
        <v>7</v>
      </c>
      <c r="G15" s="36">
        <v>44562</v>
      </c>
      <c r="H15" s="2" t="s">
        <v>151</v>
      </c>
      <c r="I15" s="39" t="s">
        <v>171</v>
      </c>
      <c r="J15" s="76" t="s">
        <v>172</v>
      </c>
      <c r="K15" s="2"/>
      <c r="L15" s="70"/>
      <c r="M15" s="3"/>
      <c r="N15" s="57">
        <v>111600</v>
      </c>
      <c r="O15" s="3">
        <f t="shared" si="4"/>
        <v>3201451</v>
      </c>
      <c r="P15" s="3">
        <f t="shared" si="8"/>
        <v>17460158</v>
      </c>
      <c r="Q15" s="73" t="s">
        <v>173</v>
      </c>
      <c r="R15" s="5"/>
      <c r="S15" s="2"/>
      <c r="T15" s="2"/>
      <c r="U15" s="2" t="s">
        <v>28</v>
      </c>
      <c r="V15" s="2" t="s">
        <v>170</v>
      </c>
      <c r="W15" s="8">
        <v>44606</v>
      </c>
      <c r="X15" s="1">
        <f t="shared" si="0"/>
        <v>2</v>
      </c>
    </row>
    <row r="16" spans="1:24">
      <c r="A16" s="1" t="str">
        <f t="shared" ref="A16" si="10">B16&amp;C16</f>
        <v>7楽天銀行</v>
      </c>
      <c r="B16" s="1">
        <f>COUNTIF($C$3:C16,C16)</f>
        <v>7</v>
      </c>
      <c r="C16" s="4" t="s">
        <v>145</v>
      </c>
      <c r="D16" s="2">
        <f t="shared" si="3"/>
        <v>14</v>
      </c>
      <c r="E16" s="2">
        <v>1</v>
      </c>
      <c r="F16" s="2">
        <v>7</v>
      </c>
      <c r="G16" s="36">
        <v>44562</v>
      </c>
      <c r="H16" s="2" t="s">
        <v>151</v>
      </c>
      <c r="I16" s="39"/>
      <c r="J16" s="76" t="s">
        <v>152</v>
      </c>
      <c r="K16" s="2"/>
      <c r="L16" s="70"/>
      <c r="M16" s="3"/>
      <c r="N16" s="57">
        <v>229</v>
      </c>
      <c r="O16" s="3">
        <f t="shared" si="4"/>
        <v>3201222</v>
      </c>
      <c r="P16" s="3">
        <f t="shared" si="8"/>
        <v>17459929</v>
      </c>
      <c r="Q16" s="73" t="s">
        <v>173</v>
      </c>
      <c r="R16" s="5"/>
      <c r="S16" s="2"/>
      <c r="T16" s="2"/>
      <c r="U16" s="2" t="s">
        <v>28</v>
      </c>
      <c r="V16" s="2" t="s">
        <v>170</v>
      </c>
      <c r="W16" s="8">
        <v>44606</v>
      </c>
      <c r="X16" s="1">
        <f t="shared" si="0"/>
        <v>2</v>
      </c>
    </row>
    <row r="17" spans="1:24">
      <c r="A17" s="1" t="str">
        <f t="shared" si="1"/>
        <v>2東京スター銀行</v>
      </c>
      <c r="B17" s="1">
        <f>COUNTIF($C$3:C17,C17)</f>
        <v>2</v>
      </c>
      <c r="C17" s="4" t="s">
        <v>153</v>
      </c>
      <c r="D17" s="2">
        <f t="shared" si="3"/>
        <v>15</v>
      </c>
      <c r="E17" s="2">
        <v>1</v>
      </c>
      <c r="F17" s="2">
        <v>10</v>
      </c>
      <c r="G17" s="36">
        <v>44562</v>
      </c>
      <c r="H17" s="2" t="s">
        <v>174</v>
      </c>
      <c r="I17" s="39" t="s">
        <v>175</v>
      </c>
      <c r="J17" s="70" t="s">
        <v>176</v>
      </c>
      <c r="K17" s="2"/>
      <c r="L17" s="70"/>
      <c r="M17" s="3"/>
      <c r="N17" s="57">
        <v>20017</v>
      </c>
      <c r="O17" s="3">
        <f t="shared" si="4"/>
        <v>472188</v>
      </c>
      <c r="P17" s="3">
        <f t="shared" si="8"/>
        <v>17439912</v>
      </c>
      <c r="Q17" s="73" t="s">
        <v>177</v>
      </c>
      <c r="R17" s="5"/>
      <c r="S17" s="2"/>
      <c r="T17" s="2"/>
      <c r="U17" s="2" t="s">
        <v>28</v>
      </c>
      <c r="V17" s="2" t="s">
        <v>158</v>
      </c>
      <c r="W17" s="8">
        <v>44620</v>
      </c>
      <c r="X17" s="1">
        <f t="shared" si="0"/>
        <v>1</v>
      </c>
    </row>
    <row r="18" spans="1:24">
      <c r="A18" s="1" t="str">
        <f t="shared" si="1"/>
        <v>7みずほ銀行</v>
      </c>
      <c r="B18" s="1">
        <f>COUNTIF($C$3:C18,C18)</f>
        <v>7</v>
      </c>
      <c r="C18" s="4" t="s">
        <v>140</v>
      </c>
      <c r="D18" s="2">
        <f t="shared" si="3"/>
        <v>16</v>
      </c>
      <c r="E18" s="2">
        <v>1</v>
      </c>
      <c r="F18" s="2">
        <v>11</v>
      </c>
      <c r="G18" s="36"/>
      <c r="H18" s="2" t="s">
        <v>178</v>
      </c>
      <c r="I18" s="39"/>
      <c r="J18" s="70" t="s">
        <v>179</v>
      </c>
      <c r="K18" s="2"/>
      <c r="L18" s="70"/>
      <c r="M18" s="3"/>
      <c r="N18" s="57">
        <v>2848400</v>
      </c>
      <c r="O18" s="3">
        <f t="shared" si="4"/>
        <v>10918102</v>
      </c>
      <c r="P18" s="3">
        <f t="shared" si="8"/>
        <v>14591512</v>
      </c>
      <c r="Q18" s="73" t="s">
        <v>180</v>
      </c>
      <c r="R18" s="5"/>
      <c r="S18" s="2"/>
      <c r="T18" s="2"/>
      <c r="U18" s="2" t="s">
        <v>28</v>
      </c>
      <c r="V18" s="2" t="s">
        <v>144</v>
      </c>
      <c r="W18" s="8">
        <v>44606</v>
      </c>
      <c r="X18" s="1">
        <f t="shared" si="0"/>
        <v>1</v>
      </c>
    </row>
    <row r="19" spans="1:24">
      <c r="A19" s="1" t="str">
        <f t="shared" si="1"/>
        <v>8みずほ銀行</v>
      </c>
      <c r="B19" s="1">
        <f>COUNTIF($C$3:C19,C19)</f>
        <v>8</v>
      </c>
      <c r="C19" s="4" t="s">
        <v>140</v>
      </c>
      <c r="D19" s="2">
        <f t="shared" si="3"/>
        <v>17</v>
      </c>
      <c r="E19" s="2">
        <v>1</v>
      </c>
      <c r="F19" s="2">
        <v>18</v>
      </c>
      <c r="G19" s="35"/>
      <c r="H19" s="2"/>
      <c r="I19" s="39"/>
      <c r="J19" s="70" t="s">
        <v>181</v>
      </c>
      <c r="K19" s="2"/>
      <c r="L19" s="70"/>
      <c r="M19" s="3"/>
      <c r="N19" s="57">
        <v>622411</v>
      </c>
      <c r="O19" s="3">
        <f t="shared" si="4"/>
        <v>10295691</v>
      </c>
      <c r="P19" s="3">
        <f t="shared" si="8"/>
        <v>13969101</v>
      </c>
      <c r="Q19" s="73" t="s">
        <v>182</v>
      </c>
      <c r="R19" s="5"/>
      <c r="S19" s="2"/>
      <c r="T19" s="2"/>
      <c r="U19" s="2" t="s">
        <v>28</v>
      </c>
      <c r="V19" s="2" t="s">
        <v>144</v>
      </c>
      <c r="W19" s="8">
        <v>44606</v>
      </c>
      <c r="X19" s="1">
        <f t="shared" si="0"/>
        <v>1</v>
      </c>
    </row>
    <row r="20" spans="1:24">
      <c r="A20" s="1" t="str">
        <f t="shared" si="1"/>
        <v>9みずほ銀行</v>
      </c>
      <c r="B20" s="1">
        <f>COUNTIF($C$3:C20,C20)</f>
        <v>9</v>
      </c>
      <c r="C20" s="4" t="s">
        <v>140</v>
      </c>
      <c r="D20" s="2">
        <f t="shared" si="3"/>
        <v>18</v>
      </c>
      <c r="E20" s="2">
        <v>1</v>
      </c>
      <c r="F20" s="2">
        <v>18</v>
      </c>
      <c r="G20" s="35"/>
      <c r="H20" s="2"/>
      <c r="I20" s="39"/>
      <c r="J20" s="70" t="s">
        <v>183</v>
      </c>
      <c r="K20" s="2"/>
      <c r="L20" s="70"/>
      <c r="M20" s="3"/>
      <c r="N20" s="57">
        <v>500000</v>
      </c>
      <c r="O20" s="3">
        <f t="shared" si="4"/>
        <v>9795691</v>
      </c>
      <c r="P20" s="3">
        <f t="shared" si="8"/>
        <v>13469101</v>
      </c>
      <c r="Q20" s="73" t="s">
        <v>184</v>
      </c>
      <c r="R20" s="5"/>
      <c r="S20" s="2"/>
      <c r="T20" s="2"/>
      <c r="U20" s="2" t="s">
        <v>28</v>
      </c>
      <c r="V20" s="2" t="s">
        <v>144</v>
      </c>
      <c r="W20" s="8">
        <v>44606</v>
      </c>
      <c r="X20" s="1">
        <f t="shared" si="0"/>
        <v>1</v>
      </c>
    </row>
    <row r="21" spans="1:24">
      <c r="A21" s="1" t="str">
        <f t="shared" si="1"/>
        <v>8楽天銀行</v>
      </c>
      <c r="B21" s="1">
        <f>COUNTIF($C$3:C21,C21)</f>
        <v>8</v>
      </c>
      <c r="C21" s="4" t="s">
        <v>145</v>
      </c>
      <c r="D21" s="2">
        <f t="shared" si="3"/>
        <v>19</v>
      </c>
      <c r="E21" s="2">
        <v>1</v>
      </c>
      <c r="F21" s="2">
        <v>20</v>
      </c>
      <c r="G21" s="36">
        <v>44531</v>
      </c>
      <c r="H21" s="2" t="s">
        <v>185</v>
      </c>
      <c r="I21" s="39"/>
      <c r="J21" s="76" t="s">
        <v>186</v>
      </c>
      <c r="K21" s="2"/>
      <c r="L21" s="70"/>
      <c r="M21" s="3"/>
      <c r="N21" s="57">
        <v>852951</v>
      </c>
      <c r="O21" s="3">
        <f t="shared" si="4"/>
        <v>2348271</v>
      </c>
      <c r="P21" s="3">
        <f t="shared" si="8"/>
        <v>12616150</v>
      </c>
      <c r="Q21" s="73" t="s">
        <v>187</v>
      </c>
      <c r="R21" s="5"/>
      <c r="S21" s="2"/>
      <c r="T21" s="2"/>
      <c r="U21" s="2" t="s">
        <v>150</v>
      </c>
      <c r="V21" s="2" t="s">
        <v>170</v>
      </c>
      <c r="W21" s="5" t="s">
        <v>150</v>
      </c>
      <c r="X21" s="1">
        <f t="shared" si="0"/>
        <v>2</v>
      </c>
    </row>
    <row r="22" spans="1:24">
      <c r="A22" s="1" t="str">
        <f t="shared" ref="A22" si="11">B22&amp;C22</f>
        <v>9楽天銀行</v>
      </c>
      <c r="B22" s="1">
        <f>COUNTIF($C$3:C22,C22)</f>
        <v>9</v>
      </c>
      <c r="C22" s="4" t="s">
        <v>145</v>
      </c>
      <c r="D22" s="2">
        <f t="shared" si="3"/>
        <v>20</v>
      </c>
      <c r="E22" s="2">
        <v>1</v>
      </c>
      <c r="F22" s="2">
        <v>20</v>
      </c>
      <c r="G22" s="36">
        <v>44562</v>
      </c>
      <c r="H22" s="2" t="s">
        <v>151</v>
      </c>
      <c r="I22" s="39"/>
      <c r="J22" s="76" t="s">
        <v>152</v>
      </c>
      <c r="K22" s="2"/>
      <c r="L22" s="70"/>
      <c r="M22" s="3"/>
      <c r="N22" s="57">
        <v>229</v>
      </c>
      <c r="O22" s="3">
        <f t="shared" si="4"/>
        <v>2348042</v>
      </c>
      <c r="P22" s="3">
        <f>P21+M22-N22</f>
        <v>12615921</v>
      </c>
      <c r="Q22" s="73" t="s">
        <v>187</v>
      </c>
      <c r="R22" s="5"/>
      <c r="S22" s="2"/>
      <c r="T22" s="2"/>
      <c r="U22" s="2" t="s">
        <v>150</v>
      </c>
      <c r="V22" s="2" t="s">
        <v>170</v>
      </c>
      <c r="W22" s="5" t="s">
        <v>150</v>
      </c>
      <c r="X22" s="1">
        <f t="shared" si="0"/>
        <v>2</v>
      </c>
    </row>
    <row r="23" spans="1:24" ht="14.45">
      <c r="A23" s="1" t="str">
        <f t="shared" si="1"/>
        <v>10楽天銀行</v>
      </c>
      <c r="B23" s="1">
        <f>COUNTIF($C$3:C23,C23)</f>
        <v>10</v>
      </c>
      <c r="C23" s="4" t="s">
        <v>145</v>
      </c>
      <c r="D23" s="2">
        <f t="shared" si="3"/>
        <v>21</v>
      </c>
      <c r="E23" s="2">
        <v>1</v>
      </c>
      <c r="F23" s="2">
        <v>20</v>
      </c>
      <c r="G23" s="36">
        <v>44531</v>
      </c>
      <c r="H23" s="2" t="s">
        <v>185</v>
      </c>
      <c r="I23" s="39"/>
      <c r="J23" s="76" t="s">
        <v>188</v>
      </c>
      <c r="K23" s="2"/>
      <c r="L23" s="70"/>
      <c r="M23" s="3"/>
      <c r="N23" s="57">
        <v>443148</v>
      </c>
      <c r="O23" s="3">
        <f t="shared" si="4"/>
        <v>1904894</v>
      </c>
      <c r="P23" s="3">
        <f t="shared" si="8"/>
        <v>12172773</v>
      </c>
      <c r="Q23" s="73" t="s">
        <v>189</v>
      </c>
      <c r="R23" s="5"/>
      <c r="S23" s="2"/>
      <c r="T23" s="2"/>
      <c r="U23" s="2" t="s">
        <v>150</v>
      </c>
      <c r="V23" s="2" t="s">
        <v>170</v>
      </c>
      <c r="W23" s="5" t="s">
        <v>150</v>
      </c>
      <c r="X23" s="1">
        <f t="shared" si="0"/>
        <v>2</v>
      </c>
    </row>
    <row r="24" spans="1:24">
      <c r="A24" s="1" t="str">
        <f t="shared" ref="A24" si="12">B24&amp;C24</f>
        <v>11楽天銀行</v>
      </c>
      <c r="B24" s="1">
        <f>COUNTIF($C$3:C24,C24)</f>
        <v>11</v>
      </c>
      <c r="C24" s="4" t="s">
        <v>145</v>
      </c>
      <c r="D24" s="2">
        <f t="shared" si="3"/>
        <v>22</v>
      </c>
      <c r="E24" s="2">
        <v>1</v>
      </c>
      <c r="F24" s="2">
        <v>20</v>
      </c>
      <c r="G24" s="36">
        <v>44562</v>
      </c>
      <c r="H24" s="2" t="s">
        <v>151</v>
      </c>
      <c r="I24" s="39"/>
      <c r="J24" s="76" t="s">
        <v>152</v>
      </c>
      <c r="K24" s="2"/>
      <c r="L24" s="70"/>
      <c r="M24" s="3"/>
      <c r="N24" s="57">
        <v>229</v>
      </c>
      <c r="O24" s="3">
        <f t="shared" si="4"/>
        <v>1904665</v>
      </c>
      <c r="P24" s="3">
        <f t="shared" si="8"/>
        <v>12172544</v>
      </c>
      <c r="Q24" s="73" t="s">
        <v>189</v>
      </c>
      <c r="R24" s="5"/>
      <c r="S24" s="2"/>
      <c r="T24" s="2"/>
      <c r="U24" s="2" t="s">
        <v>150</v>
      </c>
      <c r="V24" s="2" t="s">
        <v>170</v>
      </c>
      <c r="W24" s="5" t="s">
        <v>150</v>
      </c>
      <c r="X24" s="1">
        <f t="shared" si="0"/>
        <v>2</v>
      </c>
    </row>
    <row r="25" spans="1:24" ht="14.45">
      <c r="A25" s="1" t="str">
        <f t="shared" si="1"/>
        <v>12楽天銀行</v>
      </c>
      <c r="B25" s="1">
        <f>COUNTIF($C$3:C25,C25)</f>
        <v>12</v>
      </c>
      <c r="C25" s="4" t="s">
        <v>145</v>
      </c>
      <c r="D25" s="2">
        <f t="shared" si="3"/>
        <v>23</v>
      </c>
      <c r="E25" s="2">
        <v>1</v>
      </c>
      <c r="F25" s="2">
        <v>20</v>
      </c>
      <c r="G25" s="36">
        <v>44531</v>
      </c>
      <c r="H25" s="2" t="s">
        <v>185</v>
      </c>
      <c r="I25" s="39"/>
      <c r="J25" s="76" t="s">
        <v>190</v>
      </c>
      <c r="K25" s="2"/>
      <c r="L25" s="70"/>
      <c r="M25" s="3"/>
      <c r="N25" s="57">
        <v>318765</v>
      </c>
      <c r="O25" s="3">
        <f t="shared" si="4"/>
        <v>1585900</v>
      </c>
      <c r="P25" s="3">
        <f t="shared" si="8"/>
        <v>11853779</v>
      </c>
      <c r="Q25" s="73" t="s">
        <v>191</v>
      </c>
      <c r="R25" s="5"/>
      <c r="S25" s="2"/>
      <c r="T25" s="2"/>
      <c r="U25" s="2" t="s">
        <v>150</v>
      </c>
      <c r="V25" s="2" t="s">
        <v>170</v>
      </c>
      <c r="W25" s="5" t="s">
        <v>150</v>
      </c>
      <c r="X25" s="1">
        <f t="shared" si="0"/>
        <v>2</v>
      </c>
    </row>
    <row r="26" spans="1:24">
      <c r="A26" s="1" t="str">
        <f t="shared" ref="A26" si="13">B26&amp;C26</f>
        <v>13楽天銀行</v>
      </c>
      <c r="B26" s="1">
        <f>COUNTIF($C$3:C26,C26)</f>
        <v>13</v>
      </c>
      <c r="C26" s="4" t="s">
        <v>145</v>
      </c>
      <c r="D26" s="2">
        <f t="shared" si="3"/>
        <v>24</v>
      </c>
      <c r="E26" s="2">
        <v>1</v>
      </c>
      <c r="F26" s="2">
        <v>20</v>
      </c>
      <c r="G26" s="36">
        <v>44562</v>
      </c>
      <c r="H26" s="2" t="s">
        <v>151</v>
      </c>
      <c r="I26" s="39"/>
      <c r="J26" s="76" t="s">
        <v>152</v>
      </c>
      <c r="K26" s="2"/>
      <c r="L26" s="70"/>
      <c r="M26" s="3"/>
      <c r="N26" s="57">
        <v>229</v>
      </c>
      <c r="O26" s="3">
        <f t="shared" si="4"/>
        <v>1585671</v>
      </c>
      <c r="P26" s="3">
        <f t="shared" si="8"/>
        <v>11853550</v>
      </c>
      <c r="Q26" s="73" t="s">
        <v>191</v>
      </c>
      <c r="R26" s="5"/>
      <c r="S26" s="2"/>
      <c r="T26" s="2"/>
      <c r="U26" s="2" t="s">
        <v>150</v>
      </c>
      <c r="V26" s="2" t="s">
        <v>170</v>
      </c>
      <c r="W26" s="5" t="s">
        <v>150</v>
      </c>
      <c r="X26" s="1">
        <f t="shared" si="0"/>
        <v>2</v>
      </c>
    </row>
    <row r="27" spans="1:24" ht="14.45">
      <c r="A27" s="1" t="str">
        <f t="shared" si="1"/>
        <v>14楽天銀行</v>
      </c>
      <c r="B27" s="1">
        <f>COUNTIF($C$3:C27,C27)</f>
        <v>14</v>
      </c>
      <c r="C27" s="4" t="s">
        <v>145</v>
      </c>
      <c r="D27" s="2">
        <f t="shared" si="3"/>
        <v>25</v>
      </c>
      <c r="E27" s="2">
        <v>1</v>
      </c>
      <c r="F27" s="2">
        <v>20</v>
      </c>
      <c r="G27" s="36">
        <v>44531</v>
      </c>
      <c r="H27" s="2" t="s">
        <v>185</v>
      </c>
      <c r="I27" s="39"/>
      <c r="J27" s="76" t="s">
        <v>192</v>
      </c>
      <c r="K27" s="2"/>
      <c r="L27" s="70"/>
      <c r="M27" s="3"/>
      <c r="N27" s="57">
        <v>205198</v>
      </c>
      <c r="O27" s="3">
        <f t="shared" si="4"/>
        <v>1380473</v>
      </c>
      <c r="P27" s="3">
        <f t="shared" si="8"/>
        <v>11648352</v>
      </c>
      <c r="Q27" s="73" t="s">
        <v>193</v>
      </c>
      <c r="R27" s="5"/>
      <c r="S27" s="2"/>
      <c r="T27" s="2"/>
      <c r="U27" s="2" t="s">
        <v>150</v>
      </c>
      <c r="V27" s="2" t="s">
        <v>170</v>
      </c>
      <c r="W27" s="5" t="s">
        <v>150</v>
      </c>
      <c r="X27" s="1">
        <f t="shared" si="0"/>
        <v>2</v>
      </c>
    </row>
    <row r="28" spans="1:24">
      <c r="A28" s="1" t="str">
        <f t="shared" ref="A28" si="14">B28&amp;C28</f>
        <v>15楽天銀行</v>
      </c>
      <c r="B28" s="1">
        <f>COUNTIF($C$3:C28,C28)</f>
        <v>15</v>
      </c>
      <c r="C28" s="4" t="s">
        <v>145</v>
      </c>
      <c r="D28" s="2">
        <f t="shared" si="3"/>
        <v>26</v>
      </c>
      <c r="E28" s="2">
        <v>1</v>
      </c>
      <c r="F28" s="2">
        <v>20</v>
      </c>
      <c r="G28" s="36">
        <v>44562</v>
      </c>
      <c r="H28" s="2" t="s">
        <v>151</v>
      </c>
      <c r="I28" s="39"/>
      <c r="J28" s="76" t="s">
        <v>152</v>
      </c>
      <c r="K28" s="2"/>
      <c r="L28" s="70"/>
      <c r="M28" s="3"/>
      <c r="N28" s="57">
        <v>52</v>
      </c>
      <c r="O28" s="3">
        <f t="shared" si="4"/>
        <v>1380421</v>
      </c>
      <c r="P28" s="3">
        <f t="shared" si="8"/>
        <v>11648300</v>
      </c>
      <c r="Q28" s="73" t="s">
        <v>193</v>
      </c>
      <c r="R28" s="5"/>
      <c r="S28" s="2"/>
      <c r="T28" s="2"/>
      <c r="U28" s="2" t="s">
        <v>150</v>
      </c>
      <c r="V28" s="2" t="s">
        <v>170</v>
      </c>
      <c r="W28" s="5" t="s">
        <v>150</v>
      </c>
      <c r="X28" s="1">
        <f t="shared" si="0"/>
        <v>2</v>
      </c>
    </row>
    <row r="29" spans="1:24">
      <c r="A29" s="1" t="str">
        <f t="shared" si="1"/>
        <v>16楽天銀行</v>
      </c>
      <c r="B29" s="1">
        <f>COUNTIF($C$3:C29,C29)</f>
        <v>16</v>
      </c>
      <c r="C29" s="4" t="s">
        <v>145</v>
      </c>
      <c r="D29" s="2">
        <f t="shared" si="3"/>
        <v>27</v>
      </c>
      <c r="E29" s="2">
        <v>1</v>
      </c>
      <c r="F29" s="2">
        <v>20</v>
      </c>
      <c r="G29" s="36">
        <v>44531</v>
      </c>
      <c r="H29" s="2" t="s">
        <v>185</v>
      </c>
      <c r="I29" s="39"/>
      <c r="J29" s="76" t="s">
        <v>194</v>
      </c>
      <c r="K29" s="2"/>
      <c r="L29" s="70"/>
      <c r="M29" s="3"/>
      <c r="N29" s="57">
        <v>390159</v>
      </c>
      <c r="O29" s="3">
        <f t="shared" si="4"/>
        <v>990262</v>
      </c>
      <c r="P29" s="3">
        <f t="shared" si="8"/>
        <v>11258141</v>
      </c>
      <c r="Q29" s="73" t="s">
        <v>195</v>
      </c>
      <c r="R29" s="5"/>
      <c r="S29" s="2"/>
      <c r="T29" s="2"/>
      <c r="U29" s="2" t="s">
        <v>150</v>
      </c>
      <c r="V29" s="2" t="s">
        <v>170</v>
      </c>
      <c r="W29" s="5" t="s">
        <v>150</v>
      </c>
      <c r="X29" s="1">
        <f t="shared" si="0"/>
        <v>2</v>
      </c>
    </row>
    <row r="30" spans="1:24">
      <c r="A30" s="1" t="str">
        <f t="shared" ref="A30" si="15">B30&amp;C30</f>
        <v>17楽天銀行</v>
      </c>
      <c r="B30" s="1">
        <f>COUNTIF($C$3:C30,C30)</f>
        <v>17</v>
      </c>
      <c r="C30" s="4" t="s">
        <v>145</v>
      </c>
      <c r="D30" s="2">
        <f t="shared" si="3"/>
        <v>28</v>
      </c>
      <c r="E30" s="2">
        <v>1</v>
      </c>
      <c r="F30" s="2">
        <v>20</v>
      </c>
      <c r="G30" s="36">
        <v>44562</v>
      </c>
      <c r="H30" s="2" t="s">
        <v>151</v>
      </c>
      <c r="I30" s="39"/>
      <c r="J30" s="76" t="s">
        <v>152</v>
      </c>
      <c r="K30" s="2"/>
      <c r="L30" s="70"/>
      <c r="M30" s="3"/>
      <c r="N30" s="57">
        <v>229</v>
      </c>
      <c r="O30" s="3">
        <f t="shared" si="4"/>
        <v>990033</v>
      </c>
      <c r="P30" s="3">
        <f t="shared" si="8"/>
        <v>11257912</v>
      </c>
      <c r="Q30" s="73" t="s">
        <v>195</v>
      </c>
      <c r="R30" s="5"/>
      <c r="S30" s="2"/>
      <c r="T30" s="2"/>
      <c r="U30" s="2" t="s">
        <v>150</v>
      </c>
      <c r="V30" s="2" t="s">
        <v>170</v>
      </c>
      <c r="W30" s="5" t="s">
        <v>150</v>
      </c>
      <c r="X30" s="1">
        <f t="shared" si="0"/>
        <v>2</v>
      </c>
    </row>
    <row r="31" spans="1:24">
      <c r="A31" s="1" t="str">
        <f t="shared" si="1"/>
        <v>18楽天銀行</v>
      </c>
      <c r="B31" s="1">
        <f>COUNTIF($C$3:C31,C31)</f>
        <v>18</v>
      </c>
      <c r="C31" s="4" t="s">
        <v>145</v>
      </c>
      <c r="D31" s="2">
        <f t="shared" si="3"/>
        <v>29</v>
      </c>
      <c r="E31" s="2">
        <v>1</v>
      </c>
      <c r="F31" s="2">
        <v>20</v>
      </c>
      <c r="G31" s="36">
        <v>44531</v>
      </c>
      <c r="H31" s="2" t="s">
        <v>185</v>
      </c>
      <c r="I31" s="39"/>
      <c r="J31" s="76" t="s">
        <v>196</v>
      </c>
      <c r="K31" s="2"/>
      <c r="L31" s="70"/>
      <c r="M31" s="3"/>
      <c r="N31" s="57">
        <v>399305</v>
      </c>
      <c r="O31" s="3">
        <f t="shared" si="4"/>
        <v>590728</v>
      </c>
      <c r="P31" s="3">
        <f>P30+M31-N31</f>
        <v>10858607</v>
      </c>
      <c r="Q31" s="73" t="s">
        <v>197</v>
      </c>
      <c r="R31" s="5"/>
      <c r="S31" s="2"/>
      <c r="T31" s="2"/>
      <c r="U31" s="2" t="s">
        <v>150</v>
      </c>
      <c r="V31" s="2" t="s">
        <v>170</v>
      </c>
      <c r="W31" s="5" t="s">
        <v>150</v>
      </c>
      <c r="X31" s="1">
        <f t="shared" si="0"/>
        <v>2</v>
      </c>
    </row>
    <row r="32" spans="1:24">
      <c r="A32" s="1" t="str">
        <f t="shared" ref="A32" si="16">B32&amp;C32</f>
        <v>19楽天銀行</v>
      </c>
      <c r="B32" s="1">
        <f>COUNTIF($C$3:C32,C32)</f>
        <v>19</v>
      </c>
      <c r="C32" s="4" t="s">
        <v>145</v>
      </c>
      <c r="D32" s="2">
        <f t="shared" si="3"/>
        <v>30</v>
      </c>
      <c r="E32" s="2">
        <v>1</v>
      </c>
      <c r="F32" s="2">
        <v>20</v>
      </c>
      <c r="G32" s="36">
        <v>44562</v>
      </c>
      <c r="H32" s="2" t="s">
        <v>151</v>
      </c>
      <c r="I32" s="39"/>
      <c r="J32" s="76" t="s">
        <v>152</v>
      </c>
      <c r="K32" s="2"/>
      <c r="L32" s="70"/>
      <c r="M32" s="3"/>
      <c r="N32" s="57">
        <v>52</v>
      </c>
      <c r="O32" s="3">
        <f t="shared" si="4"/>
        <v>590676</v>
      </c>
      <c r="P32" s="3">
        <f>P31+M32-N32</f>
        <v>10858555</v>
      </c>
      <c r="Q32" s="73" t="s">
        <v>197</v>
      </c>
      <c r="R32" s="5"/>
      <c r="S32" s="2"/>
      <c r="T32" s="2"/>
      <c r="U32" s="2" t="s">
        <v>150</v>
      </c>
      <c r="V32" s="2" t="s">
        <v>170</v>
      </c>
      <c r="W32" s="5" t="s">
        <v>150</v>
      </c>
      <c r="X32" s="1">
        <f t="shared" si="0"/>
        <v>2</v>
      </c>
    </row>
    <row r="33" spans="1:24">
      <c r="A33" s="1" t="str">
        <f t="shared" si="1"/>
        <v>3東京スター銀行</v>
      </c>
      <c r="B33" s="1">
        <f>COUNTIF($C$3:C33,C33)</f>
        <v>3</v>
      </c>
      <c r="C33" s="4" t="s">
        <v>153</v>
      </c>
      <c r="D33" s="2">
        <f t="shared" si="3"/>
        <v>31</v>
      </c>
      <c r="E33" s="2">
        <v>1</v>
      </c>
      <c r="F33" s="2">
        <v>20</v>
      </c>
      <c r="G33" s="36">
        <v>44531</v>
      </c>
      <c r="H33" s="2" t="s">
        <v>198</v>
      </c>
      <c r="I33" s="39" t="s">
        <v>199</v>
      </c>
      <c r="J33" s="70" t="s">
        <v>200</v>
      </c>
      <c r="K33" s="2"/>
      <c r="L33" s="70"/>
      <c r="M33" s="3"/>
      <c r="N33" s="57">
        <v>23516</v>
      </c>
      <c r="O33" s="3">
        <f t="shared" si="4"/>
        <v>448672</v>
      </c>
      <c r="P33" s="3">
        <f>P32+M33-N33</f>
        <v>10835039</v>
      </c>
      <c r="Q33" s="73" t="s">
        <v>201</v>
      </c>
      <c r="R33" s="5"/>
      <c r="S33" s="2"/>
      <c r="T33" s="2"/>
      <c r="U33" s="2" t="s">
        <v>28</v>
      </c>
      <c r="V33" s="2" t="s">
        <v>158</v>
      </c>
      <c r="W33" s="8">
        <v>44620</v>
      </c>
      <c r="X33" s="1">
        <f t="shared" si="0"/>
        <v>1</v>
      </c>
    </row>
    <row r="34" spans="1:24">
      <c r="A34" s="1" t="str">
        <f t="shared" si="1"/>
        <v>10みずほ銀行</v>
      </c>
      <c r="B34" s="1">
        <f>COUNTIF($C$3:C34,C34)</f>
        <v>10</v>
      </c>
      <c r="C34" s="4" t="s">
        <v>140</v>
      </c>
      <c r="D34" s="2">
        <f t="shared" si="3"/>
        <v>32</v>
      </c>
      <c r="E34" s="2">
        <v>1</v>
      </c>
      <c r="F34" s="2">
        <v>24</v>
      </c>
      <c r="G34" s="36"/>
      <c r="H34" s="2" t="s">
        <v>178</v>
      </c>
      <c r="I34" s="39"/>
      <c r="J34" s="70" t="s">
        <v>202</v>
      </c>
      <c r="K34" s="2"/>
      <c r="L34" s="70"/>
      <c r="M34" s="3"/>
      <c r="N34" s="57">
        <v>2257800</v>
      </c>
      <c r="O34" s="3">
        <f t="shared" si="4"/>
        <v>7537891</v>
      </c>
      <c r="P34" s="3">
        <f>P33+M34-N34</f>
        <v>8577239</v>
      </c>
      <c r="Q34" s="73" t="s">
        <v>203</v>
      </c>
      <c r="R34" s="5"/>
      <c r="S34" s="2"/>
      <c r="T34" s="2"/>
      <c r="U34" s="2" t="s">
        <v>28</v>
      </c>
      <c r="V34" s="2" t="s">
        <v>144</v>
      </c>
      <c r="W34" s="8">
        <v>44606</v>
      </c>
      <c r="X34" s="1">
        <f t="shared" si="0"/>
        <v>1</v>
      </c>
    </row>
    <row r="35" spans="1:24">
      <c r="A35" s="1" t="str">
        <f t="shared" si="1"/>
        <v>20楽天銀行</v>
      </c>
      <c r="B35" s="1">
        <f>COUNTIF($C$3:C35,C35)</f>
        <v>20</v>
      </c>
      <c r="C35" s="4" t="s">
        <v>145</v>
      </c>
      <c r="D35" s="2">
        <f t="shared" si="3"/>
        <v>33</v>
      </c>
      <c r="E35" s="2">
        <v>1</v>
      </c>
      <c r="F35" s="2">
        <v>25</v>
      </c>
      <c r="G35" s="35"/>
      <c r="H35" s="2" t="s">
        <v>146</v>
      </c>
      <c r="I35" s="39" t="s">
        <v>147</v>
      </c>
      <c r="J35" s="76" t="s">
        <v>204</v>
      </c>
      <c r="K35" s="2"/>
      <c r="L35" s="70"/>
      <c r="M35" s="3">
        <v>14434000</v>
      </c>
      <c r="N35" s="57"/>
      <c r="O35" s="3">
        <f t="shared" si="4"/>
        <v>15024676</v>
      </c>
      <c r="P35" s="3">
        <f t="shared" si="8"/>
        <v>23011239</v>
      </c>
      <c r="Q35" s="73" t="s">
        <v>149</v>
      </c>
      <c r="R35" s="5"/>
      <c r="S35" s="2"/>
      <c r="T35" s="2"/>
      <c r="U35" s="2"/>
      <c r="V35" s="2" t="s">
        <v>149</v>
      </c>
      <c r="W35" s="5"/>
      <c r="X35" s="1">
        <f t="shared" si="0"/>
        <v>24</v>
      </c>
    </row>
    <row r="36" spans="1:24">
      <c r="A36" s="1" t="str">
        <f t="shared" ref="A36" si="17">B36&amp;C36</f>
        <v>21楽天銀行</v>
      </c>
      <c r="B36" s="1">
        <f>COUNTIF($C$3:C36,C36)</f>
        <v>21</v>
      </c>
      <c r="C36" s="4" t="s">
        <v>145</v>
      </c>
      <c r="D36" s="2">
        <f t="shared" si="3"/>
        <v>34</v>
      </c>
      <c r="E36" s="2">
        <v>1</v>
      </c>
      <c r="F36" s="2">
        <v>25</v>
      </c>
      <c r="G36" s="36">
        <v>44562</v>
      </c>
      <c r="H36" s="2" t="s">
        <v>151</v>
      </c>
      <c r="I36" s="39"/>
      <c r="J36" s="76" t="s">
        <v>152</v>
      </c>
      <c r="K36" s="2"/>
      <c r="L36" s="70"/>
      <c r="M36" s="3"/>
      <c r="N36" s="57">
        <v>2000</v>
      </c>
      <c r="O36" s="3">
        <f t="shared" si="4"/>
        <v>15022676</v>
      </c>
      <c r="P36" s="3">
        <f>P35+M36-N36</f>
        <v>23009239</v>
      </c>
      <c r="Q36" s="73" t="s">
        <v>149</v>
      </c>
      <c r="R36" s="5"/>
      <c r="S36" s="2"/>
      <c r="T36" s="2"/>
      <c r="U36" s="2"/>
      <c r="V36" s="2" t="s">
        <v>149</v>
      </c>
      <c r="W36" s="5"/>
      <c r="X36" s="1">
        <f t="shared" si="0"/>
        <v>24</v>
      </c>
    </row>
    <row r="37" spans="1:24">
      <c r="A37" s="1" t="str">
        <f t="shared" si="1"/>
        <v>4東京スター銀行</v>
      </c>
      <c r="B37" s="1">
        <f>COUNTIF($C$3:C37,C37)</f>
        <v>4</v>
      </c>
      <c r="C37" s="4" t="s">
        <v>153</v>
      </c>
      <c r="D37" s="2">
        <f t="shared" si="3"/>
        <v>35</v>
      </c>
      <c r="E37" s="2">
        <v>1</v>
      </c>
      <c r="F37" s="2">
        <v>26</v>
      </c>
      <c r="G37" s="36">
        <v>44531</v>
      </c>
      <c r="H37" s="2" t="s">
        <v>205</v>
      </c>
      <c r="I37" s="39" t="s">
        <v>206</v>
      </c>
      <c r="J37" s="70" t="s">
        <v>207</v>
      </c>
      <c r="K37" s="2"/>
      <c r="L37" s="70"/>
      <c r="M37" s="3"/>
      <c r="N37" s="57">
        <v>4452</v>
      </c>
      <c r="O37" s="3">
        <f t="shared" si="4"/>
        <v>444220</v>
      </c>
      <c r="P37" s="3">
        <f t="shared" si="8"/>
        <v>23004787</v>
      </c>
      <c r="Q37" s="73" t="s">
        <v>208</v>
      </c>
      <c r="R37" s="5"/>
      <c r="S37" s="2"/>
      <c r="T37" s="2"/>
      <c r="U37" s="2" t="s">
        <v>28</v>
      </c>
      <c r="V37" s="2" t="s">
        <v>158</v>
      </c>
      <c r="W37" s="8">
        <v>44620</v>
      </c>
      <c r="X37" s="1">
        <f t="shared" si="0"/>
        <v>1</v>
      </c>
    </row>
    <row r="38" spans="1:24">
      <c r="A38" s="1" t="str">
        <f t="shared" si="1"/>
        <v>5東京スター銀行</v>
      </c>
      <c r="B38" s="1">
        <f>COUNTIF($C$3:C38,C38)</f>
        <v>5</v>
      </c>
      <c r="C38" s="4" t="s">
        <v>153</v>
      </c>
      <c r="D38" s="2">
        <f t="shared" si="3"/>
        <v>36</v>
      </c>
      <c r="E38" s="2">
        <v>1</v>
      </c>
      <c r="F38" s="2">
        <v>27</v>
      </c>
      <c r="G38" s="36">
        <v>44531</v>
      </c>
      <c r="H38" s="2" t="s">
        <v>198</v>
      </c>
      <c r="I38" s="39" t="s">
        <v>209</v>
      </c>
      <c r="J38" s="70" t="s">
        <v>210</v>
      </c>
      <c r="K38" s="2"/>
      <c r="L38" s="70"/>
      <c r="M38" s="3"/>
      <c r="N38" s="57">
        <v>27830</v>
      </c>
      <c r="O38" s="3">
        <f t="shared" si="4"/>
        <v>416390</v>
      </c>
      <c r="P38" s="3">
        <f t="shared" si="8"/>
        <v>22976957</v>
      </c>
      <c r="Q38" s="73" t="s">
        <v>211</v>
      </c>
      <c r="R38" s="5"/>
      <c r="S38" s="2"/>
      <c r="T38" s="2"/>
      <c r="U38" s="2" t="s">
        <v>28</v>
      </c>
      <c r="V38" s="2" t="s">
        <v>158</v>
      </c>
      <c r="W38" s="8">
        <v>44620</v>
      </c>
      <c r="X38" s="1">
        <f t="shared" si="0"/>
        <v>1</v>
      </c>
    </row>
    <row r="39" spans="1:24">
      <c r="A39" s="1" t="str">
        <f t="shared" si="1"/>
        <v>6東京スター銀行</v>
      </c>
      <c r="B39" s="1">
        <f>COUNTIF($C$3:C39,C39)</f>
        <v>6</v>
      </c>
      <c r="C39" s="4" t="s">
        <v>153</v>
      </c>
      <c r="D39" s="2">
        <f t="shared" si="3"/>
        <v>37</v>
      </c>
      <c r="E39" s="2">
        <v>1</v>
      </c>
      <c r="F39" s="2">
        <v>27</v>
      </c>
      <c r="G39" s="36">
        <v>44531</v>
      </c>
      <c r="H39" s="2" t="s">
        <v>154</v>
      </c>
      <c r="I39" s="39" t="s">
        <v>212</v>
      </c>
      <c r="J39" s="70" t="s">
        <v>213</v>
      </c>
      <c r="K39" s="2"/>
      <c r="L39" s="70"/>
      <c r="M39" s="3"/>
      <c r="N39" s="57">
        <v>1320</v>
      </c>
      <c r="O39" s="3">
        <f t="shared" si="4"/>
        <v>415070</v>
      </c>
      <c r="P39" s="3">
        <f t="shared" si="8"/>
        <v>22975637</v>
      </c>
      <c r="Q39" s="73" t="s">
        <v>214</v>
      </c>
      <c r="R39" s="5"/>
      <c r="S39" s="2"/>
      <c r="T39" s="2"/>
      <c r="U39" s="2" t="s">
        <v>28</v>
      </c>
      <c r="V39" s="2" t="s">
        <v>158</v>
      </c>
      <c r="W39" s="8">
        <v>44620</v>
      </c>
      <c r="X39" s="1">
        <f t="shared" si="0"/>
        <v>1</v>
      </c>
    </row>
    <row r="40" spans="1:24">
      <c r="A40" s="1" t="str">
        <f t="shared" si="1"/>
        <v>7東京スター銀行</v>
      </c>
      <c r="B40" s="1">
        <f>COUNTIF($C$3:C40,C40)</f>
        <v>7</v>
      </c>
      <c r="C40" s="4" t="s">
        <v>153</v>
      </c>
      <c r="D40" s="2">
        <f t="shared" si="3"/>
        <v>38</v>
      </c>
      <c r="E40" s="2">
        <v>1</v>
      </c>
      <c r="F40" s="2">
        <v>27</v>
      </c>
      <c r="G40" s="36">
        <v>44531</v>
      </c>
      <c r="H40" s="2" t="s">
        <v>198</v>
      </c>
      <c r="I40" s="39" t="s">
        <v>215</v>
      </c>
      <c r="J40" s="70" t="s">
        <v>216</v>
      </c>
      <c r="K40" s="2"/>
      <c r="L40" s="70"/>
      <c r="M40" s="3"/>
      <c r="N40" s="57">
        <v>5225</v>
      </c>
      <c r="O40" s="3">
        <f t="shared" si="4"/>
        <v>409845</v>
      </c>
      <c r="P40" s="3">
        <f t="shared" si="8"/>
        <v>22970412</v>
      </c>
      <c r="Q40" s="73" t="s">
        <v>217</v>
      </c>
      <c r="R40" s="5"/>
      <c r="S40" s="2"/>
      <c r="T40" s="2"/>
      <c r="U40" s="2" t="s">
        <v>28</v>
      </c>
      <c r="V40" s="2" t="s">
        <v>158</v>
      </c>
      <c r="W40" s="8">
        <v>44620</v>
      </c>
      <c r="X40" s="1">
        <f t="shared" si="0"/>
        <v>1</v>
      </c>
    </row>
    <row r="41" spans="1:24">
      <c r="A41" s="1" t="str">
        <f>B41&amp;C41</f>
        <v>8東京スター銀行</v>
      </c>
      <c r="B41" s="1">
        <f>COUNTIF($C$3:C45,C41)</f>
        <v>8</v>
      </c>
      <c r="C41" s="4" t="s">
        <v>153</v>
      </c>
      <c r="D41" s="2">
        <f t="shared" si="3"/>
        <v>39</v>
      </c>
      <c r="E41" s="2">
        <v>1</v>
      </c>
      <c r="F41" s="2">
        <v>28</v>
      </c>
      <c r="G41" s="35"/>
      <c r="H41" s="2"/>
      <c r="I41" s="39"/>
      <c r="J41" s="70" t="s">
        <v>218</v>
      </c>
      <c r="K41" s="2"/>
      <c r="L41" s="70"/>
      <c r="M41" s="3"/>
      <c r="N41" s="57">
        <v>250000</v>
      </c>
      <c r="O41" s="3">
        <f t="shared" si="4"/>
        <v>159845</v>
      </c>
      <c r="P41" s="3">
        <f>P42+M41-N41</f>
        <v>23220412</v>
      </c>
      <c r="Q41" s="73"/>
      <c r="R41" s="5"/>
      <c r="S41" s="2"/>
      <c r="T41" s="2"/>
      <c r="U41" s="2"/>
      <c r="V41" s="2"/>
      <c r="W41" s="5"/>
      <c r="X41" s="1" t="str">
        <f t="shared" si="0"/>
        <v/>
      </c>
    </row>
    <row r="42" spans="1:24">
      <c r="A42" s="1" t="str">
        <f t="shared" si="1"/>
        <v>11みずほ銀行</v>
      </c>
      <c r="B42" s="1">
        <f>COUNTIF($C$3:C42,C42)</f>
        <v>11</v>
      </c>
      <c r="C42" s="4" t="s">
        <v>140</v>
      </c>
      <c r="D42" s="2">
        <f t="shared" si="3"/>
        <v>40</v>
      </c>
      <c r="E42" s="2">
        <v>1</v>
      </c>
      <c r="F42" s="2">
        <v>28</v>
      </c>
      <c r="G42" s="35"/>
      <c r="H42" s="2"/>
      <c r="I42" s="39"/>
      <c r="J42" s="70" t="s">
        <v>219</v>
      </c>
      <c r="K42" s="2"/>
      <c r="L42" s="70"/>
      <c r="M42" s="3">
        <v>500000</v>
      </c>
      <c r="N42" s="57"/>
      <c r="O42" s="3">
        <f t="shared" si="4"/>
        <v>8037891</v>
      </c>
      <c r="P42" s="3">
        <f>P40+M42-N42</f>
        <v>23470412</v>
      </c>
      <c r="Q42" s="73"/>
      <c r="R42" s="5"/>
      <c r="S42" s="2"/>
      <c r="T42" s="2"/>
      <c r="U42" s="2"/>
      <c r="V42" s="2"/>
      <c r="W42" s="5"/>
      <c r="X42" s="1" t="str">
        <f t="shared" si="0"/>
        <v/>
      </c>
    </row>
    <row r="43" spans="1:24">
      <c r="A43" s="1" t="str">
        <f t="shared" si="1"/>
        <v>12みずほ銀行</v>
      </c>
      <c r="B43" s="1">
        <f>COUNTIF($C$3:C43,C43)</f>
        <v>12</v>
      </c>
      <c r="C43" s="4" t="s">
        <v>140</v>
      </c>
      <c r="D43" s="2">
        <f t="shared" si="3"/>
        <v>41</v>
      </c>
      <c r="E43" s="2">
        <v>1</v>
      </c>
      <c r="F43" s="2">
        <v>28</v>
      </c>
      <c r="G43" s="35"/>
      <c r="H43" s="2"/>
      <c r="I43" s="39"/>
      <c r="J43" s="70" t="s">
        <v>164</v>
      </c>
      <c r="K43" s="2"/>
      <c r="L43" s="70"/>
      <c r="M43" s="3"/>
      <c r="N43" s="57">
        <v>8000000</v>
      </c>
      <c r="O43" s="3">
        <f t="shared" si="4"/>
        <v>37891</v>
      </c>
      <c r="P43" s="3">
        <f>P41+M43-N43</f>
        <v>15220412</v>
      </c>
      <c r="Q43" s="73" t="s">
        <v>220</v>
      </c>
      <c r="R43" s="5"/>
      <c r="S43" s="2"/>
      <c r="T43" s="2"/>
      <c r="U43" s="2" t="s">
        <v>28</v>
      </c>
      <c r="V43" s="2" t="s">
        <v>144</v>
      </c>
      <c r="W43" s="8">
        <v>44606</v>
      </c>
      <c r="X43" s="1">
        <f t="shared" si="0"/>
        <v>2</v>
      </c>
    </row>
    <row r="44" spans="1:24">
      <c r="A44" s="1" t="str">
        <f t="shared" ref="A44" si="18">B44&amp;C44</f>
        <v>13みずほ銀行</v>
      </c>
      <c r="B44" s="1">
        <f>COUNTIF($C$3:C44,C44)</f>
        <v>13</v>
      </c>
      <c r="C44" s="4" t="s">
        <v>140</v>
      </c>
      <c r="D44" s="2">
        <f t="shared" si="3"/>
        <v>42</v>
      </c>
      <c r="E44" s="2">
        <v>1</v>
      </c>
      <c r="F44" s="2">
        <v>28</v>
      </c>
      <c r="G44" s="36">
        <v>44562</v>
      </c>
      <c r="H44" s="2" t="s">
        <v>151</v>
      </c>
      <c r="I44" s="39"/>
      <c r="J44" s="70" t="s">
        <v>152</v>
      </c>
      <c r="K44" s="2"/>
      <c r="L44" s="70"/>
      <c r="M44" s="3"/>
      <c r="N44" s="57">
        <v>880</v>
      </c>
      <c r="O44" s="3">
        <f t="shared" si="4"/>
        <v>37011</v>
      </c>
      <c r="P44" s="3">
        <f t="shared" si="8"/>
        <v>15219532</v>
      </c>
      <c r="Q44" s="73" t="s">
        <v>220</v>
      </c>
      <c r="R44" s="5"/>
      <c r="S44" s="2"/>
      <c r="T44" s="2"/>
      <c r="U44" s="2" t="s">
        <v>28</v>
      </c>
      <c r="V44" s="2" t="s">
        <v>144</v>
      </c>
      <c r="W44" s="8">
        <v>44606</v>
      </c>
      <c r="X44" s="1">
        <f t="shared" si="0"/>
        <v>2</v>
      </c>
    </row>
    <row r="45" spans="1:24">
      <c r="A45" s="1" t="str">
        <f t="shared" si="1"/>
        <v>22楽天銀行</v>
      </c>
      <c r="B45" s="1">
        <f>COUNTIF($C$3:C45,C45)</f>
        <v>22</v>
      </c>
      <c r="C45" s="4" t="s">
        <v>145</v>
      </c>
      <c r="D45" s="2">
        <f t="shared" si="3"/>
        <v>43</v>
      </c>
      <c r="E45" s="2">
        <v>1</v>
      </c>
      <c r="F45" s="2">
        <v>31</v>
      </c>
      <c r="G45" s="35"/>
      <c r="H45" s="2"/>
      <c r="I45" s="39"/>
      <c r="J45" s="76" t="s">
        <v>166</v>
      </c>
      <c r="K45" s="2"/>
      <c r="L45" s="70"/>
      <c r="M45" s="3">
        <v>8000000</v>
      </c>
      <c r="N45" s="57"/>
      <c r="O45" s="3">
        <f t="shared" si="4"/>
        <v>23022676</v>
      </c>
      <c r="P45" s="3">
        <f t="shared" si="8"/>
        <v>23219532</v>
      </c>
      <c r="Q45" s="73" t="s">
        <v>149</v>
      </c>
      <c r="R45" s="5"/>
      <c r="S45" s="2"/>
      <c r="T45" s="2"/>
      <c r="U45" s="2" t="s">
        <v>150</v>
      </c>
      <c r="V45" s="2" t="s">
        <v>150</v>
      </c>
      <c r="W45" s="5" t="s">
        <v>150</v>
      </c>
      <c r="X45" s="1">
        <f t="shared" si="0"/>
        <v>24</v>
      </c>
    </row>
    <row r="46" spans="1:24">
      <c r="A46" s="1" t="str">
        <f t="shared" si="1"/>
        <v>14みずほ銀行</v>
      </c>
      <c r="B46" s="1">
        <f>COUNTIF($C$3:C46,C46)</f>
        <v>14</v>
      </c>
      <c r="C46" s="4" t="s">
        <v>140</v>
      </c>
      <c r="D46" s="2">
        <f t="shared" si="3"/>
        <v>44</v>
      </c>
      <c r="E46" s="2">
        <v>1</v>
      </c>
      <c r="F46" s="2">
        <v>31</v>
      </c>
      <c r="G46" s="35"/>
      <c r="H46" s="2" t="s">
        <v>159</v>
      </c>
      <c r="I46" s="39" t="s">
        <v>160</v>
      </c>
      <c r="J46" s="70" t="s">
        <v>221</v>
      </c>
      <c r="K46" s="2"/>
      <c r="L46" s="70"/>
      <c r="M46" s="3">
        <v>4400</v>
      </c>
      <c r="N46" s="57"/>
      <c r="O46" s="3">
        <f t="shared" si="4"/>
        <v>41411</v>
      </c>
      <c r="P46" s="3">
        <f>P45+M46-N46</f>
        <v>23223932</v>
      </c>
      <c r="Q46" s="73" t="s">
        <v>149</v>
      </c>
      <c r="R46" s="5"/>
      <c r="S46" s="2"/>
      <c r="T46" s="2"/>
      <c r="U46" s="2"/>
      <c r="V46" s="2"/>
      <c r="W46" s="5"/>
      <c r="X46" s="1">
        <f t="shared" si="0"/>
        <v>24</v>
      </c>
    </row>
    <row r="47" spans="1:24" ht="14.45">
      <c r="A47" s="1" t="str">
        <f t="shared" si="1"/>
        <v>23楽天銀行</v>
      </c>
      <c r="B47" s="1">
        <f>COUNTIF($C$3:C47,C47)</f>
        <v>23</v>
      </c>
      <c r="C47" s="4" t="s">
        <v>145</v>
      </c>
      <c r="D47" s="2">
        <f t="shared" si="3"/>
        <v>45</v>
      </c>
      <c r="E47" s="2">
        <v>1</v>
      </c>
      <c r="F47" s="2">
        <v>31</v>
      </c>
      <c r="G47" s="36">
        <v>44501</v>
      </c>
      <c r="H47" s="2" t="s">
        <v>198</v>
      </c>
      <c r="I47" s="39" t="s">
        <v>222</v>
      </c>
      <c r="J47" s="76" t="s">
        <v>223</v>
      </c>
      <c r="K47" s="2"/>
      <c r="L47" s="70"/>
      <c r="M47" s="3"/>
      <c r="N47" s="57">
        <v>113140</v>
      </c>
      <c r="O47" s="3">
        <f t="shared" si="4"/>
        <v>22909536</v>
      </c>
      <c r="P47" s="3">
        <f t="shared" si="8"/>
        <v>23110792</v>
      </c>
      <c r="Q47" s="73" t="s">
        <v>224</v>
      </c>
      <c r="R47" s="5"/>
      <c r="S47" s="2"/>
      <c r="T47" s="2"/>
      <c r="U47" s="2" t="s">
        <v>28</v>
      </c>
      <c r="V47" s="2" t="s">
        <v>170</v>
      </c>
      <c r="W47" s="8">
        <v>44620</v>
      </c>
      <c r="X47" s="1">
        <f t="shared" si="0"/>
        <v>1</v>
      </c>
    </row>
    <row r="48" spans="1:24" ht="14.45">
      <c r="A48" s="1" t="str">
        <f t="shared" si="1"/>
        <v>24楽天銀行</v>
      </c>
      <c r="B48" s="1">
        <f>COUNTIF($C$3:C48,C48)</f>
        <v>24</v>
      </c>
      <c r="C48" s="4" t="s">
        <v>145</v>
      </c>
      <c r="D48" s="2">
        <f t="shared" si="3"/>
        <v>46</v>
      </c>
      <c r="E48" s="2">
        <v>1</v>
      </c>
      <c r="F48" s="2">
        <v>31</v>
      </c>
      <c r="G48" s="36">
        <v>44501</v>
      </c>
      <c r="H48" s="2" t="s">
        <v>198</v>
      </c>
      <c r="I48" s="39" t="s">
        <v>222</v>
      </c>
      <c r="J48" s="76" t="s">
        <v>225</v>
      </c>
      <c r="K48" s="2"/>
      <c r="L48" s="70"/>
      <c r="M48" s="3"/>
      <c r="N48" s="57">
        <v>123012</v>
      </c>
      <c r="O48" s="3">
        <f t="shared" si="4"/>
        <v>22786524</v>
      </c>
      <c r="P48" s="3">
        <f t="shared" si="8"/>
        <v>22987780</v>
      </c>
      <c r="Q48" s="73" t="s">
        <v>226</v>
      </c>
      <c r="R48" s="5"/>
      <c r="S48" s="2"/>
      <c r="T48" s="2"/>
      <c r="U48" s="2" t="s">
        <v>28</v>
      </c>
      <c r="V48" s="2" t="s">
        <v>170</v>
      </c>
      <c r="W48" s="8">
        <v>44620</v>
      </c>
      <c r="X48" s="1">
        <f t="shared" si="0"/>
        <v>1</v>
      </c>
    </row>
    <row r="49" spans="1:24" ht="14.45">
      <c r="A49" s="1" t="str">
        <f t="shared" si="1"/>
        <v>25楽天銀行</v>
      </c>
      <c r="B49" s="1">
        <f>COUNTIF($C$3:C49,C49)</f>
        <v>25</v>
      </c>
      <c r="C49" s="4" t="s">
        <v>145</v>
      </c>
      <c r="D49" s="2">
        <f t="shared" si="3"/>
        <v>47</v>
      </c>
      <c r="E49" s="2">
        <v>1</v>
      </c>
      <c r="F49" s="2">
        <v>31</v>
      </c>
      <c r="G49" s="36">
        <v>44501</v>
      </c>
      <c r="H49" s="2" t="s">
        <v>198</v>
      </c>
      <c r="I49" s="39" t="s">
        <v>222</v>
      </c>
      <c r="J49" s="76" t="s">
        <v>227</v>
      </c>
      <c r="K49" s="2"/>
      <c r="L49" s="70"/>
      <c r="M49" s="3"/>
      <c r="N49" s="57">
        <v>2180122</v>
      </c>
      <c r="O49" s="3">
        <f t="shared" si="4"/>
        <v>20606402</v>
      </c>
      <c r="P49" s="3">
        <f t="shared" si="8"/>
        <v>20807658</v>
      </c>
      <c r="Q49" s="73" t="s">
        <v>228</v>
      </c>
      <c r="R49" s="5"/>
      <c r="S49" s="2"/>
      <c r="T49" s="2"/>
      <c r="U49" s="2" t="s">
        <v>28</v>
      </c>
      <c r="V49" s="2" t="s">
        <v>170</v>
      </c>
      <c r="W49" s="8">
        <v>44620</v>
      </c>
      <c r="X49" s="1">
        <f t="shared" si="0"/>
        <v>2</v>
      </c>
    </row>
    <row r="50" spans="1:24">
      <c r="A50" s="1" t="str">
        <f t="shared" ref="A50" si="19">B50&amp;C50</f>
        <v>26楽天銀行</v>
      </c>
      <c r="B50" s="1">
        <f>COUNTIF($C$3:C50,C50)</f>
        <v>26</v>
      </c>
      <c r="C50" s="4" t="s">
        <v>145</v>
      </c>
      <c r="D50" s="2">
        <f t="shared" si="3"/>
        <v>48</v>
      </c>
      <c r="E50" s="2">
        <v>1</v>
      </c>
      <c r="F50" s="2">
        <v>31</v>
      </c>
      <c r="G50" s="36">
        <v>44562</v>
      </c>
      <c r="H50" s="2" t="s">
        <v>151</v>
      </c>
      <c r="I50" s="39"/>
      <c r="J50" s="76" t="s">
        <v>152</v>
      </c>
      <c r="K50" s="2"/>
      <c r="L50" s="70"/>
      <c r="M50" s="3"/>
      <c r="N50" s="57">
        <v>229</v>
      </c>
      <c r="O50" s="3">
        <f t="shared" si="4"/>
        <v>20606173</v>
      </c>
      <c r="P50" s="3">
        <f t="shared" si="8"/>
        <v>20807429</v>
      </c>
      <c r="Q50" s="73" t="s">
        <v>228</v>
      </c>
      <c r="R50" s="5"/>
      <c r="S50" s="2"/>
      <c r="T50" s="2"/>
      <c r="U50" s="2" t="s">
        <v>28</v>
      </c>
      <c r="V50" s="2" t="s">
        <v>170</v>
      </c>
      <c r="W50" s="8">
        <v>44620</v>
      </c>
      <c r="X50" s="1">
        <f t="shared" si="0"/>
        <v>2</v>
      </c>
    </row>
    <row r="51" spans="1:24" ht="14.45">
      <c r="A51" s="1" t="str">
        <f t="shared" si="1"/>
        <v>27楽天銀行</v>
      </c>
      <c r="B51" s="1">
        <f>COUNTIF($C$3:C51,C51)</f>
        <v>27</v>
      </c>
      <c r="C51" s="4" t="s">
        <v>145</v>
      </c>
      <c r="D51" s="2">
        <f t="shared" si="3"/>
        <v>49</v>
      </c>
      <c r="E51" s="2">
        <v>1</v>
      </c>
      <c r="F51" s="2">
        <v>31</v>
      </c>
      <c r="G51" s="36">
        <v>44501</v>
      </c>
      <c r="H51" s="2" t="s">
        <v>229</v>
      </c>
      <c r="I51" s="39" t="s">
        <v>230</v>
      </c>
      <c r="J51" s="76" t="s">
        <v>231</v>
      </c>
      <c r="K51" s="2"/>
      <c r="L51" s="70"/>
      <c r="M51" s="3"/>
      <c r="N51" s="57">
        <v>77548</v>
      </c>
      <c r="O51" s="3">
        <f t="shared" si="4"/>
        <v>20528625</v>
      </c>
      <c r="P51" s="3">
        <f t="shared" si="8"/>
        <v>20729881</v>
      </c>
      <c r="Q51" s="73" t="s">
        <v>232</v>
      </c>
      <c r="R51" s="5"/>
      <c r="S51" s="2"/>
      <c r="T51" s="2"/>
      <c r="U51" s="2" t="s">
        <v>28</v>
      </c>
      <c r="V51" s="2" t="s">
        <v>170</v>
      </c>
      <c r="W51" s="8">
        <v>44620</v>
      </c>
      <c r="X51" s="1">
        <f t="shared" si="0"/>
        <v>2</v>
      </c>
    </row>
    <row r="52" spans="1:24">
      <c r="A52" s="1" t="str">
        <f t="shared" ref="A52" si="20">B52&amp;C52</f>
        <v>28楽天銀行</v>
      </c>
      <c r="B52" s="1">
        <f>COUNTIF($C$3:C52,C52)</f>
        <v>28</v>
      </c>
      <c r="C52" s="4" t="s">
        <v>145</v>
      </c>
      <c r="D52" s="2">
        <f t="shared" si="3"/>
        <v>50</v>
      </c>
      <c r="E52" s="2">
        <v>1</v>
      </c>
      <c r="F52" s="2">
        <v>31</v>
      </c>
      <c r="G52" s="36">
        <v>44562</v>
      </c>
      <c r="H52" s="2" t="s">
        <v>151</v>
      </c>
      <c r="I52" s="39"/>
      <c r="J52" s="76" t="s">
        <v>152</v>
      </c>
      <c r="K52" s="2"/>
      <c r="L52" s="70"/>
      <c r="M52" s="3"/>
      <c r="N52" s="57">
        <v>229</v>
      </c>
      <c r="O52" s="3">
        <f t="shared" si="4"/>
        <v>20528396</v>
      </c>
      <c r="P52" s="3">
        <f t="shared" si="8"/>
        <v>20729652</v>
      </c>
      <c r="Q52" s="73" t="s">
        <v>232</v>
      </c>
      <c r="R52" s="5"/>
      <c r="S52" s="2"/>
      <c r="T52" s="2"/>
      <c r="U52" s="2" t="s">
        <v>28</v>
      </c>
      <c r="V52" s="2" t="s">
        <v>170</v>
      </c>
      <c r="W52" s="8">
        <v>44620</v>
      </c>
      <c r="X52" s="1">
        <f t="shared" si="0"/>
        <v>2</v>
      </c>
    </row>
    <row r="53" spans="1:24">
      <c r="A53" s="1" t="str">
        <f t="shared" si="1"/>
        <v>29楽天銀行</v>
      </c>
      <c r="B53" s="1">
        <f>COUNTIF($C$3:C53,C53)</f>
        <v>29</v>
      </c>
      <c r="C53" s="4" t="s">
        <v>145</v>
      </c>
      <c r="D53" s="2">
        <f t="shared" si="3"/>
        <v>51</v>
      </c>
      <c r="E53" s="2">
        <v>1</v>
      </c>
      <c r="F53" s="2">
        <v>31</v>
      </c>
      <c r="G53" s="36">
        <v>44501</v>
      </c>
      <c r="H53" s="2" t="s">
        <v>233</v>
      </c>
      <c r="I53" s="39" t="s">
        <v>234</v>
      </c>
      <c r="J53" s="76" t="s">
        <v>235</v>
      </c>
      <c r="K53" s="2"/>
      <c r="L53" s="70"/>
      <c r="M53" s="3"/>
      <c r="N53" s="57">
        <v>1463000</v>
      </c>
      <c r="O53" s="3">
        <f t="shared" si="4"/>
        <v>19065396</v>
      </c>
      <c r="P53" s="3">
        <f t="shared" si="8"/>
        <v>19266652</v>
      </c>
      <c r="Q53" s="73" t="s">
        <v>236</v>
      </c>
      <c r="R53" s="5"/>
      <c r="S53" s="2"/>
      <c r="T53" s="2"/>
      <c r="U53" s="2" t="s">
        <v>28</v>
      </c>
      <c r="V53" s="2" t="s">
        <v>170</v>
      </c>
      <c r="W53" s="8">
        <v>44620</v>
      </c>
      <c r="X53" s="1">
        <f t="shared" si="0"/>
        <v>2</v>
      </c>
    </row>
    <row r="54" spans="1:24">
      <c r="A54" s="1" t="str">
        <f t="shared" ref="A54" si="21">B54&amp;C54</f>
        <v>30楽天銀行</v>
      </c>
      <c r="B54" s="1">
        <f>COUNTIF($C$3:C54,C54)</f>
        <v>30</v>
      </c>
      <c r="C54" s="4" t="s">
        <v>145</v>
      </c>
      <c r="D54" s="2">
        <f t="shared" si="3"/>
        <v>52</v>
      </c>
      <c r="E54" s="2">
        <v>1</v>
      </c>
      <c r="F54" s="2">
        <v>31</v>
      </c>
      <c r="G54" s="36">
        <v>44562</v>
      </c>
      <c r="H54" s="2" t="s">
        <v>151</v>
      </c>
      <c r="I54" s="39"/>
      <c r="J54" s="76" t="s">
        <v>152</v>
      </c>
      <c r="K54" s="2"/>
      <c r="L54" s="70"/>
      <c r="M54" s="3"/>
      <c r="N54" s="57">
        <v>229</v>
      </c>
      <c r="O54" s="3">
        <f t="shared" si="4"/>
        <v>19065167</v>
      </c>
      <c r="P54" s="3">
        <f t="shared" si="8"/>
        <v>19266423</v>
      </c>
      <c r="Q54" s="73" t="s">
        <v>236</v>
      </c>
      <c r="R54" s="5"/>
      <c r="S54" s="2"/>
      <c r="T54" s="2"/>
      <c r="U54" s="2" t="s">
        <v>28</v>
      </c>
      <c r="V54" s="2" t="s">
        <v>170</v>
      </c>
      <c r="W54" s="8">
        <v>44620</v>
      </c>
      <c r="X54" s="1">
        <f t="shared" si="0"/>
        <v>2</v>
      </c>
    </row>
    <row r="55" spans="1:24">
      <c r="A55" s="1" t="str">
        <f t="shared" si="1"/>
        <v>31楽天銀行</v>
      </c>
      <c r="B55" s="1">
        <f>COUNTIF($C$3:C55,C55)</f>
        <v>31</v>
      </c>
      <c r="C55" s="4" t="s">
        <v>145</v>
      </c>
      <c r="D55" s="2">
        <f t="shared" si="3"/>
        <v>53</v>
      </c>
      <c r="E55" s="2">
        <v>1</v>
      </c>
      <c r="F55" s="2">
        <v>31</v>
      </c>
      <c r="G55" s="36">
        <v>44531</v>
      </c>
      <c r="H55" s="2" t="s">
        <v>233</v>
      </c>
      <c r="I55" s="39" t="s">
        <v>237</v>
      </c>
      <c r="J55" s="76" t="s">
        <v>238</v>
      </c>
      <c r="K55" s="2"/>
      <c r="L55" s="70"/>
      <c r="M55" s="3"/>
      <c r="N55" s="57">
        <v>6380000</v>
      </c>
      <c r="O55" s="3">
        <f t="shared" si="4"/>
        <v>12685167</v>
      </c>
      <c r="P55" s="3">
        <f t="shared" si="8"/>
        <v>12886423</v>
      </c>
      <c r="Q55" s="73" t="s">
        <v>239</v>
      </c>
      <c r="R55" s="5"/>
      <c r="S55" s="2"/>
      <c r="T55" s="2"/>
      <c r="U55" s="2" t="s">
        <v>28</v>
      </c>
      <c r="V55" s="2" t="s">
        <v>170</v>
      </c>
      <c r="W55" s="8">
        <v>44620</v>
      </c>
      <c r="X55" s="1">
        <f t="shared" si="0"/>
        <v>2</v>
      </c>
    </row>
    <row r="56" spans="1:24">
      <c r="A56" s="1" t="str">
        <f t="shared" ref="A56" si="22">B56&amp;C56</f>
        <v>32楽天銀行</v>
      </c>
      <c r="B56" s="1">
        <f>COUNTIF($C$3:C56,C56)</f>
        <v>32</v>
      </c>
      <c r="C56" s="4" t="s">
        <v>145</v>
      </c>
      <c r="D56" s="2">
        <f t="shared" si="3"/>
        <v>54</v>
      </c>
      <c r="E56" s="2">
        <v>1</v>
      </c>
      <c r="F56" s="2">
        <v>31</v>
      </c>
      <c r="G56" s="36">
        <v>44562</v>
      </c>
      <c r="H56" s="2" t="s">
        <v>151</v>
      </c>
      <c r="I56" s="39"/>
      <c r="J56" s="76" t="s">
        <v>152</v>
      </c>
      <c r="K56" s="2"/>
      <c r="L56" s="70"/>
      <c r="M56" s="3"/>
      <c r="N56" s="57">
        <v>229</v>
      </c>
      <c r="O56" s="3">
        <f t="shared" si="4"/>
        <v>12684938</v>
      </c>
      <c r="P56" s="3">
        <f t="shared" si="8"/>
        <v>12886194</v>
      </c>
      <c r="Q56" s="73" t="s">
        <v>239</v>
      </c>
      <c r="R56" s="5"/>
      <c r="S56" s="2"/>
      <c r="T56" s="2"/>
      <c r="U56" s="2" t="s">
        <v>28</v>
      </c>
      <c r="V56" s="2" t="s">
        <v>170</v>
      </c>
      <c r="W56" s="8">
        <v>44620</v>
      </c>
      <c r="X56" s="1">
        <f t="shared" si="0"/>
        <v>2</v>
      </c>
    </row>
    <row r="57" spans="1:24">
      <c r="A57" s="1" t="str">
        <f t="shared" si="1"/>
        <v>33楽天銀行</v>
      </c>
      <c r="B57" s="1">
        <f>COUNTIF($C$3:C57,C57)</f>
        <v>33</v>
      </c>
      <c r="C57" s="4" t="s">
        <v>145</v>
      </c>
      <c r="D57" s="2">
        <f t="shared" si="3"/>
        <v>55</v>
      </c>
      <c r="E57" s="2">
        <v>1</v>
      </c>
      <c r="F57" s="2">
        <v>31</v>
      </c>
      <c r="G57" s="36">
        <v>44531</v>
      </c>
      <c r="H57" s="2" t="s">
        <v>233</v>
      </c>
      <c r="I57" s="39" t="s">
        <v>240</v>
      </c>
      <c r="J57" s="76" t="s">
        <v>238</v>
      </c>
      <c r="K57" s="2"/>
      <c r="L57" s="70"/>
      <c r="M57" s="3"/>
      <c r="N57" s="57">
        <v>194040</v>
      </c>
      <c r="O57" s="3">
        <f t="shared" si="4"/>
        <v>12490898</v>
      </c>
      <c r="P57" s="3">
        <f t="shared" si="8"/>
        <v>12692154</v>
      </c>
      <c r="Q57" s="73" t="s">
        <v>241</v>
      </c>
      <c r="R57" s="5"/>
      <c r="S57" s="2"/>
      <c r="T57" s="2"/>
      <c r="U57" s="2" t="s">
        <v>28</v>
      </c>
      <c r="V57" s="2" t="s">
        <v>170</v>
      </c>
      <c r="W57" s="8">
        <v>44620</v>
      </c>
      <c r="X57" s="1">
        <f t="shared" si="0"/>
        <v>2</v>
      </c>
    </row>
    <row r="58" spans="1:24">
      <c r="A58" s="1" t="str">
        <f t="shared" ref="A58" si="23">B58&amp;C58</f>
        <v>34楽天銀行</v>
      </c>
      <c r="B58" s="1">
        <f>COUNTIF($C$3:C58,C58)</f>
        <v>34</v>
      </c>
      <c r="C58" s="4" t="s">
        <v>145</v>
      </c>
      <c r="D58" s="2">
        <f t="shared" si="3"/>
        <v>56</v>
      </c>
      <c r="E58" s="2">
        <v>1</v>
      </c>
      <c r="F58" s="2">
        <v>31</v>
      </c>
      <c r="G58" s="36">
        <v>44562</v>
      </c>
      <c r="H58" s="2" t="s">
        <v>151</v>
      </c>
      <c r="I58" s="39"/>
      <c r="J58" s="76" t="s">
        <v>152</v>
      </c>
      <c r="K58" s="2"/>
      <c r="L58" s="70"/>
      <c r="M58" s="3"/>
      <c r="N58" s="57">
        <v>229</v>
      </c>
      <c r="O58" s="3">
        <f t="shared" si="4"/>
        <v>12490669</v>
      </c>
      <c r="P58" s="3">
        <f t="shared" si="8"/>
        <v>12691925</v>
      </c>
      <c r="Q58" s="73" t="s">
        <v>241</v>
      </c>
      <c r="R58" s="5"/>
      <c r="S58" s="2"/>
      <c r="T58" s="2"/>
      <c r="U58" s="2" t="s">
        <v>28</v>
      </c>
      <c r="V58" s="2" t="s">
        <v>170</v>
      </c>
      <c r="W58" s="8">
        <v>44620</v>
      </c>
      <c r="X58" s="1">
        <f t="shared" si="0"/>
        <v>2</v>
      </c>
    </row>
    <row r="59" spans="1:24">
      <c r="A59" s="1" t="str">
        <f t="shared" si="1"/>
        <v>35楽天銀行</v>
      </c>
      <c r="B59" s="1">
        <f>COUNTIF($C$3:C59,C59)</f>
        <v>35</v>
      </c>
      <c r="C59" s="4" t="s">
        <v>145</v>
      </c>
      <c r="D59" s="2">
        <f t="shared" si="3"/>
        <v>57</v>
      </c>
      <c r="E59" s="2">
        <v>1</v>
      </c>
      <c r="F59" s="2">
        <v>31</v>
      </c>
      <c r="G59" s="36">
        <v>44531</v>
      </c>
      <c r="H59" s="2" t="s">
        <v>233</v>
      </c>
      <c r="I59" s="39" t="s">
        <v>242</v>
      </c>
      <c r="J59" s="76" t="s">
        <v>243</v>
      </c>
      <c r="K59" s="2"/>
      <c r="L59" s="70"/>
      <c r="M59" s="3"/>
      <c r="N59" s="57">
        <v>10412050</v>
      </c>
      <c r="O59" s="3">
        <f t="shared" si="4"/>
        <v>2078619</v>
      </c>
      <c r="P59" s="3">
        <f t="shared" si="8"/>
        <v>2279875</v>
      </c>
      <c r="Q59" s="73" t="s">
        <v>244</v>
      </c>
      <c r="R59" s="5"/>
      <c r="S59" s="2"/>
      <c r="T59" s="2"/>
      <c r="U59" s="2" t="s">
        <v>28</v>
      </c>
      <c r="V59" s="2" t="s">
        <v>170</v>
      </c>
      <c r="W59" s="8">
        <v>44620</v>
      </c>
      <c r="X59" s="1">
        <f t="shared" si="0"/>
        <v>2</v>
      </c>
    </row>
    <row r="60" spans="1:24">
      <c r="A60" s="1" t="str">
        <f t="shared" ref="A60" si="24">B60&amp;C60</f>
        <v>36楽天銀行</v>
      </c>
      <c r="B60" s="1">
        <f>COUNTIF($C$3:C60,C60)</f>
        <v>36</v>
      </c>
      <c r="C60" s="4" t="s">
        <v>145</v>
      </c>
      <c r="D60" s="2">
        <f t="shared" si="3"/>
        <v>58</v>
      </c>
      <c r="E60" s="2">
        <v>1</v>
      </c>
      <c r="F60" s="2">
        <v>31</v>
      </c>
      <c r="G60" s="36">
        <v>44562</v>
      </c>
      <c r="H60" s="2" t="s">
        <v>151</v>
      </c>
      <c r="I60" s="39"/>
      <c r="J60" s="76" t="s">
        <v>152</v>
      </c>
      <c r="K60" s="2"/>
      <c r="L60" s="70"/>
      <c r="M60" s="3"/>
      <c r="N60" s="57">
        <v>229</v>
      </c>
      <c r="O60" s="3">
        <f t="shared" si="4"/>
        <v>2078390</v>
      </c>
      <c r="P60" s="3">
        <f t="shared" si="8"/>
        <v>2279646</v>
      </c>
      <c r="Q60" s="73" t="s">
        <v>244</v>
      </c>
      <c r="R60" s="5"/>
      <c r="S60" s="2"/>
      <c r="T60" s="2"/>
      <c r="U60" s="2" t="s">
        <v>28</v>
      </c>
      <c r="V60" s="2" t="s">
        <v>170</v>
      </c>
      <c r="W60" s="8">
        <v>44620</v>
      </c>
      <c r="X60" s="1">
        <f t="shared" si="0"/>
        <v>2</v>
      </c>
    </row>
    <row r="61" spans="1:24">
      <c r="A61" s="1" t="str">
        <f t="shared" si="1"/>
        <v>37楽天銀行</v>
      </c>
      <c r="B61" s="1">
        <f>COUNTIF($C$3:C61,C61)</f>
        <v>37</v>
      </c>
      <c r="C61" s="4" t="s">
        <v>145</v>
      </c>
      <c r="D61" s="2">
        <f t="shared" si="3"/>
        <v>59</v>
      </c>
      <c r="E61" s="2">
        <v>1</v>
      </c>
      <c r="F61" s="2">
        <v>31</v>
      </c>
      <c r="G61" s="36">
        <v>44531</v>
      </c>
      <c r="H61" s="2" t="s">
        <v>151</v>
      </c>
      <c r="I61" s="39" t="s">
        <v>245</v>
      </c>
      <c r="J61" s="76" t="s">
        <v>246</v>
      </c>
      <c r="K61" s="2"/>
      <c r="L61" s="70"/>
      <c r="M61" s="3"/>
      <c r="N61" s="57">
        <v>638706</v>
      </c>
      <c r="O61" s="3">
        <f t="shared" si="4"/>
        <v>1439684</v>
      </c>
      <c r="P61" s="3">
        <f t="shared" si="8"/>
        <v>1640940</v>
      </c>
      <c r="Q61" s="73" t="s">
        <v>247</v>
      </c>
      <c r="R61" s="5"/>
      <c r="S61" s="2"/>
      <c r="T61" s="2"/>
      <c r="U61" s="2" t="s">
        <v>28</v>
      </c>
      <c r="V61" s="2" t="s">
        <v>170</v>
      </c>
      <c r="W61" s="8">
        <v>44620</v>
      </c>
      <c r="X61" s="1">
        <f t="shared" si="0"/>
        <v>2</v>
      </c>
    </row>
    <row r="62" spans="1:24">
      <c r="A62" s="1" t="str">
        <f t="shared" ref="A62" si="25">B62&amp;C62</f>
        <v>38楽天銀行</v>
      </c>
      <c r="B62" s="1">
        <f>COUNTIF($C$3:C62,C62)</f>
        <v>38</v>
      </c>
      <c r="C62" s="4" t="s">
        <v>145</v>
      </c>
      <c r="D62" s="2">
        <f t="shared" si="3"/>
        <v>60</v>
      </c>
      <c r="E62" s="2">
        <v>1</v>
      </c>
      <c r="F62" s="2">
        <v>31</v>
      </c>
      <c r="G62" s="36">
        <v>44562</v>
      </c>
      <c r="H62" s="2" t="s">
        <v>151</v>
      </c>
      <c r="I62" s="39"/>
      <c r="J62" s="76" t="s">
        <v>152</v>
      </c>
      <c r="K62" s="2"/>
      <c r="L62" s="70"/>
      <c r="M62" s="3"/>
      <c r="N62" s="57">
        <v>229</v>
      </c>
      <c r="O62" s="3">
        <f t="shared" si="4"/>
        <v>1439455</v>
      </c>
      <c r="P62" s="3">
        <f t="shared" si="8"/>
        <v>1640711</v>
      </c>
      <c r="Q62" s="73" t="s">
        <v>247</v>
      </c>
      <c r="R62" s="5"/>
      <c r="S62" s="2"/>
      <c r="T62" s="2"/>
      <c r="U62" s="2" t="s">
        <v>28</v>
      </c>
      <c r="V62" s="2" t="s">
        <v>170</v>
      </c>
      <c r="W62" s="8">
        <v>44620</v>
      </c>
      <c r="X62" s="1">
        <f t="shared" si="0"/>
        <v>2</v>
      </c>
    </row>
    <row r="63" spans="1:24">
      <c r="A63" s="1" t="str">
        <f t="shared" si="1"/>
        <v>39楽天銀行</v>
      </c>
      <c r="B63" s="1">
        <f>COUNTIF($C$3:C63,C63)</f>
        <v>39</v>
      </c>
      <c r="C63" s="4" t="s">
        <v>145</v>
      </c>
      <c r="D63" s="2">
        <f t="shared" si="3"/>
        <v>61</v>
      </c>
      <c r="E63" s="2">
        <v>1</v>
      </c>
      <c r="F63" s="2">
        <v>31</v>
      </c>
      <c r="G63" s="36">
        <v>44531</v>
      </c>
      <c r="H63" s="2" t="s">
        <v>198</v>
      </c>
      <c r="I63" s="39" t="s">
        <v>248</v>
      </c>
      <c r="J63" s="76" t="s">
        <v>249</v>
      </c>
      <c r="K63" s="2"/>
      <c r="L63" s="70"/>
      <c r="M63" s="3"/>
      <c r="N63" s="57">
        <v>76021</v>
      </c>
      <c r="O63" s="3">
        <f t="shared" si="4"/>
        <v>1363434</v>
      </c>
      <c r="P63" s="3">
        <f t="shared" si="8"/>
        <v>1564690</v>
      </c>
      <c r="Q63" s="73" t="s">
        <v>250</v>
      </c>
      <c r="R63" s="5"/>
      <c r="S63" s="2"/>
      <c r="T63" s="2"/>
      <c r="U63" s="2" t="s">
        <v>28</v>
      </c>
      <c r="V63" s="2" t="s">
        <v>170</v>
      </c>
      <c r="W63" s="8">
        <v>44620</v>
      </c>
      <c r="X63" s="1">
        <f t="shared" si="0"/>
        <v>2</v>
      </c>
    </row>
    <row r="64" spans="1:24">
      <c r="A64" s="1" t="str">
        <f t="shared" ref="A64" si="26">B64&amp;C64</f>
        <v>40楽天銀行</v>
      </c>
      <c r="B64" s="1">
        <f>COUNTIF($C$3:C64,C64)</f>
        <v>40</v>
      </c>
      <c r="C64" s="4" t="s">
        <v>145</v>
      </c>
      <c r="D64" s="2">
        <f t="shared" si="3"/>
        <v>62</v>
      </c>
      <c r="E64" s="2">
        <v>1</v>
      </c>
      <c r="F64" s="2">
        <v>31</v>
      </c>
      <c r="G64" s="36">
        <v>44562</v>
      </c>
      <c r="H64" s="2" t="s">
        <v>151</v>
      </c>
      <c r="I64" s="39"/>
      <c r="J64" s="76" t="s">
        <v>152</v>
      </c>
      <c r="K64" s="2"/>
      <c r="L64" s="70"/>
      <c r="M64" s="3"/>
      <c r="N64" s="57">
        <v>229</v>
      </c>
      <c r="O64" s="3">
        <f t="shared" si="4"/>
        <v>1363205</v>
      </c>
      <c r="P64" s="3">
        <f t="shared" si="8"/>
        <v>1564461</v>
      </c>
      <c r="Q64" s="73" t="s">
        <v>250</v>
      </c>
      <c r="R64" s="5"/>
      <c r="S64" s="2"/>
      <c r="T64" s="2"/>
      <c r="U64" s="2" t="s">
        <v>28</v>
      </c>
      <c r="V64" s="2" t="s">
        <v>170</v>
      </c>
      <c r="W64" s="8">
        <v>44620</v>
      </c>
      <c r="X64" s="1">
        <f t="shared" si="0"/>
        <v>2</v>
      </c>
    </row>
    <row r="65" spans="1:24">
      <c r="A65" s="1" t="str">
        <f t="shared" si="1"/>
        <v>41楽天銀行</v>
      </c>
      <c r="B65" s="1">
        <f>COUNTIF($C$3:C65,C65)</f>
        <v>41</v>
      </c>
      <c r="C65" s="4" t="s">
        <v>145</v>
      </c>
      <c r="D65" s="2">
        <f t="shared" si="3"/>
        <v>63</v>
      </c>
      <c r="E65" s="2">
        <v>1</v>
      </c>
      <c r="F65" s="2">
        <v>31</v>
      </c>
      <c r="G65" s="36">
        <v>44531</v>
      </c>
      <c r="H65" s="2" t="s">
        <v>251</v>
      </c>
      <c r="I65" s="39" t="s">
        <v>252</v>
      </c>
      <c r="J65" s="76" t="s">
        <v>253</v>
      </c>
      <c r="K65" s="2"/>
      <c r="L65" s="70"/>
      <c r="M65" s="3"/>
      <c r="N65" s="57">
        <v>1003200</v>
      </c>
      <c r="O65" s="3">
        <f t="shared" si="4"/>
        <v>360005</v>
      </c>
      <c r="P65" s="3">
        <f t="shared" si="8"/>
        <v>561261</v>
      </c>
      <c r="Q65" s="73" t="s">
        <v>254</v>
      </c>
      <c r="R65" s="5"/>
      <c r="S65" s="2"/>
      <c r="T65" s="2"/>
      <c r="U65" s="2" t="s">
        <v>28</v>
      </c>
      <c r="V65" s="2" t="s">
        <v>170</v>
      </c>
      <c r="W65" s="8">
        <v>44620</v>
      </c>
      <c r="X65" s="1">
        <f t="shared" si="0"/>
        <v>2</v>
      </c>
    </row>
    <row r="66" spans="1:24">
      <c r="A66" s="1" t="str">
        <f t="shared" ref="A66" si="27">B66&amp;C66</f>
        <v>42楽天銀行</v>
      </c>
      <c r="B66" s="1">
        <f>COUNTIF($C$3:C66,C66)</f>
        <v>42</v>
      </c>
      <c r="C66" s="4" t="s">
        <v>145</v>
      </c>
      <c r="D66" s="2">
        <f t="shared" si="3"/>
        <v>64</v>
      </c>
      <c r="E66" s="2">
        <v>1</v>
      </c>
      <c r="F66" s="2">
        <v>31</v>
      </c>
      <c r="G66" s="36">
        <v>44562</v>
      </c>
      <c r="H66" s="2" t="s">
        <v>151</v>
      </c>
      <c r="I66" s="39"/>
      <c r="J66" s="76" t="s">
        <v>152</v>
      </c>
      <c r="K66" s="2"/>
      <c r="L66" s="70"/>
      <c r="M66" s="3"/>
      <c r="N66" s="57">
        <v>229</v>
      </c>
      <c r="O66" s="3">
        <f t="shared" si="4"/>
        <v>359776</v>
      </c>
      <c r="P66" s="3">
        <f t="shared" si="8"/>
        <v>561032</v>
      </c>
      <c r="Q66" s="73" t="s">
        <v>254</v>
      </c>
      <c r="R66" s="5"/>
      <c r="S66" s="2"/>
      <c r="T66" s="2"/>
      <c r="U66" s="2" t="s">
        <v>28</v>
      </c>
      <c r="V66" s="2" t="s">
        <v>170</v>
      </c>
      <c r="W66" s="8">
        <v>44620</v>
      </c>
      <c r="X66" s="1">
        <f t="shared" si="0"/>
        <v>2</v>
      </c>
    </row>
    <row r="67" spans="1:24" ht="13.15" customHeight="1">
      <c r="A67" s="1" t="str">
        <f t="shared" si="1"/>
        <v>43楽天銀行</v>
      </c>
      <c r="B67" s="1">
        <f>COUNTIF($C$3:C67,C67)</f>
        <v>43</v>
      </c>
      <c r="C67" s="4" t="s">
        <v>145</v>
      </c>
      <c r="D67" s="2">
        <f t="shared" si="3"/>
        <v>65</v>
      </c>
      <c r="E67" s="2">
        <v>1</v>
      </c>
      <c r="F67" s="2">
        <v>31</v>
      </c>
      <c r="G67" s="36">
        <v>44593</v>
      </c>
      <c r="H67" s="2" t="s">
        <v>255</v>
      </c>
      <c r="I67" s="39" t="s">
        <v>256</v>
      </c>
      <c r="J67" s="76" t="s">
        <v>257</v>
      </c>
      <c r="K67" s="2"/>
      <c r="L67" s="70"/>
      <c r="M67" s="3"/>
      <c r="N67" s="57">
        <v>255000</v>
      </c>
      <c r="O67" s="3">
        <f t="shared" si="4"/>
        <v>104776</v>
      </c>
      <c r="P67" s="3">
        <f t="shared" si="8"/>
        <v>306032</v>
      </c>
      <c r="Q67" s="73" t="s">
        <v>258</v>
      </c>
      <c r="R67" s="5"/>
      <c r="S67" s="2"/>
      <c r="T67" s="2"/>
      <c r="U67" s="2" t="s">
        <v>28</v>
      </c>
      <c r="V67" s="2" t="s">
        <v>170</v>
      </c>
      <c r="W67" s="8">
        <v>44620</v>
      </c>
      <c r="X67" s="1">
        <f t="shared" ref="X67:X130" si="28">IF(Q67="","",COUNTIF(Q:Q,Q67))</f>
        <v>2</v>
      </c>
    </row>
    <row r="68" spans="1:24" ht="13.15" customHeight="1">
      <c r="A68" s="1" t="str">
        <f t="shared" ref="A68" si="29">B68&amp;C68</f>
        <v>44楽天銀行</v>
      </c>
      <c r="B68" s="1">
        <f>COUNTIF($C$3:C68,C68)</f>
        <v>44</v>
      </c>
      <c r="C68" s="4" t="s">
        <v>145</v>
      </c>
      <c r="D68" s="2">
        <f t="shared" ref="D68:D131" si="30">ROW()-2</f>
        <v>66</v>
      </c>
      <c r="E68" s="2">
        <v>1</v>
      </c>
      <c r="F68" s="2">
        <v>31</v>
      </c>
      <c r="G68" s="36">
        <v>44562</v>
      </c>
      <c r="H68" s="2" t="s">
        <v>151</v>
      </c>
      <c r="I68" s="39"/>
      <c r="J68" s="76" t="s">
        <v>152</v>
      </c>
      <c r="K68" s="2"/>
      <c r="L68" s="70"/>
      <c r="M68" s="3"/>
      <c r="N68" s="57">
        <v>229</v>
      </c>
      <c r="O68" s="3">
        <f t="shared" si="4"/>
        <v>104547</v>
      </c>
      <c r="P68" s="3">
        <f t="shared" si="8"/>
        <v>305803</v>
      </c>
      <c r="Q68" s="73" t="s">
        <v>258</v>
      </c>
      <c r="R68" s="5"/>
      <c r="S68" s="2"/>
      <c r="T68" s="2"/>
      <c r="U68" s="2" t="s">
        <v>28</v>
      </c>
      <c r="V68" s="2" t="s">
        <v>170</v>
      </c>
      <c r="W68" s="8">
        <v>44620</v>
      </c>
      <c r="X68" s="1">
        <f t="shared" si="28"/>
        <v>2</v>
      </c>
    </row>
    <row r="69" spans="1:24">
      <c r="A69" s="1" t="str">
        <f t="shared" si="1"/>
        <v>9東京スター銀行</v>
      </c>
      <c r="B69" s="1">
        <f>COUNTIF($C$3:C69,C69)</f>
        <v>9</v>
      </c>
      <c r="C69" s="4" t="s">
        <v>153</v>
      </c>
      <c r="D69" s="2">
        <f t="shared" si="30"/>
        <v>67</v>
      </c>
      <c r="E69" s="2">
        <v>1</v>
      </c>
      <c r="F69" s="2">
        <v>31</v>
      </c>
      <c r="G69" s="36">
        <v>44562</v>
      </c>
      <c r="H69" s="2" t="s">
        <v>154</v>
      </c>
      <c r="I69" s="39" t="s">
        <v>155</v>
      </c>
      <c r="J69" s="70" t="s">
        <v>259</v>
      </c>
      <c r="K69" s="2"/>
      <c r="L69" s="70"/>
      <c r="M69" s="3"/>
      <c r="N69" s="57">
        <v>7614</v>
      </c>
      <c r="O69" s="3">
        <f t="shared" si="4"/>
        <v>152231</v>
      </c>
      <c r="P69" s="3">
        <f t="shared" si="8"/>
        <v>298189</v>
      </c>
      <c r="Q69" s="73" t="s">
        <v>260</v>
      </c>
      <c r="R69" s="5"/>
      <c r="S69" s="2"/>
      <c r="T69" s="2"/>
      <c r="U69" s="2" t="s">
        <v>28</v>
      </c>
      <c r="V69" s="2" t="s">
        <v>158</v>
      </c>
      <c r="W69" s="8">
        <v>44620</v>
      </c>
      <c r="X69" s="1">
        <f t="shared" si="28"/>
        <v>1</v>
      </c>
    </row>
    <row r="70" spans="1:24">
      <c r="A70" s="1" t="str">
        <f t="shared" si="1"/>
        <v>10東京スター銀行</v>
      </c>
      <c r="B70" s="1">
        <f>COUNTIF($C$3:C70,C70)</f>
        <v>10</v>
      </c>
      <c r="C70" s="4" t="s">
        <v>153</v>
      </c>
      <c r="D70" s="2">
        <f t="shared" si="30"/>
        <v>68</v>
      </c>
      <c r="E70" s="2">
        <v>1</v>
      </c>
      <c r="F70" s="2">
        <v>31</v>
      </c>
      <c r="G70" s="36">
        <v>44531</v>
      </c>
      <c r="H70" s="2" t="s">
        <v>205</v>
      </c>
      <c r="I70" s="39" t="s">
        <v>261</v>
      </c>
      <c r="J70" s="70" t="s">
        <v>262</v>
      </c>
      <c r="K70" s="2"/>
      <c r="L70" s="70"/>
      <c r="M70" s="3"/>
      <c r="N70" s="57">
        <v>24295</v>
      </c>
      <c r="O70" s="3">
        <f t="shared" si="4"/>
        <v>127936</v>
      </c>
      <c r="P70" s="3">
        <f t="shared" si="8"/>
        <v>273894</v>
      </c>
      <c r="Q70" s="73" t="s">
        <v>263</v>
      </c>
      <c r="R70" s="5"/>
      <c r="S70" s="2"/>
      <c r="T70" s="2"/>
      <c r="U70" s="2" t="s">
        <v>28</v>
      </c>
      <c r="V70" s="2" t="s">
        <v>158</v>
      </c>
      <c r="W70" s="8">
        <v>44620</v>
      </c>
      <c r="X70" s="1">
        <f t="shared" si="28"/>
        <v>1</v>
      </c>
    </row>
    <row r="71" spans="1:24">
      <c r="A71" s="1" t="str">
        <f t="shared" si="1"/>
        <v>15みずほ銀行</v>
      </c>
      <c r="B71" s="1">
        <f>COUNTIF($C$3:C71,C71)</f>
        <v>15</v>
      </c>
      <c r="C71" s="4" t="s">
        <v>140</v>
      </c>
      <c r="D71" s="2">
        <f t="shared" si="30"/>
        <v>69</v>
      </c>
      <c r="E71" s="2">
        <v>2</v>
      </c>
      <c r="F71" s="2">
        <v>1</v>
      </c>
      <c r="G71" s="35"/>
      <c r="H71" s="2" t="s">
        <v>159</v>
      </c>
      <c r="I71" s="39" t="s">
        <v>160</v>
      </c>
      <c r="J71" s="70" t="s">
        <v>264</v>
      </c>
      <c r="K71" s="2"/>
      <c r="L71" s="70"/>
      <c r="M71" s="3">
        <v>310000</v>
      </c>
      <c r="N71" s="57"/>
      <c r="O71" s="3">
        <f t="shared" ref="O71:O134" si="31">VLOOKUP(B71-1&amp;C71,A:O,15,FALSE)+M71-N71</f>
        <v>351411</v>
      </c>
      <c r="P71" s="3">
        <f t="shared" ref="P71:P134" si="32">P70+M71-N71</f>
        <v>583894</v>
      </c>
      <c r="Q71" s="73" t="s">
        <v>265</v>
      </c>
      <c r="R71" s="5"/>
      <c r="S71" s="2"/>
      <c r="T71" s="2"/>
      <c r="U71" s="2" t="s">
        <v>28</v>
      </c>
      <c r="V71" s="2" t="s">
        <v>144</v>
      </c>
      <c r="W71" s="5"/>
      <c r="X71" s="1">
        <f t="shared" si="28"/>
        <v>3</v>
      </c>
    </row>
    <row r="72" spans="1:24">
      <c r="A72" s="1" t="str">
        <f t="shared" si="1"/>
        <v>16みずほ銀行</v>
      </c>
      <c r="B72" s="1">
        <f>COUNTIF($C$3:C72,C72)</f>
        <v>16</v>
      </c>
      <c r="C72" s="4" t="s">
        <v>140</v>
      </c>
      <c r="D72" s="2">
        <f t="shared" si="30"/>
        <v>70</v>
      </c>
      <c r="E72" s="2">
        <v>2</v>
      </c>
      <c r="F72" s="2">
        <v>1</v>
      </c>
      <c r="G72" s="36">
        <v>44593</v>
      </c>
      <c r="H72" s="2" t="s">
        <v>151</v>
      </c>
      <c r="I72" s="39"/>
      <c r="J72" s="70" t="s">
        <v>162</v>
      </c>
      <c r="K72" s="2"/>
      <c r="L72" s="70"/>
      <c r="M72" s="3"/>
      <c r="N72" s="57">
        <v>739.11643835616439</v>
      </c>
      <c r="O72" s="3">
        <f t="shared" si="31"/>
        <v>350671.88356164383</v>
      </c>
      <c r="P72" s="3">
        <f t="shared" si="32"/>
        <v>583154.88356164389</v>
      </c>
      <c r="Q72" s="73" t="s">
        <v>265</v>
      </c>
      <c r="R72" s="5"/>
      <c r="S72" s="2"/>
      <c r="T72" s="2"/>
      <c r="U72" s="2" t="s">
        <v>28</v>
      </c>
      <c r="V72" s="2" t="s">
        <v>144</v>
      </c>
      <c r="W72" s="5"/>
      <c r="X72" s="1">
        <f t="shared" si="28"/>
        <v>3</v>
      </c>
    </row>
    <row r="73" spans="1:24">
      <c r="A73" s="1" t="str">
        <f t="shared" ref="A73" si="33">B73&amp;C73</f>
        <v>17みずほ銀行</v>
      </c>
      <c r="B73" s="1">
        <f>COUNTIF($C$3:C73,C73)</f>
        <v>17</v>
      </c>
      <c r="C73" s="4" t="s">
        <v>140</v>
      </c>
      <c r="D73" s="2">
        <f t="shared" si="30"/>
        <v>71</v>
      </c>
      <c r="E73" s="2">
        <v>2</v>
      </c>
      <c r="F73" s="2">
        <v>1</v>
      </c>
      <c r="G73" s="36">
        <v>44593</v>
      </c>
      <c r="H73" s="2" t="s">
        <v>151</v>
      </c>
      <c r="I73" s="39"/>
      <c r="J73" s="70" t="s">
        <v>152</v>
      </c>
      <c r="K73" s="2"/>
      <c r="L73" s="70"/>
      <c r="M73" s="3"/>
      <c r="N73" s="57">
        <v>440</v>
      </c>
      <c r="O73" s="3">
        <f t="shared" si="31"/>
        <v>350231.88356164383</v>
      </c>
      <c r="P73" s="3">
        <f t="shared" si="32"/>
        <v>582714.88356164389</v>
      </c>
      <c r="Q73" s="73" t="s">
        <v>265</v>
      </c>
      <c r="R73" s="5"/>
      <c r="S73" s="2"/>
      <c r="T73" s="2"/>
      <c r="U73" s="2" t="s">
        <v>28</v>
      </c>
      <c r="V73" s="2" t="s">
        <v>144</v>
      </c>
      <c r="W73" s="5"/>
      <c r="X73" s="1">
        <f t="shared" si="28"/>
        <v>3</v>
      </c>
    </row>
    <row r="74" spans="1:24">
      <c r="A74" s="1" t="str">
        <f t="shared" si="1"/>
        <v>45楽天銀行</v>
      </c>
      <c r="B74" s="1">
        <f>COUNTIF($C$3:C74,C74)</f>
        <v>45</v>
      </c>
      <c r="C74" s="4" t="s">
        <v>145</v>
      </c>
      <c r="D74" s="2">
        <f t="shared" si="30"/>
        <v>72</v>
      </c>
      <c r="E74" s="2">
        <v>2</v>
      </c>
      <c r="F74" s="2">
        <v>1</v>
      </c>
      <c r="G74" s="35"/>
      <c r="H74" s="2"/>
      <c r="I74" s="39"/>
      <c r="J74" s="76" t="s">
        <v>266</v>
      </c>
      <c r="K74" s="2"/>
      <c r="L74" s="70"/>
      <c r="M74" s="3"/>
      <c r="N74" s="57">
        <v>100000</v>
      </c>
      <c r="O74" s="3">
        <f t="shared" si="31"/>
        <v>4547</v>
      </c>
      <c r="P74" s="3">
        <f t="shared" si="32"/>
        <v>482714.88356164389</v>
      </c>
      <c r="Q74" s="73" t="s">
        <v>149</v>
      </c>
      <c r="R74" s="5"/>
      <c r="S74" s="2"/>
      <c r="T74" s="2"/>
      <c r="U74" s="2" t="s">
        <v>149</v>
      </c>
      <c r="V74" s="2" t="s">
        <v>170</v>
      </c>
      <c r="W74" s="5" t="s">
        <v>149</v>
      </c>
      <c r="X74" s="1">
        <f t="shared" si="28"/>
        <v>24</v>
      </c>
    </row>
    <row r="75" spans="1:24">
      <c r="A75" s="1" t="str">
        <f t="shared" ref="A75" si="34">B75&amp;C75</f>
        <v>46楽天銀行</v>
      </c>
      <c r="B75" s="1">
        <f>COUNTIF($C$3:C75,C75)</f>
        <v>46</v>
      </c>
      <c r="C75" s="4" t="s">
        <v>145</v>
      </c>
      <c r="D75" s="2">
        <f t="shared" si="30"/>
        <v>73</v>
      </c>
      <c r="E75" s="2">
        <v>2</v>
      </c>
      <c r="F75" s="2">
        <v>1</v>
      </c>
      <c r="G75" s="36">
        <v>44593</v>
      </c>
      <c r="H75" s="2" t="s">
        <v>151</v>
      </c>
      <c r="I75" s="39"/>
      <c r="J75" s="76" t="s">
        <v>152</v>
      </c>
      <c r="K75" s="2"/>
      <c r="L75" s="70"/>
      <c r="M75" s="3"/>
      <c r="N75" s="57">
        <v>229</v>
      </c>
      <c r="O75" s="3">
        <f t="shared" si="31"/>
        <v>4318</v>
      </c>
      <c r="P75" s="3">
        <f t="shared" si="32"/>
        <v>482485.88356164389</v>
      </c>
      <c r="Q75" s="73" t="s">
        <v>149</v>
      </c>
      <c r="R75" s="5"/>
      <c r="S75" s="2"/>
      <c r="T75" s="2"/>
      <c r="U75" s="2" t="s">
        <v>149</v>
      </c>
      <c r="V75" s="2" t="s">
        <v>170</v>
      </c>
      <c r="W75" s="5" t="s">
        <v>149</v>
      </c>
      <c r="X75" s="1">
        <f t="shared" si="28"/>
        <v>24</v>
      </c>
    </row>
    <row r="76" spans="1:24">
      <c r="A76" s="1" t="str">
        <f t="shared" si="1"/>
        <v>18みずほ銀行</v>
      </c>
      <c r="B76" s="1">
        <f>COUNTIF($C$3:C76,C76)</f>
        <v>18</v>
      </c>
      <c r="C76" s="4" t="s">
        <v>140</v>
      </c>
      <c r="D76" s="2">
        <f t="shared" si="30"/>
        <v>74</v>
      </c>
      <c r="E76" s="2">
        <v>2</v>
      </c>
      <c r="F76" s="2">
        <v>1</v>
      </c>
      <c r="G76" s="35"/>
      <c r="H76" s="2"/>
      <c r="I76" s="39"/>
      <c r="J76" s="70" t="s">
        <v>164</v>
      </c>
      <c r="K76" s="2"/>
      <c r="L76" s="70"/>
      <c r="M76" s="3">
        <v>100000</v>
      </c>
      <c r="N76" s="57"/>
      <c r="O76" s="3">
        <f t="shared" si="31"/>
        <v>450231.88356164383</v>
      </c>
      <c r="P76" s="3">
        <f t="shared" si="32"/>
        <v>582485.88356164389</v>
      </c>
      <c r="Q76" s="73" t="s">
        <v>149</v>
      </c>
      <c r="R76" s="5"/>
      <c r="S76" s="2"/>
      <c r="T76" s="2"/>
      <c r="U76" s="2"/>
      <c r="V76" s="2"/>
      <c r="W76" s="5"/>
      <c r="X76" s="1">
        <f t="shared" si="28"/>
        <v>24</v>
      </c>
    </row>
    <row r="77" spans="1:24">
      <c r="A77" s="1" t="str">
        <f t="shared" si="1"/>
        <v>19みずほ銀行</v>
      </c>
      <c r="B77" s="1">
        <f>COUNTIF($C$3:C77,C77)</f>
        <v>19</v>
      </c>
      <c r="C77" s="4" t="s">
        <v>140</v>
      </c>
      <c r="D77" s="2">
        <f t="shared" si="30"/>
        <v>75</v>
      </c>
      <c r="E77" s="2">
        <v>2</v>
      </c>
      <c r="F77" s="2">
        <v>1</v>
      </c>
      <c r="G77" s="36">
        <v>44593</v>
      </c>
      <c r="H77" s="2" t="s">
        <v>233</v>
      </c>
      <c r="I77" s="39" t="s">
        <v>267</v>
      </c>
      <c r="J77" s="70" t="s">
        <v>268</v>
      </c>
      <c r="K77" s="2"/>
      <c r="L77" s="70"/>
      <c r="M77" s="3"/>
      <c r="N77" s="57">
        <v>412500</v>
      </c>
      <c r="O77" s="3">
        <f t="shared" si="31"/>
        <v>37731.88356164383</v>
      </c>
      <c r="P77" s="3">
        <f t="shared" si="32"/>
        <v>169985.88356164389</v>
      </c>
      <c r="Q77" s="73" t="s">
        <v>269</v>
      </c>
      <c r="R77" s="5"/>
      <c r="S77" s="2"/>
      <c r="T77" s="2"/>
      <c r="U77" s="2" t="s">
        <v>28</v>
      </c>
      <c r="V77" s="2" t="s">
        <v>144</v>
      </c>
      <c r="W77" s="5"/>
      <c r="X77" s="1">
        <f t="shared" si="28"/>
        <v>2</v>
      </c>
    </row>
    <row r="78" spans="1:24">
      <c r="A78" s="1" t="str">
        <f t="shared" ref="A78" si="35">B78&amp;C78</f>
        <v>20みずほ銀行</v>
      </c>
      <c r="B78" s="1">
        <f>COUNTIF($C$3:C78,C78)</f>
        <v>20</v>
      </c>
      <c r="C78" s="4" t="s">
        <v>140</v>
      </c>
      <c r="D78" s="2">
        <f t="shared" si="30"/>
        <v>76</v>
      </c>
      <c r="E78" s="2">
        <v>2</v>
      </c>
      <c r="F78" s="2">
        <v>1</v>
      </c>
      <c r="G78" s="36">
        <v>44593</v>
      </c>
      <c r="H78" s="2" t="s">
        <v>151</v>
      </c>
      <c r="I78" s="39"/>
      <c r="J78" s="70" t="s">
        <v>152</v>
      </c>
      <c r="K78" s="2"/>
      <c r="L78" s="70"/>
      <c r="M78" s="3"/>
      <c r="N78" s="57">
        <v>330</v>
      </c>
      <c r="O78" s="3">
        <f t="shared" si="31"/>
        <v>37401.88356164383</v>
      </c>
      <c r="P78" s="3">
        <f t="shared" si="32"/>
        <v>169655.88356164389</v>
      </c>
      <c r="Q78" s="73" t="s">
        <v>269</v>
      </c>
      <c r="R78" s="5"/>
      <c r="S78" s="2"/>
      <c r="T78" s="2"/>
      <c r="U78" s="2" t="s">
        <v>28</v>
      </c>
      <c r="V78" s="2" t="s">
        <v>144</v>
      </c>
      <c r="W78" s="5"/>
      <c r="X78" s="1">
        <f t="shared" si="28"/>
        <v>2</v>
      </c>
    </row>
    <row r="79" spans="1:24">
      <c r="A79" s="1" t="str">
        <f t="shared" si="1"/>
        <v>21みずほ銀行</v>
      </c>
      <c r="B79" s="1">
        <f>COUNTIF($C$3:C79,C79)</f>
        <v>21</v>
      </c>
      <c r="C79" s="4" t="s">
        <v>140</v>
      </c>
      <c r="D79" s="2">
        <f t="shared" si="30"/>
        <v>77</v>
      </c>
      <c r="E79" s="2">
        <v>2</v>
      </c>
      <c r="F79" s="2">
        <v>3</v>
      </c>
      <c r="G79" s="35"/>
      <c r="H79" s="2" t="s">
        <v>159</v>
      </c>
      <c r="I79" s="39" t="s">
        <v>160</v>
      </c>
      <c r="J79" s="70" t="s">
        <v>264</v>
      </c>
      <c r="K79" s="2"/>
      <c r="L79" s="70"/>
      <c r="M79" s="3">
        <v>105700000</v>
      </c>
      <c r="N79" s="57"/>
      <c r="O79" s="3">
        <f t="shared" si="31"/>
        <v>105737401.88356164</v>
      </c>
      <c r="P79" s="3">
        <f t="shared" si="32"/>
        <v>105869655.88356164</v>
      </c>
      <c r="Q79" s="73" t="s">
        <v>270</v>
      </c>
      <c r="R79" s="5"/>
      <c r="S79" s="2"/>
      <c r="T79" s="2"/>
      <c r="U79" s="2" t="s">
        <v>28</v>
      </c>
      <c r="V79" s="2" t="s">
        <v>144</v>
      </c>
      <c r="W79" s="5"/>
      <c r="X79" s="1">
        <f t="shared" si="28"/>
        <v>3</v>
      </c>
    </row>
    <row r="80" spans="1:24">
      <c r="A80" s="1" t="str">
        <f t="shared" si="1"/>
        <v>22みずほ銀行</v>
      </c>
      <c r="B80" s="1">
        <f>COUNTIF($C$3:C80,C80)</f>
        <v>22</v>
      </c>
      <c r="C80" s="4" t="s">
        <v>140</v>
      </c>
      <c r="D80" s="2">
        <f t="shared" si="30"/>
        <v>78</v>
      </c>
      <c r="E80" s="2">
        <v>2</v>
      </c>
      <c r="F80" s="2">
        <v>3</v>
      </c>
      <c r="G80" s="36">
        <v>44593</v>
      </c>
      <c r="H80" s="2" t="s">
        <v>151</v>
      </c>
      <c r="I80" s="39"/>
      <c r="J80" s="70" t="s">
        <v>162</v>
      </c>
      <c r="K80" s="2"/>
      <c r="L80" s="70"/>
      <c r="M80" s="3"/>
      <c r="N80" s="57">
        <v>243471</v>
      </c>
      <c r="O80" s="3">
        <f t="shared" si="31"/>
        <v>105493930.88356164</v>
      </c>
      <c r="P80" s="3">
        <f t="shared" si="32"/>
        <v>105626184.88356164</v>
      </c>
      <c r="Q80" s="73" t="s">
        <v>270</v>
      </c>
      <c r="R80" s="5"/>
      <c r="S80" s="2"/>
      <c r="T80" s="2"/>
      <c r="U80" s="2" t="s">
        <v>28</v>
      </c>
      <c r="V80" s="2" t="s">
        <v>144</v>
      </c>
      <c r="W80" s="5"/>
      <c r="X80" s="1">
        <f t="shared" si="28"/>
        <v>3</v>
      </c>
    </row>
    <row r="81" spans="1:24">
      <c r="A81" s="1" t="str">
        <f t="shared" ref="A81" si="36">B81&amp;C81</f>
        <v>23みずほ銀行</v>
      </c>
      <c r="B81" s="1">
        <f>COUNTIF($C$3:C81,C81)</f>
        <v>23</v>
      </c>
      <c r="C81" s="4" t="s">
        <v>140</v>
      </c>
      <c r="D81" s="2">
        <f t="shared" si="30"/>
        <v>79</v>
      </c>
      <c r="E81" s="2">
        <v>2</v>
      </c>
      <c r="F81" s="2">
        <v>3</v>
      </c>
      <c r="G81" s="36">
        <v>44593</v>
      </c>
      <c r="H81" s="2" t="s">
        <v>151</v>
      </c>
      <c r="I81" s="39"/>
      <c r="J81" s="70" t="s">
        <v>152</v>
      </c>
      <c r="K81" s="2"/>
      <c r="L81" s="70"/>
      <c r="M81" s="3"/>
      <c r="N81" s="57">
        <v>440</v>
      </c>
      <c r="O81" s="3">
        <f t="shared" si="31"/>
        <v>105493490.88356164</v>
      </c>
      <c r="P81" s="3">
        <f t="shared" si="32"/>
        <v>105625744.88356164</v>
      </c>
      <c r="Q81" s="73" t="s">
        <v>270</v>
      </c>
      <c r="R81" s="5"/>
      <c r="S81" s="2"/>
      <c r="T81" s="2"/>
      <c r="U81" s="2" t="s">
        <v>28</v>
      </c>
      <c r="V81" s="2" t="s">
        <v>144</v>
      </c>
      <c r="W81" s="5"/>
      <c r="X81" s="1">
        <f t="shared" si="28"/>
        <v>3</v>
      </c>
    </row>
    <row r="82" spans="1:24">
      <c r="A82" s="1" t="str">
        <f t="shared" si="1"/>
        <v>24みずほ銀行</v>
      </c>
      <c r="B82" s="1">
        <f>COUNTIF($C$3:C82,C82)</f>
        <v>24</v>
      </c>
      <c r="C82" s="4" t="s">
        <v>140</v>
      </c>
      <c r="D82" s="2">
        <f t="shared" si="30"/>
        <v>80</v>
      </c>
      <c r="E82" s="2">
        <v>2</v>
      </c>
      <c r="F82" s="2">
        <v>3</v>
      </c>
      <c r="G82" s="35"/>
      <c r="H82" s="2"/>
      <c r="I82" s="39"/>
      <c r="J82" s="70" t="s">
        <v>164</v>
      </c>
      <c r="K82" s="2"/>
      <c r="L82" s="70"/>
      <c r="M82" s="3"/>
      <c r="N82" s="57">
        <v>98500000</v>
      </c>
      <c r="O82" s="3">
        <f t="shared" si="31"/>
        <v>6993490.883561641</v>
      </c>
      <c r="P82" s="3">
        <f t="shared" si="32"/>
        <v>7125744.883561641</v>
      </c>
      <c r="Q82" s="73" t="s">
        <v>271</v>
      </c>
      <c r="R82" s="5"/>
      <c r="S82" s="2"/>
      <c r="T82" s="2"/>
      <c r="U82" s="2" t="s">
        <v>28</v>
      </c>
      <c r="V82" s="2" t="s">
        <v>144</v>
      </c>
      <c r="W82" s="5"/>
      <c r="X82" s="1">
        <f t="shared" si="28"/>
        <v>2</v>
      </c>
    </row>
    <row r="83" spans="1:24">
      <c r="A83" s="1" t="str">
        <f t="shared" ref="A83" si="37">B83&amp;C83</f>
        <v>25みずほ銀行</v>
      </c>
      <c r="B83" s="1">
        <f>COUNTIF($C$3:C83,C83)</f>
        <v>25</v>
      </c>
      <c r="C83" s="4" t="s">
        <v>140</v>
      </c>
      <c r="D83" s="2">
        <f t="shared" si="30"/>
        <v>81</v>
      </c>
      <c r="E83" s="2">
        <v>2</v>
      </c>
      <c r="F83" s="2">
        <v>3</v>
      </c>
      <c r="G83" s="36">
        <v>44593</v>
      </c>
      <c r="H83" s="2" t="s">
        <v>151</v>
      </c>
      <c r="I83" s="39"/>
      <c r="J83" s="70" t="s">
        <v>152</v>
      </c>
      <c r="K83" s="2"/>
      <c r="L83" s="70"/>
      <c r="M83" s="3"/>
      <c r="N83" s="57">
        <v>880</v>
      </c>
      <c r="O83" s="3">
        <f t="shared" si="31"/>
        <v>6992610.883561641</v>
      </c>
      <c r="P83" s="3">
        <f t="shared" si="32"/>
        <v>7124864.883561641</v>
      </c>
      <c r="Q83" s="73" t="s">
        <v>271</v>
      </c>
      <c r="R83" s="5"/>
      <c r="S83" s="2"/>
      <c r="T83" s="2"/>
      <c r="U83" s="2" t="s">
        <v>28</v>
      </c>
      <c r="V83" s="2" t="s">
        <v>144</v>
      </c>
      <c r="W83" s="5"/>
      <c r="X83" s="1">
        <f t="shared" si="28"/>
        <v>2</v>
      </c>
    </row>
    <row r="84" spans="1:24">
      <c r="A84" s="1" t="str">
        <f t="shared" si="1"/>
        <v>47楽天銀行</v>
      </c>
      <c r="B84" s="1">
        <f>COUNTIF($C$3:C84,C84)</f>
        <v>47</v>
      </c>
      <c r="C84" s="4" t="s">
        <v>145</v>
      </c>
      <c r="D84" s="2">
        <f t="shared" si="30"/>
        <v>82</v>
      </c>
      <c r="E84" s="2">
        <v>2</v>
      </c>
      <c r="F84" s="2">
        <v>3</v>
      </c>
      <c r="G84" s="35"/>
      <c r="H84" s="2"/>
      <c r="I84" s="39"/>
      <c r="J84" s="76" t="s">
        <v>166</v>
      </c>
      <c r="K84" s="2"/>
      <c r="L84" s="70"/>
      <c r="M84" s="3">
        <v>98500000</v>
      </c>
      <c r="N84" s="57"/>
      <c r="O84" s="3">
        <f t="shared" si="31"/>
        <v>98504318</v>
      </c>
      <c r="P84" s="3">
        <f t="shared" si="32"/>
        <v>105624864.88356164</v>
      </c>
      <c r="Q84" s="73" t="s">
        <v>149</v>
      </c>
      <c r="R84" s="5"/>
      <c r="S84" s="2"/>
      <c r="T84" s="2"/>
      <c r="U84" s="2" t="s">
        <v>149</v>
      </c>
      <c r="V84" s="2" t="s">
        <v>170</v>
      </c>
      <c r="W84" s="5" t="s">
        <v>149</v>
      </c>
      <c r="X84" s="1">
        <f t="shared" si="28"/>
        <v>24</v>
      </c>
    </row>
    <row r="85" spans="1:24" ht="14.45">
      <c r="A85" s="1" t="str">
        <f t="shared" si="1"/>
        <v>48楽天銀行</v>
      </c>
      <c r="B85" s="1">
        <f>COUNTIF($C$3:C85,C85)</f>
        <v>48</v>
      </c>
      <c r="C85" s="4" t="s">
        <v>145</v>
      </c>
      <c r="D85" s="2">
        <f t="shared" si="30"/>
        <v>83</v>
      </c>
      <c r="E85" s="2">
        <v>2</v>
      </c>
      <c r="F85" s="2">
        <v>3</v>
      </c>
      <c r="G85" s="36">
        <v>44593</v>
      </c>
      <c r="H85" s="2" t="s">
        <v>198</v>
      </c>
      <c r="I85" s="39" t="s">
        <v>272</v>
      </c>
      <c r="J85" s="76" t="s">
        <v>273</v>
      </c>
      <c r="K85" s="2"/>
      <c r="L85" s="70"/>
      <c r="M85" s="3"/>
      <c r="N85" s="57">
        <v>117031</v>
      </c>
      <c r="O85" s="3">
        <f t="shared" si="31"/>
        <v>98387287</v>
      </c>
      <c r="P85" s="3">
        <f t="shared" si="32"/>
        <v>105507833.88356164</v>
      </c>
      <c r="Q85" s="73" t="s">
        <v>274</v>
      </c>
      <c r="R85" s="5"/>
      <c r="S85" s="2"/>
      <c r="T85" s="2"/>
      <c r="U85" s="2" t="s">
        <v>28</v>
      </c>
      <c r="V85" s="2" t="s">
        <v>170</v>
      </c>
      <c r="W85" s="5"/>
      <c r="X85" s="1">
        <f t="shared" si="28"/>
        <v>4</v>
      </c>
    </row>
    <row r="86" spans="1:24">
      <c r="A86" s="1" t="str">
        <f t="shared" ref="A86" si="38">B86&amp;C86</f>
        <v>49楽天銀行</v>
      </c>
      <c r="B86" s="1">
        <f>COUNTIF($C$3:C86,C86)</f>
        <v>49</v>
      </c>
      <c r="C86" s="4" t="s">
        <v>145</v>
      </c>
      <c r="D86" s="2">
        <f t="shared" si="30"/>
        <v>84</v>
      </c>
      <c r="E86" s="2">
        <v>2</v>
      </c>
      <c r="F86" s="2">
        <v>3</v>
      </c>
      <c r="G86" s="36">
        <v>44593</v>
      </c>
      <c r="H86" s="2" t="s">
        <v>151</v>
      </c>
      <c r="I86" s="39"/>
      <c r="J86" s="76" t="s">
        <v>152</v>
      </c>
      <c r="K86" s="2"/>
      <c r="L86" s="70"/>
      <c r="M86" s="3"/>
      <c r="N86" s="57">
        <v>229</v>
      </c>
      <c r="O86" s="3">
        <f t="shared" si="31"/>
        <v>98387058</v>
      </c>
      <c r="P86" s="3">
        <f t="shared" si="32"/>
        <v>105507604.88356164</v>
      </c>
      <c r="Q86" s="73" t="s">
        <v>274</v>
      </c>
      <c r="R86" s="5"/>
      <c r="S86" s="2"/>
      <c r="T86" s="2"/>
      <c r="U86" s="2" t="s">
        <v>28</v>
      </c>
      <c r="V86" s="2" t="s">
        <v>170</v>
      </c>
      <c r="W86" s="5"/>
      <c r="X86" s="1">
        <f t="shared" si="28"/>
        <v>4</v>
      </c>
    </row>
    <row r="87" spans="1:24">
      <c r="A87" s="1" t="str">
        <f t="shared" si="1"/>
        <v>50楽天銀行</v>
      </c>
      <c r="B87" s="1">
        <f>COUNTIF($C$3:C87,C87)</f>
        <v>50</v>
      </c>
      <c r="C87" s="4" t="s">
        <v>145</v>
      </c>
      <c r="D87" s="2">
        <f t="shared" si="30"/>
        <v>85</v>
      </c>
      <c r="E87" s="2">
        <v>2</v>
      </c>
      <c r="F87" s="2">
        <v>3</v>
      </c>
      <c r="G87" s="35"/>
      <c r="H87" s="2" t="s">
        <v>167</v>
      </c>
      <c r="I87" s="39" t="s">
        <v>147</v>
      </c>
      <c r="J87" s="76" t="s">
        <v>275</v>
      </c>
      <c r="K87" s="2"/>
      <c r="L87" s="70"/>
      <c r="M87" s="3"/>
      <c r="N87" s="57">
        <v>63384428</v>
      </c>
      <c r="O87" s="3">
        <f t="shared" si="31"/>
        <v>35002630</v>
      </c>
      <c r="P87" s="3">
        <f t="shared" si="32"/>
        <v>42123176.883561641</v>
      </c>
      <c r="Q87" s="73" t="s">
        <v>276</v>
      </c>
      <c r="R87" s="5"/>
      <c r="S87" s="2"/>
      <c r="T87" s="2"/>
      <c r="U87" s="2" t="s">
        <v>28</v>
      </c>
      <c r="V87" s="2" t="s">
        <v>170</v>
      </c>
      <c r="W87" s="5"/>
      <c r="X87" s="1">
        <f t="shared" si="28"/>
        <v>2</v>
      </c>
    </row>
    <row r="88" spans="1:24">
      <c r="A88" s="1" t="str">
        <f t="shared" ref="A88" si="39">B88&amp;C88</f>
        <v>51楽天銀行</v>
      </c>
      <c r="B88" s="1">
        <f>COUNTIF($C$3:C88,C88)</f>
        <v>51</v>
      </c>
      <c r="C88" s="4" t="s">
        <v>145</v>
      </c>
      <c r="D88" s="2">
        <f t="shared" si="30"/>
        <v>86</v>
      </c>
      <c r="E88" s="2">
        <v>2</v>
      </c>
      <c r="F88" s="2">
        <v>3</v>
      </c>
      <c r="G88" s="36">
        <v>44593</v>
      </c>
      <c r="H88" s="2" t="s">
        <v>151</v>
      </c>
      <c r="I88" s="39"/>
      <c r="J88" s="76" t="s">
        <v>152</v>
      </c>
      <c r="K88" s="2"/>
      <c r="L88" s="70"/>
      <c r="M88" s="3"/>
      <c r="N88" s="57">
        <v>4500</v>
      </c>
      <c r="O88" s="3">
        <f t="shared" si="31"/>
        <v>34998130</v>
      </c>
      <c r="P88" s="3">
        <f t="shared" si="32"/>
        <v>42118676.883561641</v>
      </c>
      <c r="Q88" s="73" t="s">
        <v>276</v>
      </c>
      <c r="R88" s="5"/>
      <c r="S88" s="2"/>
      <c r="T88" s="2"/>
      <c r="U88" s="2" t="s">
        <v>28</v>
      </c>
      <c r="V88" s="2" t="s">
        <v>170</v>
      </c>
      <c r="W88" s="5"/>
      <c r="X88" s="1">
        <f t="shared" si="28"/>
        <v>2</v>
      </c>
    </row>
    <row r="89" spans="1:24">
      <c r="A89" s="1" t="str">
        <f t="shared" si="1"/>
        <v>52楽天銀行</v>
      </c>
      <c r="B89" s="1">
        <f>COUNTIF($C$3:C89,C89)</f>
        <v>52</v>
      </c>
      <c r="C89" s="4" t="s">
        <v>145</v>
      </c>
      <c r="D89" s="2">
        <f t="shared" si="30"/>
        <v>87</v>
      </c>
      <c r="E89" s="2">
        <v>2</v>
      </c>
      <c r="F89" s="2">
        <v>3</v>
      </c>
      <c r="G89" s="35"/>
      <c r="H89" s="2" t="s">
        <v>233</v>
      </c>
      <c r="I89" s="39" t="s">
        <v>277</v>
      </c>
      <c r="J89" s="76" t="s">
        <v>278</v>
      </c>
      <c r="K89" s="2"/>
      <c r="L89" s="70"/>
      <c r="M89" s="3"/>
      <c r="N89" s="57">
        <v>1496000.0000000002</v>
      </c>
      <c r="O89" s="3">
        <f t="shared" si="31"/>
        <v>33502130</v>
      </c>
      <c r="P89" s="3">
        <f t="shared" si="32"/>
        <v>40622676.883561641</v>
      </c>
      <c r="Q89" s="73" t="s">
        <v>279</v>
      </c>
      <c r="R89" s="5"/>
      <c r="S89" s="2"/>
      <c r="T89" s="2"/>
      <c r="U89" s="2" t="s">
        <v>28</v>
      </c>
      <c r="V89" s="2" t="s">
        <v>170</v>
      </c>
      <c r="W89" s="5"/>
      <c r="X89" s="1">
        <f t="shared" si="28"/>
        <v>2</v>
      </c>
    </row>
    <row r="90" spans="1:24">
      <c r="A90" s="1" t="str">
        <f t="shared" ref="A90" si="40">B90&amp;C90</f>
        <v>53楽天銀行</v>
      </c>
      <c r="B90" s="1">
        <f>COUNTIF($C$3:C90,C90)</f>
        <v>53</v>
      </c>
      <c r="C90" s="4" t="s">
        <v>145</v>
      </c>
      <c r="D90" s="2">
        <f t="shared" si="30"/>
        <v>88</v>
      </c>
      <c r="E90" s="2">
        <v>2</v>
      </c>
      <c r="F90" s="2">
        <v>3</v>
      </c>
      <c r="G90" s="36">
        <v>44593</v>
      </c>
      <c r="H90" s="2" t="s">
        <v>151</v>
      </c>
      <c r="I90" s="39"/>
      <c r="J90" s="76" t="s">
        <v>152</v>
      </c>
      <c r="K90" s="2"/>
      <c r="L90" s="70"/>
      <c r="M90" s="3"/>
      <c r="N90" s="57">
        <v>229</v>
      </c>
      <c r="O90" s="3">
        <f t="shared" si="31"/>
        <v>33501901</v>
      </c>
      <c r="P90" s="3">
        <f t="shared" si="32"/>
        <v>40622447.883561641</v>
      </c>
      <c r="Q90" s="73" t="s">
        <v>279</v>
      </c>
      <c r="R90" s="5"/>
      <c r="S90" s="2"/>
      <c r="T90" s="2"/>
      <c r="U90" s="2" t="s">
        <v>28</v>
      </c>
      <c r="V90" s="2" t="s">
        <v>170</v>
      </c>
      <c r="W90" s="5"/>
      <c r="X90" s="1">
        <f t="shared" si="28"/>
        <v>2</v>
      </c>
    </row>
    <row r="91" spans="1:24">
      <c r="A91" s="1" t="str">
        <f t="shared" si="1"/>
        <v>54楽天銀行</v>
      </c>
      <c r="B91" s="1">
        <f>COUNTIF($C$3:C91,C91)</f>
        <v>54</v>
      </c>
      <c r="C91" s="4" t="s">
        <v>145</v>
      </c>
      <c r="D91" s="2">
        <f t="shared" si="30"/>
        <v>89</v>
      </c>
      <c r="E91" s="2">
        <v>2</v>
      </c>
      <c r="F91" s="2">
        <v>4</v>
      </c>
      <c r="G91" s="35"/>
      <c r="H91" s="2" t="s">
        <v>167</v>
      </c>
      <c r="I91" s="39" t="s">
        <v>147</v>
      </c>
      <c r="J91" s="76" t="s">
        <v>280</v>
      </c>
      <c r="K91" s="2"/>
      <c r="L91" s="70"/>
      <c r="M91" s="3"/>
      <c r="N91" s="57">
        <v>32789082</v>
      </c>
      <c r="O91" s="3">
        <f t="shared" si="31"/>
        <v>712819</v>
      </c>
      <c r="P91" s="3">
        <f t="shared" si="32"/>
        <v>7833365.883561641</v>
      </c>
      <c r="Q91" s="73" t="s">
        <v>281</v>
      </c>
      <c r="R91" s="5"/>
      <c r="S91" s="2"/>
      <c r="T91" s="2"/>
      <c r="U91" s="2" t="s">
        <v>28</v>
      </c>
      <c r="V91" s="2" t="s">
        <v>170</v>
      </c>
      <c r="W91" s="5"/>
      <c r="X91" s="1">
        <f t="shared" si="28"/>
        <v>2</v>
      </c>
    </row>
    <row r="92" spans="1:24">
      <c r="A92" s="1" t="str">
        <f t="shared" ref="A92" si="41">B92&amp;C92</f>
        <v>55楽天銀行</v>
      </c>
      <c r="B92" s="1">
        <f>COUNTIF($C$3:C92,C92)</f>
        <v>55</v>
      </c>
      <c r="C92" s="4" t="s">
        <v>145</v>
      </c>
      <c r="D92" s="2">
        <f t="shared" si="30"/>
        <v>90</v>
      </c>
      <c r="E92" s="2">
        <v>2</v>
      </c>
      <c r="F92" s="2">
        <v>4</v>
      </c>
      <c r="G92" s="36">
        <v>44593</v>
      </c>
      <c r="H92" s="2" t="s">
        <v>151</v>
      </c>
      <c r="I92" s="39"/>
      <c r="J92" s="76" t="s">
        <v>152</v>
      </c>
      <c r="K92" s="2"/>
      <c r="L92" s="70"/>
      <c r="M92" s="3"/>
      <c r="N92" s="57">
        <v>4500</v>
      </c>
      <c r="O92" s="3">
        <f t="shared" si="31"/>
        <v>708319</v>
      </c>
      <c r="P92" s="3">
        <f t="shared" si="32"/>
        <v>7828865.883561641</v>
      </c>
      <c r="Q92" s="73" t="s">
        <v>281</v>
      </c>
      <c r="R92" s="5"/>
      <c r="S92" s="2"/>
      <c r="T92" s="2"/>
      <c r="U92" s="2" t="s">
        <v>28</v>
      </c>
      <c r="V92" s="2" t="s">
        <v>170</v>
      </c>
      <c r="W92" s="5"/>
      <c r="X92" s="1">
        <f t="shared" si="28"/>
        <v>2</v>
      </c>
    </row>
    <row r="93" spans="1:24">
      <c r="A93" s="1" t="str">
        <f t="shared" si="1"/>
        <v>26みずほ銀行</v>
      </c>
      <c r="B93" s="1">
        <f>COUNTIF($C$3:C93,C93)</f>
        <v>26</v>
      </c>
      <c r="C93" s="4" t="s">
        <v>140</v>
      </c>
      <c r="D93" s="2">
        <f t="shared" si="30"/>
        <v>91</v>
      </c>
      <c r="E93" s="2">
        <v>2</v>
      </c>
      <c r="F93" s="2">
        <v>7</v>
      </c>
      <c r="G93" s="35"/>
      <c r="H93" s="2" t="s">
        <v>178</v>
      </c>
      <c r="I93" s="39"/>
      <c r="J93" s="70" t="s">
        <v>282</v>
      </c>
      <c r="K93" s="2"/>
      <c r="L93" s="70"/>
      <c r="M93" s="3"/>
      <c r="N93" s="57">
        <v>2830800</v>
      </c>
      <c r="O93" s="3">
        <f t="shared" si="31"/>
        <v>4161810.883561641</v>
      </c>
      <c r="P93" s="3">
        <f t="shared" si="32"/>
        <v>4998065.883561641</v>
      </c>
      <c r="Q93" s="73" t="s">
        <v>283</v>
      </c>
      <c r="R93" s="5"/>
      <c r="S93" s="2"/>
      <c r="T93" s="2"/>
      <c r="U93" s="2" t="s">
        <v>28</v>
      </c>
      <c r="V93" s="2" t="s">
        <v>144</v>
      </c>
      <c r="W93" s="5"/>
      <c r="X93" s="1">
        <f t="shared" si="28"/>
        <v>1</v>
      </c>
    </row>
    <row r="94" spans="1:24">
      <c r="A94" s="1" t="str">
        <f t="shared" si="1"/>
        <v>11東京スター銀行</v>
      </c>
      <c r="B94" s="1">
        <f>COUNTIF($C$3:C94,C94)</f>
        <v>11</v>
      </c>
      <c r="C94" s="4" t="s">
        <v>153</v>
      </c>
      <c r="D94" s="2">
        <f t="shared" si="30"/>
        <v>92</v>
      </c>
      <c r="E94" s="2">
        <v>2</v>
      </c>
      <c r="F94" s="2">
        <v>10</v>
      </c>
      <c r="G94" s="36">
        <v>44593</v>
      </c>
      <c r="H94" s="2" t="s">
        <v>174</v>
      </c>
      <c r="I94" s="39" t="s">
        <v>175</v>
      </c>
      <c r="J94" s="70" t="s">
        <v>284</v>
      </c>
      <c r="K94" s="2"/>
      <c r="L94" s="70"/>
      <c r="M94" s="3"/>
      <c r="N94" s="57">
        <v>14974</v>
      </c>
      <c r="O94" s="3">
        <f t="shared" si="31"/>
        <v>112962</v>
      </c>
      <c r="P94" s="3">
        <f t="shared" si="32"/>
        <v>4983091.883561641</v>
      </c>
      <c r="Q94" s="73" t="s">
        <v>285</v>
      </c>
      <c r="R94" s="5"/>
      <c r="S94" s="2"/>
      <c r="T94" s="2"/>
      <c r="U94" s="2" t="s">
        <v>28</v>
      </c>
      <c r="V94" s="2" t="s">
        <v>158</v>
      </c>
      <c r="W94" s="5"/>
      <c r="X94" s="1">
        <f t="shared" si="28"/>
        <v>1</v>
      </c>
    </row>
    <row r="95" spans="1:24" ht="14.45">
      <c r="A95" s="1" t="str">
        <f t="shared" si="1"/>
        <v>56楽天銀行</v>
      </c>
      <c r="B95" s="1">
        <f>COUNTIF($C$3:C95,C95)</f>
        <v>56</v>
      </c>
      <c r="C95" s="4" t="s">
        <v>145</v>
      </c>
      <c r="D95" s="2">
        <f t="shared" si="30"/>
        <v>93</v>
      </c>
      <c r="E95" s="2">
        <v>2</v>
      </c>
      <c r="F95" s="2">
        <v>10</v>
      </c>
      <c r="G95" s="36">
        <v>44593</v>
      </c>
      <c r="H95" s="2" t="s">
        <v>198</v>
      </c>
      <c r="I95" s="39" t="s">
        <v>272</v>
      </c>
      <c r="J95" s="76" t="s">
        <v>273</v>
      </c>
      <c r="K95" s="2"/>
      <c r="L95" s="70"/>
      <c r="M95" s="3"/>
      <c r="N95" s="57">
        <v>27653</v>
      </c>
      <c r="O95" s="3">
        <f t="shared" si="31"/>
        <v>680666</v>
      </c>
      <c r="P95" s="3">
        <f t="shared" si="32"/>
        <v>4955438.883561641</v>
      </c>
      <c r="Q95" s="73" t="s">
        <v>274</v>
      </c>
      <c r="R95" s="5"/>
      <c r="S95" s="2"/>
      <c r="T95" s="2"/>
      <c r="U95" s="2" t="s">
        <v>28</v>
      </c>
      <c r="V95" s="2" t="s">
        <v>170</v>
      </c>
      <c r="W95" s="5"/>
      <c r="X95" s="1">
        <f t="shared" si="28"/>
        <v>4</v>
      </c>
    </row>
    <row r="96" spans="1:24">
      <c r="A96" s="1" t="str">
        <f t="shared" ref="A96" si="42">B96&amp;C96</f>
        <v>57楽天銀行</v>
      </c>
      <c r="B96" s="1">
        <f>COUNTIF($C$3:C96,C96)</f>
        <v>57</v>
      </c>
      <c r="C96" s="4" t="s">
        <v>145</v>
      </c>
      <c r="D96" s="2">
        <f t="shared" si="30"/>
        <v>94</v>
      </c>
      <c r="E96" s="2">
        <v>2</v>
      </c>
      <c r="F96" s="2">
        <v>10</v>
      </c>
      <c r="G96" s="36">
        <v>44593</v>
      </c>
      <c r="H96" s="2" t="s">
        <v>151</v>
      </c>
      <c r="I96" s="39"/>
      <c r="J96" s="76" t="s">
        <v>152</v>
      </c>
      <c r="K96" s="2"/>
      <c r="L96" s="70"/>
      <c r="M96" s="3"/>
      <c r="N96" s="57">
        <v>150</v>
      </c>
      <c r="O96" s="3">
        <f t="shared" si="31"/>
        <v>680516</v>
      </c>
      <c r="P96" s="3">
        <f t="shared" si="32"/>
        <v>4955288.883561641</v>
      </c>
      <c r="Q96" s="73" t="s">
        <v>274</v>
      </c>
      <c r="R96" s="5"/>
      <c r="S96" s="2"/>
      <c r="T96" s="2"/>
      <c r="U96" s="2" t="s">
        <v>28</v>
      </c>
      <c r="V96" s="2" t="s">
        <v>170</v>
      </c>
      <c r="W96" s="5"/>
      <c r="X96" s="1">
        <f t="shared" si="28"/>
        <v>4</v>
      </c>
    </row>
    <row r="97" spans="1:24">
      <c r="A97" s="1" t="str">
        <f t="shared" si="1"/>
        <v>12東京スター銀行</v>
      </c>
      <c r="B97" s="1">
        <f>COUNTIF($C$3:C97,C97)</f>
        <v>12</v>
      </c>
      <c r="C97" s="4" t="s">
        <v>153</v>
      </c>
      <c r="D97" s="2">
        <f t="shared" si="30"/>
        <v>95</v>
      </c>
      <c r="E97" s="2">
        <v>2</v>
      </c>
      <c r="F97" s="2">
        <v>13</v>
      </c>
      <c r="G97" s="35"/>
      <c r="H97" s="2"/>
      <c r="I97" s="39"/>
      <c r="J97" s="70" t="s">
        <v>286</v>
      </c>
      <c r="K97" s="2"/>
      <c r="L97" s="70"/>
      <c r="M97" s="3">
        <v>3</v>
      </c>
      <c r="N97" s="57"/>
      <c r="O97" s="3">
        <f t="shared" si="31"/>
        <v>112965</v>
      </c>
      <c r="P97" s="3">
        <f t="shared" si="32"/>
        <v>4955291.883561641</v>
      </c>
      <c r="Q97" s="73" t="s">
        <v>287</v>
      </c>
      <c r="R97" s="5"/>
      <c r="S97" s="2"/>
      <c r="T97" s="2"/>
      <c r="U97" s="2" t="s">
        <v>28</v>
      </c>
      <c r="V97" s="2" t="s">
        <v>158</v>
      </c>
      <c r="W97" s="5"/>
      <c r="X97" s="1">
        <f t="shared" si="28"/>
        <v>1</v>
      </c>
    </row>
    <row r="98" spans="1:24">
      <c r="A98" s="1" t="str">
        <f t="shared" si="1"/>
        <v>27みずほ銀行</v>
      </c>
      <c r="B98" s="1">
        <f>COUNTIF($C$3:C98,C98)</f>
        <v>27</v>
      </c>
      <c r="C98" s="4" t="s">
        <v>140</v>
      </c>
      <c r="D98" s="2">
        <f t="shared" si="30"/>
        <v>96</v>
      </c>
      <c r="E98" s="2">
        <v>2</v>
      </c>
      <c r="F98" s="2">
        <v>14</v>
      </c>
      <c r="G98" s="36">
        <v>44531</v>
      </c>
      <c r="H98" s="2" t="s">
        <v>141</v>
      </c>
      <c r="I98" s="39"/>
      <c r="J98" s="70" t="s">
        <v>288</v>
      </c>
      <c r="K98" s="2"/>
      <c r="L98" s="70"/>
      <c r="M98" s="3"/>
      <c r="N98" s="57">
        <v>861036</v>
      </c>
      <c r="O98" s="3">
        <f t="shared" si="31"/>
        <v>3300774.883561641</v>
      </c>
      <c r="P98" s="3">
        <f t="shared" si="32"/>
        <v>4094255.883561641</v>
      </c>
      <c r="Q98" s="73" t="s">
        <v>289</v>
      </c>
      <c r="R98" s="5"/>
      <c r="S98" s="2"/>
      <c r="T98" s="2"/>
      <c r="U98" s="2" t="s">
        <v>28</v>
      </c>
      <c r="V98" s="2" t="s">
        <v>144</v>
      </c>
      <c r="W98" s="5"/>
      <c r="X98" s="1">
        <f t="shared" si="28"/>
        <v>1</v>
      </c>
    </row>
    <row r="99" spans="1:24">
      <c r="A99" s="1" t="str">
        <f t="shared" si="1"/>
        <v>28みずほ銀行</v>
      </c>
      <c r="B99" s="1">
        <f>COUNTIF($C$3:C99,C99)</f>
        <v>28</v>
      </c>
      <c r="C99" s="4" t="s">
        <v>140</v>
      </c>
      <c r="D99" s="2">
        <f t="shared" si="30"/>
        <v>97</v>
      </c>
      <c r="E99" s="2">
        <v>2</v>
      </c>
      <c r="F99" s="2">
        <v>14</v>
      </c>
      <c r="G99" s="35"/>
      <c r="H99" s="2"/>
      <c r="I99" s="39"/>
      <c r="J99" s="70" t="s">
        <v>290</v>
      </c>
      <c r="K99" s="2"/>
      <c r="L99" s="70"/>
      <c r="M99" s="3"/>
      <c r="N99" s="57">
        <v>250000</v>
      </c>
      <c r="O99" s="3">
        <f t="shared" si="31"/>
        <v>3050774.883561641</v>
      </c>
      <c r="P99" s="3">
        <f t="shared" si="32"/>
        <v>3844255.883561641</v>
      </c>
      <c r="Q99" s="73" t="s">
        <v>291</v>
      </c>
      <c r="R99" s="5"/>
      <c r="S99" s="2"/>
      <c r="T99" s="2"/>
      <c r="U99" s="2" t="s">
        <v>28</v>
      </c>
      <c r="V99" s="2" t="s">
        <v>144</v>
      </c>
      <c r="W99" s="5"/>
      <c r="X99" s="1">
        <f t="shared" si="28"/>
        <v>1</v>
      </c>
    </row>
    <row r="100" spans="1:24">
      <c r="A100" s="1" t="str">
        <f t="shared" ref="A100:A203" si="43">B100&amp;C100</f>
        <v>29みずほ銀行</v>
      </c>
      <c r="B100" s="1">
        <f>COUNTIF($C$3:C100,C100)</f>
        <v>29</v>
      </c>
      <c r="C100" s="4" t="s">
        <v>140</v>
      </c>
      <c r="D100" s="2">
        <f t="shared" si="30"/>
        <v>98</v>
      </c>
      <c r="E100" s="2">
        <v>2</v>
      </c>
      <c r="F100" s="2">
        <v>18</v>
      </c>
      <c r="G100" s="35"/>
      <c r="H100" s="2" t="s">
        <v>178</v>
      </c>
      <c r="I100" s="39"/>
      <c r="J100" s="70" t="s">
        <v>292</v>
      </c>
      <c r="K100" s="2"/>
      <c r="L100" s="70"/>
      <c r="M100" s="3"/>
      <c r="N100" s="57">
        <v>2293900</v>
      </c>
      <c r="O100" s="3">
        <f t="shared" si="31"/>
        <v>756874.88356164098</v>
      </c>
      <c r="P100" s="3">
        <f t="shared" si="32"/>
        <v>1550355.883561641</v>
      </c>
      <c r="Q100" s="73" t="s">
        <v>293</v>
      </c>
      <c r="R100" s="5"/>
      <c r="S100" s="2"/>
      <c r="T100" s="2"/>
      <c r="U100" s="2" t="s">
        <v>28</v>
      </c>
      <c r="V100" s="2" t="s">
        <v>144</v>
      </c>
      <c r="W100" s="5"/>
      <c r="X100" s="1">
        <f t="shared" si="28"/>
        <v>1</v>
      </c>
    </row>
    <row r="101" spans="1:24">
      <c r="A101" s="1" t="str">
        <f t="shared" si="43"/>
        <v>58楽天銀行</v>
      </c>
      <c r="B101" s="1">
        <f>COUNTIF($C$3:C101,C101)</f>
        <v>58</v>
      </c>
      <c r="C101" s="4" t="s">
        <v>145</v>
      </c>
      <c r="D101" s="2">
        <f t="shared" si="30"/>
        <v>99</v>
      </c>
      <c r="E101" s="2">
        <v>2</v>
      </c>
      <c r="F101" s="2">
        <v>21</v>
      </c>
      <c r="G101" s="35"/>
      <c r="H101" s="2" t="s">
        <v>146</v>
      </c>
      <c r="I101" s="39" t="s">
        <v>147</v>
      </c>
      <c r="J101" s="76" t="s">
        <v>294</v>
      </c>
      <c r="K101" s="2"/>
      <c r="L101" s="70"/>
      <c r="M101" s="3">
        <v>17348300</v>
      </c>
      <c r="N101" s="57"/>
      <c r="O101" s="3">
        <f t="shared" si="31"/>
        <v>18028816</v>
      </c>
      <c r="P101" s="3">
        <f t="shared" si="32"/>
        <v>18898655.883561641</v>
      </c>
      <c r="Q101" s="73" t="s">
        <v>149</v>
      </c>
      <c r="R101" s="5"/>
      <c r="S101" s="2"/>
      <c r="T101" s="2"/>
      <c r="U101" s="2"/>
      <c r="V101" s="2"/>
      <c r="W101" s="5"/>
      <c r="X101" s="1">
        <f t="shared" si="28"/>
        <v>24</v>
      </c>
    </row>
    <row r="102" spans="1:24">
      <c r="A102" s="1" t="str">
        <f t="shared" ref="A102" si="44">B102&amp;C102</f>
        <v>59楽天銀行</v>
      </c>
      <c r="B102" s="1">
        <f>COUNTIF($C$3:C102,C102)</f>
        <v>59</v>
      </c>
      <c r="C102" s="4" t="s">
        <v>145</v>
      </c>
      <c r="D102" s="2">
        <f t="shared" si="30"/>
        <v>100</v>
      </c>
      <c r="E102" s="2">
        <v>2</v>
      </c>
      <c r="F102" s="2">
        <v>21</v>
      </c>
      <c r="G102" s="36">
        <v>44593</v>
      </c>
      <c r="H102" s="2" t="s">
        <v>151</v>
      </c>
      <c r="I102" s="39"/>
      <c r="J102" s="76" t="s">
        <v>152</v>
      </c>
      <c r="K102" s="2"/>
      <c r="L102" s="70"/>
      <c r="M102" s="3"/>
      <c r="N102" s="57">
        <v>2000</v>
      </c>
      <c r="O102" s="3">
        <f t="shared" si="31"/>
        <v>18026816</v>
      </c>
      <c r="P102" s="3">
        <f t="shared" si="32"/>
        <v>18896655.883561641</v>
      </c>
      <c r="Q102" s="73" t="s">
        <v>149</v>
      </c>
      <c r="R102" s="5"/>
      <c r="S102" s="2"/>
      <c r="T102" s="2"/>
      <c r="U102" s="2"/>
      <c r="V102" s="2"/>
      <c r="W102" s="5"/>
      <c r="X102" s="1">
        <f t="shared" si="28"/>
        <v>24</v>
      </c>
    </row>
    <row r="103" spans="1:24">
      <c r="A103" s="1" t="str">
        <f t="shared" si="43"/>
        <v>60楽天銀行</v>
      </c>
      <c r="B103" s="1">
        <f>COUNTIF($C$3:C103,C103)</f>
        <v>60</v>
      </c>
      <c r="C103" s="4" t="s">
        <v>145</v>
      </c>
      <c r="D103" s="2">
        <f t="shared" si="30"/>
        <v>101</v>
      </c>
      <c r="E103" s="2">
        <v>2</v>
      </c>
      <c r="F103" s="2">
        <v>21</v>
      </c>
      <c r="G103" s="36">
        <v>44562</v>
      </c>
      <c r="H103" s="2" t="s">
        <v>185</v>
      </c>
      <c r="I103" s="39"/>
      <c r="J103" s="76" t="s">
        <v>295</v>
      </c>
      <c r="K103" s="2"/>
      <c r="L103" s="70"/>
      <c r="M103" s="3"/>
      <c r="N103" s="57">
        <v>852951</v>
      </c>
      <c r="O103" s="3">
        <f t="shared" si="31"/>
        <v>17173865</v>
      </c>
      <c r="P103" s="3">
        <f t="shared" si="32"/>
        <v>18043704.883561641</v>
      </c>
      <c r="Q103" s="73" t="s">
        <v>296</v>
      </c>
      <c r="R103" s="5"/>
      <c r="S103" s="2"/>
      <c r="T103" s="2"/>
      <c r="U103" s="2" t="s">
        <v>149</v>
      </c>
      <c r="V103" s="2" t="s">
        <v>170</v>
      </c>
      <c r="W103" s="5" t="s">
        <v>149</v>
      </c>
      <c r="X103" s="1">
        <f t="shared" si="28"/>
        <v>2</v>
      </c>
    </row>
    <row r="104" spans="1:24">
      <c r="A104" s="1" t="str">
        <f t="shared" ref="A104" si="45">B104&amp;C104</f>
        <v>61楽天銀行</v>
      </c>
      <c r="B104" s="1">
        <f>COUNTIF($C$3:C104,C104)</f>
        <v>61</v>
      </c>
      <c r="C104" s="4" t="s">
        <v>145</v>
      </c>
      <c r="D104" s="2">
        <f t="shared" si="30"/>
        <v>102</v>
      </c>
      <c r="E104" s="2">
        <v>2</v>
      </c>
      <c r="F104" s="2">
        <v>21</v>
      </c>
      <c r="G104" s="36">
        <v>44593</v>
      </c>
      <c r="H104" s="2" t="s">
        <v>151</v>
      </c>
      <c r="I104" s="39"/>
      <c r="J104" s="76" t="s">
        <v>152</v>
      </c>
      <c r="K104" s="2"/>
      <c r="L104" s="70"/>
      <c r="M104" s="3"/>
      <c r="N104" s="57">
        <v>229</v>
      </c>
      <c r="O104" s="3">
        <f t="shared" si="31"/>
        <v>17173636</v>
      </c>
      <c r="P104" s="3">
        <f t="shared" si="32"/>
        <v>18043475.883561641</v>
      </c>
      <c r="Q104" s="73" t="s">
        <v>296</v>
      </c>
      <c r="R104" s="5"/>
      <c r="S104" s="2"/>
      <c r="T104" s="2"/>
      <c r="U104" s="2" t="s">
        <v>149</v>
      </c>
      <c r="V104" s="2" t="s">
        <v>170</v>
      </c>
      <c r="W104" s="5" t="s">
        <v>149</v>
      </c>
      <c r="X104" s="1">
        <f t="shared" si="28"/>
        <v>2</v>
      </c>
    </row>
    <row r="105" spans="1:24" ht="14.45">
      <c r="A105" s="1" t="str">
        <f t="shared" si="43"/>
        <v>62楽天銀行</v>
      </c>
      <c r="B105" s="1">
        <f>COUNTIF($C$3:C105,C105)</f>
        <v>62</v>
      </c>
      <c r="C105" s="4" t="s">
        <v>145</v>
      </c>
      <c r="D105" s="2">
        <f t="shared" si="30"/>
        <v>103</v>
      </c>
      <c r="E105" s="2">
        <v>2</v>
      </c>
      <c r="F105" s="2">
        <v>21</v>
      </c>
      <c r="G105" s="36">
        <v>44562</v>
      </c>
      <c r="H105" s="2" t="s">
        <v>185</v>
      </c>
      <c r="I105" s="39"/>
      <c r="J105" s="76" t="s">
        <v>297</v>
      </c>
      <c r="K105" s="2"/>
      <c r="L105" s="70"/>
      <c r="M105" s="3"/>
      <c r="N105" s="57">
        <v>443148</v>
      </c>
      <c r="O105" s="3">
        <f t="shared" si="31"/>
        <v>16730488</v>
      </c>
      <c r="P105" s="3">
        <f t="shared" si="32"/>
        <v>17600327.883561641</v>
      </c>
      <c r="Q105" s="73" t="s">
        <v>298</v>
      </c>
      <c r="R105" s="5"/>
      <c r="S105" s="2"/>
      <c r="T105" s="2"/>
      <c r="U105" s="2" t="s">
        <v>149</v>
      </c>
      <c r="V105" s="2" t="s">
        <v>170</v>
      </c>
      <c r="W105" s="5" t="s">
        <v>149</v>
      </c>
      <c r="X105" s="1">
        <f t="shared" si="28"/>
        <v>2</v>
      </c>
    </row>
    <row r="106" spans="1:24">
      <c r="A106" s="1" t="str">
        <f t="shared" ref="A106" si="46">B106&amp;C106</f>
        <v>63楽天銀行</v>
      </c>
      <c r="B106" s="1">
        <f>COUNTIF($C$3:C106,C106)</f>
        <v>63</v>
      </c>
      <c r="C106" s="4" t="s">
        <v>145</v>
      </c>
      <c r="D106" s="2">
        <f t="shared" si="30"/>
        <v>104</v>
      </c>
      <c r="E106" s="2">
        <v>2</v>
      </c>
      <c r="F106" s="2">
        <v>21</v>
      </c>
      <c r="G106" s="36">
        <v>44593</v>
      </c>
      <c r="H106" s="2" t="s">
        <v>151</v>
      </c>
      <c r="I106" s="39"/>
      <c r="J106" s="76" t="s">
        <v>152</v>
      </c>
      <c r="K106" s="2"/>
      <c r="L106" s="70"/>
      <c r="M106" s="3"/>
      <c r="N106" s="57">
        <v>229</v>
      </c>
      <c r="O106" s="3">
        <f t="shared" si="31"/>
        <v>16730259</v>
      </c>
      <c r="P106" s="3">
        <f t="shared" si="32"/>
        <v>17600098.883561641</v>
      </c>
      <c r="Q106" s="73" t="s">
        <v>298</v>
      </c>
      <c r="R106" s="5"/>
      <c r="S106" s="2"/>
      <c r="T106" s="2"/>
      <c r="U106" s="2" t="s">
        <v>149</v>
      </c>
      <c r="V106" s="2" t="s">
        <v>170</v>
      </c>
      <c r="W106" s="5" t="s">
        <v>149</v>
      </c>
      <c r="X106" s="1">
        <f t="shared" si="28"/>
        <v>2</v>
      </c>
    </row>
    <row r="107" spans="1:24" ht="14.45">
      <c r="A107" s="1" t="str">
        <f t="shared" si="43"/>
        <v>64楽天銀行</v>
      </c>
      <c r="B107" s="1">
        <f>COUNTIF($C$3:C107,C107)</f>
        <v>64</v>
      </c>
      <c r="C107" s="4" t="s">
        <v>145</v>
      </c>
      <c r="D107" s="2">
        <f t="shared" si="30"/>
        <v>105</v>
      </c>
      <c r="E107" s="2">
        <v>2</v>
      </c>
      <c r="F107" s="2">
        <v>21</v>
      </c>
      <c r="G107" s="36">
        <v>44562</v>
      </c>
      <c r="H107" s="2" t="s">
        <v>185</v>
      </c>
      <c r="I107" s="39"/>
      <c r="J107" s="76" t="s">
        <v>299</v>
      </c>
      <c r="K107" s="2"/>
      <c r="L107" s="70"/>
      <c r="M107" s="3"/>
      <c r="N107" s="57">
        <v>318765</v>
      </c>
      <c r="O107" s="3">
        <f t="shared" si="31"/>
        <v>16411494</v>
      </c>
      <c r="P107" s="3">
        <f t="shared" si="32"/>
        <v>17281333.883561641</v>
      </c>
      <c r="Q107" s="73" t="s">
        <v>300</v>
      </c>
      <c r="R107" s="5"/>
      <c r="S107" s="2"/>
      <c r="T107" s="2"/>
      <c r="U107" s="2" t="s">
        <v>149</v>
      </c>
      <c r="V107" s="2" t="s">
        <v>170</v>
      </c>
      <c r="W107" s="5" t="s">
        <v>149</v>
      </c>
      <c r="X107" s="1">
        <f t="shared" si="28"/>
        <v>2</v>
      </c>
    </row>
    <row r="108" spans="1:24">
      <c r="A108" s="1" t="str">
        <f t="shared" ref="A108" si="47">B108&amp;C108</f>
        <v>65楽天銀行</v>
      </c>
      <c r="B108" s="1">
        <f>COUNTIF($C$3:C108,C108)</f>
        <v>65</v>
      </c>
      <c r="C108" s="4" t="s">
        <v>145</v>
      </c>
      <c r="D108" s="2">
        <f t="shared" si="30"/>
        <v>106</v>
      </c>
      <c r="E108" s="2">
        <v>2</v>
      </c>
      <c r="F108" s="2">
        <v>21</v>
      </c>
      <c r="G108" s="36">
        <v>44593</v>
      </c>
      <c r="H108" s="2" t="s">
        <v>151</v>
      </c>
      <c r="I108" s="39"/>
      <c r="J108" s="76" t="s">
        <v>152</v>
      </c>
      <c r="K108" s="2"/>
      <c r="L108" s="70"/>
      <c r="M108" s="3"/>
      <c r="N108" s="57">
        <v>229</v>
      </c>
      <c r="O108" s="3">
        <f t="shared" si="31"/>
        <v>16411265</v>
      </c>
      <c r="P108" s="3">
        <f t="shared" si="32"/>
        <v>17281104.883561641</v>
      </c>
      <c r="Q108" s="73" t="s">
        <v>300</v>
      </c>
      <c r="R108" s="5"/>
      <c r="S108" s="2"/>
      <c r="T108" s="2"/>
      <c r="U108" s="2" t="s">
        <v>149</v>
      </c>
      <c r="V108" s="2" t="s">
        <v>170</v>
      </c>
      <c r="W108" s="5" t="s">
        <v>149</v>
      </c>
      <c r="X108" s="1">
        <f t="shared" si="28"/>
        <v>2</v>
      </c>
    </row>
    <row r="109" spans="1:24" ht="14.45">
      <c r="A109" s="1" t="str">
        <f t="shared" si="43"/>
        <v>66楽天銀行</v>
      </c>
      <c r="B109" s="1">
        <f>COUNTIF($C$3:C109,C109)</f>
        <v>66</v>
      </c>
      <c r="C109" s="4" t="s">
        <v>145</v>
      </c>
      <c r="D109" s="2">
        <f t="shared" si="30"/>
        <v>107</v>
      </c>
      <c r="E109" s="2">
        <v>2</v>
      </c>
      <c r="F109" s="2">
        <v>21</v>
      </c>
      <c r="G109" s="36">
        <v>44562</v>
      </c>
      <c r="H109" s="2" t="s">
        <v>185</v>
      </c>
      <c r="I109" s="39"/>
      <c r="J109" s="76" t="s">
        <v>301</v>
      </c>
      <c r="K109" s="2"/>
      <c r="L109" s="70"/>
      <c r="M109" s="3"/>
      <c r="N109" s="57">
        <v>205198</v>
      </c>
      <c r="O109" s="3">
        <f t="shared" si="31"/>
        <v>16206067</v>
      </c>
      <c r="P109" s="3">
        <f t="shared" si="32"/>
        <v>17075906.883561641</v>
      </c>
      <c r="Q109" s="73" t="s">
        <v>302</v>
      </c>
      <c r="R109" s="5"/>
      <c r="S109" s="2"/>
      <c r="T109" s="2"/>
      <c r="U109" s="2" t="s">
        <v>149</v>
      </c>
      <c r="V109" s="2" t="s">
        <v>170</v>
      </c>
      <c r="W109" s="5" t="s">
        <v>149</v>
      </c>
      <c r="X109" s="1">
        <f t="shared" si="28"/>
        <v>2</v>
      </c>
    </row>
    <row r="110" spans="1:24">
      <c r="A110" s="1" t="str">
        <f t="shared" ref="A110" si="48">B110&amp;C110</f>
        <v>67楽天銀行</v>
      </c>
      <c r="B110" s="1">
        <f>COUNTIF($C$3:C110,C110)</f>
        <v>67</v>
      </c>
      <c r="C110" s="4" t="s">
        <v>145</v>
      </c>
      <c r="D110" s="2">
        <f t="shared" si="30"/>
        <v>108</v>
      </c>
      <c r="E110" s="2">
        <v>2</v>
      </c>
      <c r="F110" s="2">
        <v>21</v>
      </c>
      <c r="G110" s="36">
        <v>44593</v>
      </c>
      <c r="H110" s="2" t="s">
        <v>151</v>
      </c>
      <c r="I110" s="39"/>
      <c r="J110" s="76" t="s">
        <v>152</v>
      </c>
      <c r="K110" s="2"/>
      <c r="L110" s="70"/>
      <c r="M110" s="3"/>
      <c r="N110" s="57">
        <v>52</v>
      </c>
      <c r="O110" s="3">
        <f t="shared" si="31"/>
        <v>16206015</v>
      </c>
      <c r="P110" s="3">
        <f t="shared" si="32"/>
        <v>17075854.883561641</v>
      </c>
      <c r="Q110" s="73" t="s">
        <v>302</v>
      </c>
      <c r="R110" s="5"/>
      <c r="S110" s="2"/>
      <c r="T110" s="2"/>
      <c r="U110" s="2" t="s">
        <v>149</v>
      </c>
      <c r="V110" s="2" t="s">
        <v>170</v>
      </c>
      <c r="W110" s="5" t="s">
        <v>149</v>
      </c>
      <c r="X110" s="1">
        <f t="shared" si="28"/>
        <v>2</v>
      </c>
    </row>
    <row r="111" spans="1:24">
      <c r="A111" s="1" t="str">
        <f t="shared" si="43"/>
        <v>68楽天銀行</v>
      </c>
      <c r="B111" s="1">
        <f>COUNTIF($C$3:C111,C111)</f>
        <v>68</v>
      </c>
      <c r="C111" s="4" t="s">
        <v>145</v>
      </c>
      <c r="D111" s="2">
        <f t="shared" si="30"/>
        <v>109</v>
      </c>
      <c r="E111" s="2">
        <v>2</v>
      </c>
      <c r="F111" s="2">
        <v>21</v>
      </c>
      <c r="G111" s="36">
        <v>44562</v>
      </c>
      <c r="H111" s="2" t="s">
        <v>185</v>
      </c>
      <c r="I111" s="39"/>
      <c r="J111" s="76" t="s">
        <v>303</v>
      </c>
      <c r="K111" s="2"/>
      <c r="L111" s="70"/>
      <c r="M111" s="3"/>
      <c r="N111" s="57">
        <v>374359</v>
      </c>
      <c r="O111" s="3">
        <f t="shared" si="31"/>
        <v>15831656</v>
      </c>
      <c r="P111" s="3">
        <f t="shared" si="32"/>
        <v>16701495.883561641</v>
      </c>
      <c r="Q111" s="73" t="s">
        <v>304</v>
      </c>
      <c r="R111" s="5"/>
      <c r="S111" s="2"/>
      <c r="T111" s="2"/>
      <c r="U111" s="2" t="s">
        <v>149</v>
      </c>
      <c r="V111" s="2" t="s">
        <v>170</v>
      </c>
      <c r="W111" s="5" t="s">
        <v>149</v>
      </c>
      <c r="X111" s="1">
        <f t="shared" si="28"/>
        <v>2</v>
      </c>
    </row>
    <row r="112" spans="1:24">
      <c r="A112" s="1" t="str">
        <f t="shared" ref="A112" si="49">B112&amp;C112</f>
        <v>69楽天銀行</v>
      </c>
      <c r="B112" s="1">
        <f>COUNTIF($C$3:C112,C112)</f>
        <v>69</v>
      </c>
      <c r="C112" s="4" t="s">
        <v>145</v>
      </c>
      <c r="D112" s="2">
        <f t="shared" si="30"/>
        <v>110</v>
      </c>
      <c r="E112" s="2">
        <v>2</v>
      </c>
      <c r="F112" s="2">
        <v>21</v>
      </c>
      <c r="G112" s="36">
        <v>44593</v>
      </c>
      <c r="H112" s="2" t="s">
        <v>151</v>
      </c>
      <c r="I112" s="39"/>
      <c r="J112" s="76" t="s">
        <v>152</v>
      </c>
      <c r="K112" s="2"/>
      <c r="L112" s="70"/>
      <c r="M112" s="3"/>
      <c r="N112" s="57">
        <v>229</v>
      </c>
      <c r="O112" s="3">
        <f t="shared" si="31"/>
        <v>15831427</v>
      </c>
      <c r="P112" s="3">
        <f t="shared" si="32"/>
        <v>16701266.883561641</v>
      </c>
      <c r="Q112" s="73" t="s">
        <v>304</v>
      </c>
      <c r="R112" s="5"/>
      <c r="S112" s="2"/>
      <c r="T112" s="2"/>
      <c r="U112" s="2" t="s">
        <v>149</v>
      </c>
      <c r="V112" s="2" t="s">
        <v>170</v>
      </c>
      <c r="W112" s="5" t="s">
        <v>149</v>
      </c>
      <c r="X112" s="1">
        <f t="shared" si="28"/>
        <v>2</v>
      </c>
    </row>
    <row r="113" spans="1:24">
      <c r="A113" s="1" t="str">
        <f t="shared" si="43"/>
        <v>70楽天銀行</v>
      </c>
      <c r="B113" s="1">
        <f>COUNTIF($C$3:C113,C113)</f>
        <v>70</v>
      </c>
      <c r="C113" s="4" t="s">
        <v>145</v>
      </c>
      <c r="D113" s="2">
        <f t="shared" si="30"/>
        <v>111</v>
      </c>
      <c r="E113" s="2">
        <v>2</v>
      </c>
      <c r="F113" s="2">
        <v>21</v>
      </c>
      <c r="G113" s="36">
        <v>44562</v>
      </c>
      <c r="H113" s="2" t="s">
        <v>185</v>
      </c>
      <c r="I113" s="39"/>
      <c r="J113" s="76" t="s">
        <v>305</v>
      </c>
      <c r="K113" s="2"/>
      <c r="L113" s="70"/>
      <c r="M113" s="3"/>
      <c r="N113" s="57">
        <v>399305</v>
      </c>
      <c r="O113" s="3">
        <f t="shared" si="31"/>
        <v>15432122</v>
      </c>
      <c r="P113" s="3">
        <f t="shared" si="32"/>
        <v>16301961.883561641</v>
      </c>
      <c r="Q113" s="73" t="s">
        <v>306</v>
      </c>
      <c r="R113" s="5"/>
      <c r="S113" s="2"/>
      <c r="T113" s="2"/>
      <c r="U113" s="2" t="s">
        <v>149</v>
      </c>
      <c r="V113" s="2" t="s">
        <v>170</v>
      </c>
      <c r="W113" s="5" t="s">
        <v>149</v>
      </c>
      <c r="X113" s="1">
        <f t="shared" si="28"/>
        <v>2</v>
      </c>
    </row>
    <row r="114" spans="1:24">
      <c r="A114" s="1" t="str">
        <f t="shared" ref="A114" si="50">B114&amp;C114</f>
        <v>71楽天銀行</v>
      </c>
      <c r="B114" s="1">
        <f>COUNTIF($C$3:C114,C114)</f>
        <v>71</v>
      </c>
      <c r="C114" s="4" t="s">
        <v>145</v>
      </c>
      <c r="D114" s="2">
        <f t="shared" si="30"/>
        <v>112</v>
      </c>
      <c r="E114" s="2">
        <v>2</v>
      </c>
      <c r="F114" s="2">
        <v>21</v>
      </c>
      <c r="G114" s="36">
        <v>44593</v>
      </c>
      <c r="H114" s="2" t="s">
        <v>151</v>
      </c>
      <c r="I114" s="39"/>
      <c r="J114" s="76" t="s">
        <v>152</v>
      </c>
      <c r="K114" s="2"/>
      <c r="L114" s="70"/>
      <c r="M114" s="3"/>
      <c r="N114" s="57">
        <v>52</v>
      </c>
      <c r="O114" s="3">
        <f t="shared" si="31"/>
        <v>15432070</v>
      </c>
      <c r="P114" s="3">
        <f t="shared" si="32"/>
        <v>16301909.883561641</v>
      </c>
      <c r="Q114" s="73" t="s">
        <v>306</v>
      </c>
      <c r="R114" s="5"/>
      <c r="S114" s="2"/>
      <c r="T114" s="2"/>
      <c r="U114" s="2" t="s">
        <v>149</v>
      </c>
      <c r="V114" s="2" t="s">
        <v>170</v>
      </c>
      <c r="W114" s="5" t="s">
        <v>149</v>
      </c>
      <c r="X114" s="1">
        <f t="shared" si="28"/>
        <v>2</v>
      </c>
    </row>
    <row r="115" spans="1:24">
      <c r="A115" s="1" t="str">
        <f t="shared" si="43"/>
        <v>30みずほ銀行</v>
      </c>
      <c r="B115" s="1">
        <f>COUNTIF($C$3:C115,C115)</f>
        <v>30</v>
      </c>
      <c r="C115" s="4" t="s">
        <v>140</v>
      </c>
      <c r="D115" s="2">
        <f t="shared" si="30"/>
        <v>113</v>
      </c>
      <c r="E115" s="2">
        <v>2</v>
      </c>
      <c r="F115" s="2">
        <v>21</v>
      </c>
      <c r="G115" s="35"/>
      <c r="H115" s="2"/>
      <c r="I115" s="39"/>
      <c r="J115" s="70" t="s">
        <v>307</v>
      </c>
      <c r="K115" s="2"/>
      <c r="L115" s="70"/>
      <c r="M115" s="3">
        <v>89</v>
      </c>
      <c r="N115" s="57"/>
      <c r="O115" s="3">
        <f t="shared" si="31"/>
        <v>756963.88356164098</v>
      </c>
      <c r="P115" s="3">
        <f t="shared" si="32"/>
        <v>16301998.883561641</v>
      </c>
      <c r="Q115" s="73" t="s">
        <v>149</v>
      </c>
      <c r="R115" s="5"/>
      <c r="S115" s="2"/>
      <c r="T115" s="2"/>
      <c r="U115" s="2"/>
      <c r="V115" s="2"/>
      <c r="W115" s="5"/>
      <c r="X115" s="1">
        <f t="shared" si="28"/>
        <v>24</v>
      </c>
    </row>
    <row r="116" spans="1:24">
      <c r="A116" s="1" t="str">
        <f t="shared" si="43"/>
        <v>31みずほ銀行</v>
      </c>
      <c r="B116" s="1">
        <f>COUNTIF($C$3:C116,C116)</f>
        <v>31</v>
      </c>
      <c r="C116" s="4" t="s">
        <v>140</v>
      </c>
      <c r="D116" s="2">
        <f t="shared" si="30"/>
        <v>114</v>
      </c>
      <c r="E116" s="2">
        <v>2</v>
      </c>
      <c r="F116" s="2">
        <v>21</v>
      </c>
      <c r="G116" s="35"/>
      <c r="H116" s="2" t="s">
        <v>159</v>
      </c>
      <c r="I116" s="39" t="s">
        <v>160</v>
      </c>
      <c r="J116" s="70" t="s">
        <v>264</v>
      </c>
      <c r="K116" s="2"/>
      <c r="L116" s="70"/>
      <c r="M116" s="3">
        <v>2300000</v>
      </c>
      <c r="N116" s="57"/>
      <c r="O116" s="3">
        <f t="shared" si="31"/>
        <v>3056963.883561641</v>
      </c>
      <c r="P116" s="3">
        <f t="shared" si="32"/>
        <v>18601998.883561641</v>
      </c>
      <c r="Q116" s="73" t="s">
        <v>308</v>
      </c>
      <c r="R116" s="5"/>
      <c r="S116" s="2"/>
      <c r="T116" s="2"/>
      <c r="U116" s="2" t="s">
        <v>28</v>
      </c>
      <c r="V116" s="2" t="s">
        <v>144</v>
      </c>
      <c r="W116" s="5"/>
      <c r="X116" s="1">
        <f t="shared" si="28"/>
        <v>3</v>
      </c>
    </row>
    <row r="117" spans="1:24">
      <c r="A117" s="1" t="str">
        <f t="shared" si="43"/>
        <v>32みずほ銀行</v>
      </c>
      <c r="B117" s="1">
        <f>COUNTIF($C$3:C117,C117)</f>
        <v>32</v>
      </c>
      <c r="C117" s="4" t="s">
        <v>140</v>
      </c>
      <c r="D117" s="2">
        <f t="shared" si="30"/>
        <v>115</v>
      </c>
      <c r="E117" s="2">
        <v>2</v>
      </c>
      <c r="F117" s="2">
        <v>21</v>
      </c>
      <c r="G117" s="36">
        <v>44593</v>
      </c>
      <c r="H117" s="2" t="s">
        <v>151</v>
      </c>
      <c r="I117" s="39"/>
      <c r="J117" s="70" t="s">
        <v>162</v>
      </c>
      <c r="K117" s="2"/>
      <c r="L117" s="70"/>
      <c r="M117" s="3"/>
      <c r="N117" s="57">
        <v>3624</v>
      </c>
      <c r="O117" s="3">
        <f t="shared" si="31"/>
        <v>3053339.883561641</v>
      </c>
      <c r="P117" s="3">
        <f t="shared" si="32"/>
        <v>18598374.883561641</v>
      </c>
      <c r="Q117" s="73" t="s">
        <v>308</v>
      </c>
      <c r="R117" s="5"/>
      <c r="S117" s="2"/>
      <c r="T117" s="2"/>
      <c r="U117" s="2" t="s">
        <v>28</v>
      </c>
      <c r="V117" s="2" t="s">
        <v>144</v>
      </c>
      <c r="W117" s="5"/>
      <c r="X117" s="1">
        <f t="shared" si="28"/>
        <v>3</v>
      </c>
    </row>
    <row r="118" spans="1:24">
      <c r="A118" s="1" t="str">
        <f t="shared" ref="A118" si="51">B118&amp;C118</f>
        <v>33みずほ銀行</v>
      </c>
      <c r="B118" s="1">
        <f>COUNTIF($C$3:C118,C118)</f>
        <v>33</v>
      </c>
      <c r="C118" s="4" t="s">
        <v>140</v>
      </c>
      <c r="D118" s="2">
        <f t="shared" si="30"/>
        <v>116</v>
      </c>
      <c r="E118" s="2">
        <v>2</v>
      </c>
      <c r="F118" s="2">
        <v>21</v>
      </c>
      <c r="G118" s="36">
        <v>44593</v>
      </c>
      <c r="H118" s="2" t="s">
        <v>151</v>
      </c>
      <c r="I118" s="39"/>
      <c r="J118" s="70" t="s">
        <v>152</v>
      </c>
      <c r="K118" s="2"/>
      <c r="L118" s="70"/>
      <c r="M118" s="3"/>
      <c r="N118" s="57">
        <v>440</v>
      </c>
      <c r="O118" s="3">
        <f t="shared" si="31"/>
        <v>3052899.883561641</v>
      </c>
      <c r="P118" s="3">
        <f t="shared" si="32"/>
        <v>18597934.883561641</v>
      </c>
      <c r="Q118" s="73" t="s">
        <v>308</v>
      </c>
      <c r="R118" s="5"/>
      <c r="S118" s="2"/>
      <c r="T118" s="2"/>
      <c r="U118" s="2" t="s">
        <v>28</v>
      </c>
      <c r="V118" s="2" t="s">
        <v>144</v>
      </c>
      <c r="W118" s="5"/>
      <c r="X118" s="1">
        <f t="shared" si="28"/>
        <v>3</v>
      </c>
    </row>
    <row r="119" spans="1:24">
      <c r="A119" s="1" t="str">
        <f t="shared" si="43"/>
        <v>13東京スター銀行</v>
      </c>
      <c r="B119" s="1">
        <f>COUNTIF($C$3:C119,C119)</f>
        <v>13</v>
      </c>
      <c r="C119" s="4" t="s">
        <v>153</v>
      </c>
      <c r="D119" s="2">
        <f t="shared" si="30"/>
        <v>117</v>
      </c>
      <c r="E119" s="2">
        <v>2</v>
      </c>
      <c r="F119" s="2">
        <v>21</v>
      </c>
      <c r="G119" s="36">
        <v>44562</v>
      </c>
      <c r="H119" s="2" t="s">
        <v>198</v>
      </c>
      <c r="I119" s="39" t="s">
        <v>199</v>
      </c>
      <c r="J119" s="70" t="s">
        <v>309</v>
      </c>
      <c r="K119" s="2"/>
      <c r="L119" s="70"/>
      <c r="M119" s="3"/>
      <c r="N119" s="57">
        <v>9555</v>
      </c>
      <c r="O119" s="3">
        <f t="shared" si="31"/>
        <v>103410</v>
      </c>
      <c r="P119" s="3">
        <f t="shared" si="32"/>
        <v>18588379.883561641</v>
      </c>
      <c r="Q119" s="73" t="s">
        <v>310</v>
      </c>
      <c r="R119" s="5"/>
      <c r="S119" s="2"/>
      <c r="T119" s="2"/>
      <c r="U119" s="2" t="s">
        <v>28</v>
      </c>
      <c r="V119" s="2" t="s">
        <v>158</v>
      </c>
      <c r="W119" s="5"/>
      <c r="X119" s="1">
        <f t="shared" si="28"/>
        <v>1</v>
      </c>
    </row>
    <row r="120" spans="1:24">
      <c r="A120" s="1" t="str">
        <f t="shared" si="43"/>
        <v>72楽天銀行</v>
      </c>
      <c r="B120" s="1">
        <f>COUNTIF($C$3:C120,C120)</f>
        <v>72</v>
      </c>
      <c r="C120" s="4" t="s">
        <v>145</v>
      </c>
      <c r="D120" s="2">
        <f t="shared" si="30"/>
        <v>118</v>
      </c>
      <c r="E120" s="2">
        <v>2</v>
      </c>
      <c r="F120" s="2">
        <v>28</v>
      </c>
      <c r="G120" s="36">
        <v>44531</v>
      </c>
      <c r="H120" s="2" t="s">
        <v>198</v>
      </c>
      <c r="I120" s="39" t="s">
        <v>222</v>
      </c>
      <c r="J120" s="76" t="s">
        <v>311</v>
      </c>
      <c r="K120" s="2"/>
      <c r="L120" s="70"/>
      <c r="M120" s="3"/>
      <c r="N120" s="57">
        <v>131788</v>
      </c>
      <c r="O120" s="3">
        <f t="shared" si="31"/>
        <v>15300282</v>
      </c>
      <c r="P120" s="3">
        <f t="shared" si="32"/>
        <v>18456591.883561641</v>
      </c>
      <c r="Q120" s="73" t="s">
        <v>312</v>
      </c>
      <c r="R120" s="5"/>
      <c r="S120" s="2"/>
      <c r="T120" s="2"/>
      <c r="U120" s="2" t="s">
        <v>28</v>
      </c>
      <c r="V120" s="2" t="s">
        <v>170</v>
      </c>
      <c r="W120" s="5" t="s">
        <v>313</v>
      </c>
      <c r="X120" s="1">
        <f t="shared" si="28"/>
        <v>1</v>
      </c>
    </row>
    <row r="121" spans="1:24">
      <c r="A121" s="1" t="str">
        <f t="shared" si="43"/>
        <v>73楽天銀行</v>
      </c>
      <c r="B121" s="1">
        <f>COUNTIF($C$3:C121,C121)</f>
        <v>73</v>
      </c>
      <c r="C121" s="4" t="s">
        <v>145</v>
      </c>
      <c r="D121" s="2">
        <f t="shared" si="30"/>
        <v>119</v>
      </c>
      <c r="E121" s="2">
        <v>2</v>
      </c>
      <c r="F121" s="2">
        <v>28</v>
      </c>
      <c r="G121" s="36">
        <v>44531</v>
      </c>
      <c r="H121" s="2" t="s">
        <v>198</v>
      </c>
      <c r="I121" s="39" t="s">
        <v>222</v>
      </c>
      <c r="J121" s="76" t="s">
        <v>314</v>
      </c>
      <c r="K121" s="2"/>
      <c r="L121" s="70"/>
      <c r="M121" s="3"/>
      <c r="N121" s="57">
        <v>72741</v>
      </c>
      <c r="O121" s="3">
        <f t="shared" si="31"/>
        <v>15227541</v>
      </c>
      <c r="P121" s="3">
        <f t="shared" si="32"/>
        <v>18383850.883561641</v>
      </c>
      <c r="Q121" s="73" t="s">
        <v>315</v>
      </c>
      <c r="R121" s="5"/>
      <c r="S121" s="2"/>
      <c r="T121" s="2"/>
      <c r="U121" s="2" t="s">
        <v>28</v>
      </c>
      <c r="V121" s="2" t="s">
        <v>170</v>
      </c>
      <c r="W121" s="5" t="s">
        <v>313</v>
      </c>
      <c r="X121" s="1">
        <f t="shared" si="28"/>
        <v>1</v>
      </c>
    </row>
    <row r="122" spans="1:24">
      <c r="A122" s="1" t="str">
        <f t="shared" si="43"/>
        <v>74楽天銀行</v>
      </c>
      <c r="B122" s="1">
        <f>COUNTIF($C$3:C122,C122)</f>
        <v>74</v>
      </c>
      <c r="C122" s="4" t="s">
        <v>145</v>
      </c>
      <c r="D122" s="2">
        <f t="shared" si="30"/>
        <v>120</v>
      </c>
      <c r="E122" s="2">
        <v>2</v>
      </c>
      <c r="F122" s="2">
        <v>28</v>
      </c>
      <c r="G122" s="36">
        <v>44531</v>
      </c>
      <c r="H122" s="2" t="s">
        <v>198</v>
      </c>
      <c r="I122" s="39" t="s">
        <v>222</v>
      </c>
      <c r="J122" s="76" t="s">
        <v>316</v>
      </c>
      <c r="K122" s="2"/>
      <c r="L122" s="70"/>
      <c r="M122" s="3"/>
      <c r="N122" s="57">
        <v>6998011</v>
      </c>
      <c r="O122" s="3">
        <f t="shared" si="31"/>
        <v>8229530</v>
      </c>
      <c r="P122" s="3">
        <f t="shared" si="32"/>
        <v>11385839.883561641</v>
      </c>
      <c r="Q122" s="73" t="s">
        <v>317</v>
      </c>
      <c r="R122" s="5"/>
      <c r="S122" s="2"/>
      <c r="T122" s="2"/>
      <c r="U122" s="2" t="s">
        <v>28</v>
      </c>
      <c r="V122" s="2" t="s">
        <v>170</v>
      </c>
      <c r="W122" s="5" t="s">
        <v>313</v>
      </c>
      <c r="X122" s="1">
        <f t="shared" si="28"/>
        <v>2</v>
      </c>
    </row>
    <row r="123" spans="1:24">
      <c r="A123" s="1" t="str">
        <f t="shared" ref="A123" si="52">B123&amp;C123</f>
        <v>75楽天銀行</v>
      </c>
      <c r="B123" s="1">
        <f>COUNTIF($C$3:C123,C123)</f>
        <v>75</v>
      </c>
      <c r="C123" s="4" t="s">
        <v>145</v>
      </c>
      <c r="D123" s="2">
        <f t="shared" si="30"/>
        <v>121</v>
      </c>
      <c r="E123" s="2">
        <v>2</v>
      </c>
      <c r="F123" s="2">
        <v>28</v>
      </c>
      <c r="G123" s="36">
        <v>44593</v>
      </c>
      <c r="H123" s="2" t="s">
        <v>151</v>
      </c>
      <c r="I123" s="39"/>
      <c r="J123" s="76" t="s">
        <v>152</v>
      </c>
      <c r="K123" s="2"/>
      <c r="L123" s="70"/>
      <c r="M123" s="3"/>
      <c r="N123" s="57">
        <v>229</v>
      </c>
      <c r="O123" s="3">
        <f t="shared" si="31"/>
        <v>8229301</v>
      </c>
      <c r="P123" s="3">
        <f t="shared" si="32"/>
        <v>11385610.883561641</v>
      </c>
      <c r="Q123" s="73" t="s">
        <v>317</v>
      </c>
      <c r="R123" s="5"/>
      <c r="S123" s="2"/>
      <c r="T123" s="2"/>
      <c r="U123" s="2" t="s">
        <v>28</v>
      </c>
      <c r="V123" s="2" t="s">
        <v>170</v>
      </c>
      <c r="W123" s="5" t="s">
        <v>313</v>
      </c>
      <c r="X123" s="1">
        <f t="shared" si="28"/>
        <v>2</v>
      </c>
    </row>
    <row r="124" spans="1:24" ht="14.45">
      <c r="A124" s="1" t="str">
        <f t="shared" si="43"/>
        <v>76楽天銀行</v>
      </c>
      <c r="B124" s="1">
        <f>COUNTIF($C$3:C124,C124)</f>
        <v>76</v>
      </c>
      <c r="C124" s="4" t="s">
        <v>145</v>
      </c>
      <c r="D124" s="2">
        <f t="shared" si="30"/>
        <v>122</v>
      </c>
      <c r="E124" s="2">
        <v>2</v>
      </c>
      <c r="F124" s="2">
        <v>28</v>
      </c>
      <c r="G124" s="36">
        <v>44531</v>
      </c>
      <c r="H124" s="2" t="s">
        <v>229</v>
      </c>
      <c r="I124" s="39" t="s">
        <v>230</v>
      </c>
      <c r="J124" s="76" t="s">
        <v>318</v>
      </c>
      <c r="K124" s="2"/>
      <c r="L124" s="70"/>
      <c r="M124" s="3"/>
      <c r="N124" s="57">
        <v>76336</v>
      </c>
      <c r="O124" s="3">
        <f t="shared" si="31"/>
        <v>8152965</v>
      </c>
      <c r="P124" s="3">
        <f t="shared" si="32"/>
        <v>11309274.883561641</v>
      </c>
      <c r="Q124" s="73" t="s">
        <v>319</v>
      </c>
      <c r="R124" s="5"/>
      <c r="S124" s="2"/>
      <c r="T124" s="2"/>
      <c r="U124" s="2" t="s">
        <v>28</v>
      </c>
      <c r="V124" s="2" t="s">
        <v>170</v>
      </c>
      <c r="W124" s="5" t="s">
        <v>313</v>
      </c>
      <c r="X124" s="1">
        <f t="shared" si="28"/>
        <v>2</v>
      </c>
    </row>
    <row r="125" spans="1:24">
      <c r="A125" s="1" t="str">
        <f t="shared" ref="A125" si="53">B125&amp;C125</f>
        <v>77楽天銀行</v>
      </c>
      <c r="B125" s="1">
        <f>COUNTIF($C$3:C125,C125)</f>
        <v>77</v>
      </c>
      <c r="C125" s="4" t="s">
        <v>145</v>
      </c>
      <c r="D125" s="2">
        <f t="shared" si="30"/>
        <v>123</v>
      </c>
      <c r="E125" s="2">
        <v>2</v>
      </c>
      <c r="F125" s="2">
        <v>28</v>
      </c>
      <c r="G125" s="36">
        <v>44593</v>
      </c>
      <c r="H125" s="2" t="s">
        <v>151</v>
      </c>
      <c r="I125" s="39"/>
      <c r="J125" s="76" t="s">
        <v>152</v>
      </c>
      <c r="K125" s="2"/>
      <c r="L125" s="70"/>
      <c r="M125" s="3"/>
      <c r="N125" s="57">
        <v>229</v>
      </c>
      <c r="O125" s="3">
        <f t="shared" si="31"/>
        <v>8152736</v>
      </c>
      <c r="P125" s="3">
        <f t="shared" si="32"/>
        <v>11309045.883561641</v>
      </c>
      <c r="Q125" s="73" t="s">
        <v>319</v>
      </c>
      <c r="R125" s="5"/>
      <c r="S125" s="2"/>
      <c r="T125" s="2"/>
      <c r="U125" s="2" t="s">
        <v>28</v>
      </c>
      <c r="V125" s="2" t="s">
        <v>170</v>
      </c>
      <c r="W125" s="5" t="s">
        <v>313</v>
      </c>
      <c r="X125" s="1">
        <f t="shared" si="28"/>
        <v>2</v>
      </c>
    </row>
    <row r="126" spans="1:24">
      <c r="A126" s="1" t="str">
        <f t="shared" si="43"/>
        <v>78楽天銀行</v>
      </c>
      <c r="B126" s="1">
        <f>COUNTIF($C$3:C126,C126)</f>
        <v>78</v>
      </c>
      <c r="C126" s="4" t="s">
        <v>145</v>
      </c>
      <c r="D126" s="2">
        <f t="shared" si="30"/>
        <v>124</v>
      </c>
      <c r="E126" s="2">
        <v>2</v>
      </c>
      <c r="F126" s="2">
        <v>28</v>
      </c>
      <c r="G126" s="36">
        <v>44562</v>
      </c>
      <c r="H126" s="2" t="s">
        <v>233</v>
      </c>
      <c r="I126" s="39" t="s">
        <v>242</v>
      </c>
      <c r="J126" s="76" t="s">
        <v>320</v>
      </c>
      <c r="K126" s="2"/>
      <c r="L126" s="70"/>
      <c r="M126" s="3"/>
      <c r="N126" s="57">
        <v>1452000</v>
      </c>
      <c r="O126" s="3">
        <f t="shared" si="31"/>
        <v>6700736</v>
      </c>
      <c r="P126" s="3">
        <f t="shared" si="32"/>
        <v>9857045.883561641</v>
      </c>
      <c r="Q126" s="73" t="s">
        <v>321</v>
      </c>
      <c r="R126" s="5"/>
      <c r="S126" s="2"/>
      <c r="T126" s="2"/>
      <c r="U126" s="2" t="s">
        <v>28</v>
      </c>
      <c r="V126" s="2" t="s">
        <v>170</v>
      </c>
      <c r="W126" s="5" t="s">
        <v>313</v>
      </c>
      <c r="X126" s="1">
        <f t="shared" si="28"/>
        <v>2</v>
      </c>
    </row>
    <row r="127" spans="1:24">
      <c r="A127" s="1" t="str">
        <f t="shared" ref="A127" si="54">B127&amp;C127</f>
        <v>79楽天銀行</v>
      </c>
      <c r="B127" s="1">
        <f>COUNTIF($C$3:C127,C127)</f>
        <v>79</v>
      </c>
      <c r="C127" s="4" t="s">
        <v>145</v>
      </c>
      <c r="D127" s="2">
        <f t="shared" si="30"/>
        <v>125</v>
      </c>
      <c r="E127" s="2">
        <v>2</v>
      </c>
      <c r="F127" s="2">
        <v>28</v>
      </c>
      <c r="G127" s="36">
        <v>44593</v>
      </c>
      <c r="H127" s="2" t="s">
        <v>151</v>
      </c>
      <c r="I127" s="39"/>
      <c r="J127" s="76" t="s">
        <v>152</v>
      </c>
      <c r="K127" s="2"/>
      <c r="L127" s="70"/>
      <c r="M127" s="3"/>
      <c r="N127" s="57">
        <v>229</v>
      </c>
      <c r="O127" s="3">
        <f t="shared" si="31"/>
        <v>6700507</v>
      </c>
      <c r="P127" s="3">
        <f t="shared" si="32"/>
        <v>9856816.883561641</v>
      </c>
      <c r="Q127" s="73" t="s">
        <v>321</v>
      </c>
      <c r="R127" s="5"/>
      <c r="S127" s="2"/>
      <c r="T127" s="2"/>
      <c r="U127" s="2" t="s">
        <v>28</v>
      </c>
      <c r="V127" s="2" t="s">
        <v>170</v>
      </c>
      <c r="W127" s="5" t="s">
        <v>313</v>
      </c>
      <c r="X127" s="1">
        <f t="shared" si="28"/>
        <v>2</v>
      </c>
    </row>
    <row r="128" spans="1:24">
      <c r="A128" s="1" t="str">
        <f t="shared" si="43"/>
        <v>80楽天銀行</v>
      </c>
      <c r="B128" s="1">
        <f>COUNTIF($C$3:C128,C128)</f>
        <v>80</v>
      </c>
      <c r="C128" s="4" t="s">
        <v>145</v>
      </c>
      <c r="D128" s="2">
        <f t="shared" si="30"/>
        <v>126</v>
      </c>
      <c r="E128" s="2">
        <v>2</v>
      </c>
      <c r="F128" s="2">
        <v>28</v>
      </c>
      <c r="G128" s="36">
        <v>44562</v>
      </c>
      <c r="H128" s="2" t="s">
        <v>233</v>
      </c>
      <c r="I128" s="39" t="s">
        <v>237</v>
      </c>
      <c r="J128" s="76" t="s">
        <v>320</v>
      </c>
      <c r="K128" s="2"/>
      <c r="L128" s="70"/>
      <c r="M128" s="3"/>
      <c r="N128" s="57">
        <v>6380000</v>
      </c>
      <c r="O128" s="3">
        <f t="shared" si="31"/>
        <v>320507</v>
      </c>
      <c r="P128" s="3">
        <f t="shared" si="32"/>
        <v>3476816.883561641</v>
      </c>
      <c r="Q128" s="73" t="s">
        <v>322</v>
      </c>
      <c r="R128" s="5"/>
      <c r="S128" s="2"/>
      <c r="T128" s="2"/>
      <c r="U128" s="2" t="s">
        <v>28</v>
      </c>
      <c r="V128" s="2" t="s">
        <v>170</v>
      </c>
      <c r="W128" s="5" t="s">
        <v>313</v>
      </c>
      <c r="X128" s="1">
        <f t="shared" si="28"/>
        <v>2</v>
      </c>
    </row>
    <row r="129" spans="1:24">
      <c r="A129" s="1" t="str">
        <f t="shared" ref="A129" si="55">B129&amp;C129</f>
        <v>81楽天銀行</v>
      </c>
      <c r="B129" s="1">
        <f>COUNTIF($C$3:C129,C129)</f>
        <v>81</v>
      </c>
      <c r="C129" s="4" t="s">
        <v>145</v>
      </c>
      <c r="D129" s="2">
        <f t="shared" si="30"/>
        <v>127</v>
      </c>
      <c r="E129" s="2">
        <v>2</v>
      </c>
      <c r="F129" s="2">
        <v>28</v>
      </c>
      <c r="G129" s="36">
        <v>44593</v>
      </c>
      <c r="H129" s="2" t="s">
        <v>151</v>
      </c>
      <c r="I129" s="39"/>
      <c r="J129" s="76" t="s">
        <v>152</v>
      </c>
      <c r="K129" s="2"/>
      <c r="L129" s="70"/>
      <c r="M129" s="3"/>
      <c r="N129" s="57">
        <v>229</v>
      </c>
      <c r="O129" s="3">
        <f t="shared" si="31"/>
        <v>320278</v>
      </c>
      <c r="P129" s="3">
        <f t="shared" si="32"/>
        <v>3476587.883561641</v>
      </c>
      <c r="Q129" s="73" t="s">
        <v>322</v>
      </c>
      <c r="R129" s="5"/>
      <c r="S129" s="2"/>
      <c r="T129" s="2"/>
      <c r="U129" s="2" t="s">
        <v>28</v>
      </c>
      <c r="V129" s="2" t="s">
        <v>170</v>
      </c>
      <c r="W129" s="5" t="s">
        <v>313</v>
      </c>
      <c r="X129" s="1">
        <f t="shared" si="28"/>
        <v>2</v>
      </c>
    </row>
    <row r="130" spans="1:24">
      <c r="A130" s="1" t="str">
        <f t="shared" si="43"/>
        <v>82楽天銀行</v>
      </c>
      <c r="B130" s="1">
        <f>COUNTIF($C$3:C130,C130)</f>
        <v>82</v>
      </c>
      <c r="C130" s="4" t="s">
        <v>145</v>
      </c>
      <c r="D130" s="2">
        <f t="shared" si="30"/>
        <v>128</v>
      </c>
      <c r="E130" s="2">
        <v>2</v>
      </c>
      <c r="F130" s="2">
        <v>28</v>
      </c>
      <c r="G130" s="36">
        <v>44562</v>
      </c>
      <c r="H130" s="2" t="s">
        <v>151</v>
      </c>
      <c r="I130" s="39" t="s">
        <v>245</v>
      </c>
      <c r="J130" s="76" t="s">
        <v>323</v>
      </c>
      <c r="K130" s="2"/>
      <c r="L130" s="70"/>
      <c r="M130" s="3"/>
      <c r="N130" s="57">
        <v>269061</v>
      </c>
      <c r="O130" s="3">
        <f t="shared" si="31"/>
        <v>51217</v>
      </c>
      <c r="P130" s="3">
        <f t="shared" si="32"/>
        <v>3207526.883561641</v>
      </c>
      <c r="Q130" s="73" t="s">
        <v>324</v>
      </c>
      <c r="R130" s="5"/>
      <c r="S130" s="2"/>
      <c r="T130" s="2"/>
      <c r="U130" s="2" t="s">
        <v>28</v>
      </c>
      <c r="V130" s="2" t="s">
        <v>170</v>
      </c>
      <c r="W130" s="5" t="s">
        <v>313</v>
      </c>
      <c r="X130" s="1">
        <f t="shared" si="28"/>
        <v>2</v>
      </c>
    </row>
    <row r="131" spans="1:24">
      <c r="A131" s="1" t="str">
        <f t="shared" ref="A131" si="56">B131&amp;C131</f>
        <v>83楽天銀行</v>
      </c>
      <c r="B131" s="1">
        <f>COUNTIF($C$3:C131,C131)</f>
        <v>83</v>
      </c>
      <c r="C131" s="4" t="s">
        <v>145</v>
      </c>
      <c r="D131" s="2">
        <f t="shared" si="30"/>
        <v>129</v>
      </c>
      <c r="E131" s="2">
        <v>2</v>
      </c>
      <c r="F131" s="2">
        <v>28</v>
      </c>
      <c r="G131" s="36">
        <v>44593</v>
      </c>
      <c r="H131" s="2" t="s">
        <v>151</v>
      </c>
      <c r="I131" s="39"/>
      <c r="J131" s="76" t="s">
        <v>152</v>
      </c>
      <c r="K131" s="2"/>
      <c r="L131" s="70"/>
      <c r="M131" s="3"/>
      <c r="N131" s="57">
        <v>229</v>
      </c>
      <c r="O131" s="3">
        <f t="shared" si="31"/>
        <v>50988</v>
      </c>
      <c r="P131" s="3">
        <f t="shared" si="32"/>
        <v>3207297.883561641</v>
      </c>
      <c r="Q131" s="73" t="s">
        <v>324</v>
      </c>
      <c r="R131" s="5"/>
      <c r="S131" s="2"/>
      <c r="T131" s="2"/>
      <c r="U131" s="2" t="s">
        <v>28</v>
      </c>
      <c r="V131" s="2" t="s">
        <v>170</v>
      </c>
      <c r="W131" s="5" t="s">
        <v>313</v>
      </c>
      <c r="X131" s="1">
        <f t="shared" ref="X131:X194" si="57">IF(Q131="","",COUNTIF(Q:Q,Q131))</f>
        <v>2</v>
      </c>
    </row>
    <row r="132" spans="1:24">
      <c r="A132" s="1" t="str">
        <f t="shared" si="43"/>
        <v>84楽天銀行</v>
      </c>
      <c r="B132" s="1">
        <f>COUNTIF($C$3:C132,C132)</f>
        <v>84</v>
      </c>
      <c r="C132" s="4" t="s">
        <v>145</v>
      </c>
      <c r="D132" s="2">
        <f t="shared" ref="D132:D200" si="58">ROW()-2</f>
        <v>130</v>
      </c>
      <c r="E132" s="2">
        <v>2</v>
      </c>
      <c r="F132" s="2">
        <v>28</v>
      </c>
      <c r="G132" s="35"/>
      <c r="H132" s="2" t="s">
        <v>325</v>
      </c>
      <c r="I132" s="39"/>
      <c r="J132" s="76" t="s">
        <v>326</v>
      </c>
      <c r="K132" s="2"/>
      <c r="L132" s="70"/>
      <c r="M132" s="3">
        <v>30000</v>
      </c>
      <c r="N132" s="57"/>
      <c r="O132" s="3">
        <f t="shared" si="31"/>
        <v>80988</v>
      </c>
      <c r="P132" s="3">
        <f t="shared" si="32"/>
        <v>3237297.883561641</v>
      </c>
      <c r="Q132" s="73" t="s">
        <v>149</v>
      </c>
      <c r="R132" s="5"/>
      <c r="S132" s="2"/>
      <c r="T132" s="2"/>
      <c r="U132" s="2" t="s">
        <v>149</v>
      </c>
      <c r="V132" s="2" t="s">
        <v>149</v>
      </c>
      <c r="W132" s="5" t="s">
        <v>149</v>
      </c>
      <c r="X132" s="1">
        <f t="shared" si="57"/>
        <v>24</v>
      </c>
    </row>
    <row r="133" spans="1:24">
      <c r="A133" s="1" t="str">
        <f t="shared" si="43"/>
        <v>85楽天銀行</v>
      </c>
      <c r="B133" s="1">
        <f>COUNTIF($C$3:C133,C133)</f>
        <v>85</v>
      </c>
      <c r="C133" s="4" t="s">
        <v>145</v>
      </c>
      <c r="D133" s="2">
        <f t="shared" si="58"/>
        <v>131</v>
      </c>
      <c r="E133" s="2">
        <v>2</v>
      </c>
      <c r="F133" s="2">
        <v>28</v>
      </c>
      <c r="G133" s="36">
        <v>44562</v>
      </c>
      <c r="H133" s="2" t="s">
        <v>198</v>
      </c>
      <c r="I133" s="39" t="s">
        <v>248</v>
      </c>
      <c r="J133" s="76" t="s">
        <v>327</v>
      </c>
      <c r="K133" s="2"/>
      <c r="L133" s="70"/>
      <c r="M133" s="3"/>
      <c r="N133" s="57">
        <v>72006</v>
      </c>
      <c r="O133" s="3">
        <f t="shared" si="31"/>
        <v>8982</v>
      </c>
      <c r="P133" s="3">
        <f t="shared" si="32"/>
        <v>3165291.883561641</v>
      </c>
      <c r="Q133" s="73" t="s">
        <v>328</v>
      </c>
      <c r="R133" s="5"/>
      <c r="S133" s="2"/>
      <c r="T133" s="2"/>
      <c r="U133" s="2" t="s">
        <v>28</v>
      </c>
      <c r="V133" s="2" t="s">
        <v>170</v>
      </c>
      <c r="W133" s="5" t="s">
        <v>313</v>
      </c>
      <c r="X133" s="1">
        <f t="shared" si="57"/>
        <v>2</v>
      </c>
    </row>
    <row r="134" spans="1:24">
      <c r="A134" s="1" t="str">
        <f t="shared" ref="A134" si="59">B134&amp;C134</f>
        <v>86楽天銀行</v>
      </c>
      <c r="B134" s="1">
        <f>COUNTIF($C$3:C134,C134)</f>
        <v>86</v>
      </c>
      <c r="C134" s="4" t="s">
        <v>145</v>
      </c>
      <c r="D134" s="2">
        <f t="shared" si="58"/>
        <v>132</v>
      </c>
      <c r="E134" s="2">
        <v>2</v>
      </c>
      <c r="F134" s="2">
        <v>28</v>
      </c>
      <c r="G134" s="36">
        <v>44593</v>
      </c>
      <c r="H134" s="2" t="s">
        <v>151</v>
      </c>
      <c r="I134" s="39"/>
      <c r="J134" s="76" t="s">
        <v>152</v>
      </c>
      <c r="K134" s="2"/>
      <c r="L134" s="70"/>
      <c r="M134" s="3"/>
      <c r="N134" s="57">
        <v>229</v>
      </c>
      <c r="O134" s="3">
        <f t="shared" si="31"/>
        <v>8753</v>
      </c>
      <c r="P134" s="3">
        <f t="shared" si="32"/>
        <v>3165062.883561641</v>
      </c>
      <c r="Q134" s="73" t="s">
        <v>328</v>
      </c>
      <c r="R134" s="5"/>
      <c r="S134" s="2"/>
      <c r="T134" s="2"/>
      <c r="U134" s="2" t="s">
        <v>28</v>
      </c>
      <c r="V134" s="2" t="s">
        <v>170</v>
      </c>
      <c r="W134" s="5" t="s">
        <v>313</v>
      </c>
      <c r="X134" s="1">
        <f t="shared" si="57"/>
        <v>2</v>
      </c>
    </row>
    <row r="135" spans="1:24">
      <c r="A135" s="1" t="str">
        <f t="shared" si="43"/>
        <v>34みずほ銀行</v>
      </c>
      <c r="B135" s="1">
        <f>COUNTIF($C$3:C135,C135)</f>
        <v>34</v>
      </c>
      <c r="C135" s="4" t="s">
        <v>140</v>
      </c>
      <c r="D135" s="2">
        <f t="shared" si="58"/>
        <v>133</v>
      </c>
      <c r="E135" s="2">
        <v>2</v>
      </c>
      <c r="F135" s="2">
        <v>28</v>
      </c>
      <c r="G135" s="36">
        <v>44562</v>
      </c>
      <c r="H135" s="2" t="s">
        <v>141</v>
      </c>
      <c r="I135" s="39"/>
      <c r="J135" s="70" t="s">
        <v>329</v>
      </c>
      <c r="K135" s="2"/>
      <c r="L135" s="70"/>
      <c r="M135" s="3"/>
      <c r="N135" s="57">
        <v>861036</v>
      </c>
      <c r="O135" s="3">
        <f t="shared" ref="O135:O198" si="60">VLOOKUP(B135-1&amp;C135,A:O,15,FALSE)+M135-N135</f>
        <v>2191863.883561641</v>
      </c>
      <c r="P135" s="3">
        <f t="shared" ref="P135:P204" si="61">P134+M135-N135</f>
        <v>2304026.883561641</v>
      </c>
      <c r="Q135" s="73" t="s">
        <v>330</v>
      </c>
      <c r="R135" s="5"/>
      <c r="S135" s="2"/>
      <c r="T135" s="2"/>
      <c r="U135" s="2" t="s">
        <v>28</v>
      </c>
      <c r="V135" s="2" t="s">
        <v>144</v>
      </c>
      <c r="W135" s="5"/>
      <c r="X135" s="1">
        <f t="shared" si="57"/>
        <v>1</v>
      </c>
    </row>
    <row r="136" spans="1:24">
      <c r="A136" s="1" t="str">
        <f t="shared" si="43"/>
        <v>35みずほ銀行</v>
      </c>
      <c r="B136" s="1">
        <f>COUNTIF($C$3:C136,C136)</f>
        <v>35</v>
      </c>
      <c r="C136" s="4" t="s">
        <v>140</v>
      </c>
      <c r="D136" s="2">
        <f t="shared" si="58"/>
        <v>134</v>
      </c>
      <c r="E136" s="2">
        <v>2</v>
      </c>
      <c r="F136" s="2">
        <v>28</v>
      </c>
      <c r="G136" s="35"/>
      <c r="H136" s="2" t="s">
        <v>159</v>
      </c>
      <c r="I136" s="39" t="s">
        <v>160</v>
      </c>
      <c r="J136" s="70" t="s">
        <v>331</v>
      </c>
      <c r="K136" s="2"/>
      <c r="L136" s="70"/>
      <c r="M136" s="3">
        <v>3630</v>
      </c>
      <c r="N136" s="57"/>
      <c r="O136" s="3">
        <f t="shared" si="60"/>
        <v>2195493.883561641</v>
      </c>
      <c r="P136" s="3">
        <f t="shared" si="61"/>
        <v>2307656.883561641</v>
      </c>
      <c r="Q136" s="73" t="s">
        <v>149</v>
      </c>
      <c r="R136" s="5"/>
      <c r="S136" s="2"/>
      <c r="T136" s="2"/>
      <c r="U136" s="2"/>
      <c r="V136" s="2"/>
      <c r="W136" s="5"/>
      <c r="X136" s="1">
        <f t="shared" si="57"/>
        <v>24</v>
      </c>
    </row>
    <row r="137" spans="1:24">
      <c r="A137" s="1" t="str">
        <f t="shared" si="43"/>
        <v>36みずほ銀行</v>
      </c>
      <c r="B137" s="1">
        <f>COUNTIF($C$3:C137,C137)</f>
        <v>36</v>
      </c>
      <c r="C137" s="4" t="s">
        <v>140</v>
      </c>
      <c r="D137" s="2">
        <f t="shared" si="58"/>
        <v>135</v>
      </c>
      <c r="E137" s="2">
        <v>2</v>
      </c>
      <c r="F137" s="2">
        <v>28</v>
      </c>
      <c r="G137" s="35"/>
      <c r="H137" s="2"/>
      <c r="I137" s="39"/>
      <c r="J137" s="70" t="s">
        <v>332</v>
      </c>
      <c r="K137" s="2"/>
      <c r="L137" s="70"/>
      <c r="M137" s="3"/>
      <c r="N137" s="57">
        <v>180000</v>
      </c>
      <c r="O137" s="3">
        <f t="shared" si="60"/>
        <v>2015493.883561641</v>
      </c>
      <c r="P137" s="3">
        <f t="shared" si="61"/>
        <v>2127656.883561641</v>
      </c>
      <c r="Q137" s="73" t="s">
        <v>333</v>
      </c>
      <c r="R137" s="5"/>
      <c r="S137" s="2"/>
      <c r="T137" s="2"/>
      <c r="U137" s="2" t="s">
        <v>28</v>
      </c>
      <c r="V137" s="2" t="s">
        <v>144</v>
      </c>
      <c r="W137" s="5"/>
      <c r="X137" s="1">
        <f t="shared" si="57"/>
        <v>1</v>
      </c>
    </row>
    <row r="138" spans="1:24">
      <c r="A138" s="1" t="str">
        <f t="shared" si="43"/>
        <v>14東京スター銀行</v>
      </c>
      <c r="B138" s="1">
        <f>COUNTIF($C$3:C138,C138)</f>
        <v>14</v>
      </c>
      <c r="C138" s="4" t="s">
        <v>153</v>
      </c>
      <c r="D138" s="2">
        <f t="shared" si="58"/>
        <v>136</v>
      </c>
      <c r="E138" s="2">
        <v>2</v>
      </c>
      <c r="F138" s="2">
        <v>28</v>
      </c>
      <c r="G138" s="36">
        <v>44593</v>
      </c>
      <c r="H138" s="2" t="s">
        <v>154</v>
      </c>
      <c r="I138" s="39" t="s">
        <v>155</v>
      </c>
      <c r="J138" s="70" t="s">
        <v>334</v>
      </c>
      <c r="K138" s="2"/>
      <c r="L138" s="70"/>
      <c r="M138" s="3"/>
      <c r="N138" s="57">
        <v>7304</v>
      </c>
      <c r="O138" s="3">
        <f t="shared" si="60"/>
        <v>96106</v>
      </c>
      <c r="P138" s="3">
        <f t="shared" si="61"/>
        <v>2120352.883561641</v>
      </c>
      <c r="Q138" s="73" t="s">
        <v>335</v>
      </c>
      <c r="R138" s="5"/>
      <c r="S138" s="2"/>
      <c r="T138" s="2"/>
      <c r="U138" s="2" t="s">
        <v>28</v>
      </c>
      <c r="V138" s="2" t="s">
        <v>158</v>
      </c>
      <c r="W138" s="5"/>
      <c r="X138" s="1">
        <f t="shared" si="57"/>
        <v>1</v>
      </c>
    </row>
    <row r="139" spans="1:24">
      <c r="A139" s="1" t="str">
        <f t="shared" si="43"/>
        <v>15東京スター銀行</v>
      </c>
      <c r="B139" s="1">
        <f>COUNTIF($C$3:C139,C139)</f>
        <v>15</v>
      </c>
      <c r="C139" s="4" t="s">
        <v>153</v>
      </c>
      <c r="D139" s="2">
        <f t="shared" si="58"/>
        <v>137</v>
      </c>
      <c r="E139" s="2">
        <v>2</v>
      </c>
      <c r="F139" s="2">
        <v>28</v>
      </c>
      <c r="G139" s="36">
        <v>44562</v>
      </c>
      <c r="H139" s="2" t="s">
        <v>154</v>
      </c>
      <c r="I139" s="39" t="s">
        <v>212</v>
      </c>
      <c r="J139" s="70" t="s">
        <v>336</v>
      </c>
      <c r="K139" s="2"/>
      <c r="L139" s="70"/>
      <c r="M139" s="3"/>
      <c r="N139" s="57">
        <v>1320</v>
      </c>
      <c r="O139" s="3">
        <f t="shared" si="60"/>
        <v>94786</v>
      </c>
      <c r="P139" s="3">
        <f t="shared" si="61"/>
        <v>2119032.883561641</v>
      </c>
      <c r="Q139" s="73" t="s">
        <v>337</v>
      </c>
      <c r="R139" s="5"/>
      <c r="S139" s="2"/>
      <c r="T139" s="2"/>
      <c r="U139" s="2" t="s">
        <v>28</v>
      </c>
      <c r="V139" s="2" t="s">
        <v>158</v>
      </c>
      <c r="W139" s="5"/>
      <c r="X139" s="1">
        <f t="shared" si="57"/>
        <v>1</v>
      </c>
    </row>
    <row r="140" spans="1:24">
      <c r="A140" s="1" t="str">
        <f t="shared" si="43"/>
        <v>16東京スター銀行</v>
      </c>
      <c r="B140" s="1">
        <f>COUNTIF($C$3:C140,C140)</f>
        <v>16</v>
      </c>
      <c r="C140" s="4" t="s">
        <v>153</v>
      </c>
      <c r="D140" s="2">
        <f t="shared" si="58"/>
        <v>138</v>
      </c>
      <c r="E140" s="2">
        <v>2</v>
      </c>
      <c r="F140" s="2">
        <v>28</v>
      </c>
      <c r="G140" s="36">
        <v>44562</v>
      </c>
      <c r="H140" s="2" t="s">
        <v>198</v>
      </c>
      <c r="I140" s="39" t="s">
        <v>215</v>
      </c>
      <c r="J140" s="70" t="s">
        <v>338</v>
      </c>
      <c r="K140" s="2"/>
      <c r="L140" s="70"/>
      <c r="M140" s="3"/>
      <c r="N140" s="57">
        <v>770</v>
      </c>
      <c r="O140" s="3">
        <f t="shared" si="60"/>
        <v>94016</v>
      </c>
      <c r="P140" s="3">
        <f t="shared" si="61"/>
        <v>2118262.883561641</v>
      </c>
      <c r="Q140" s="73" t="s">
        <v>339</v>
      </c>
      <c r="R140" s="5"/>
      <c r="S140" s="2"/>
      <c r="T140" s="2"/>
      <c r="U140" s="2" t="s">
        <v>28</v>
      </c>
      <c r="V140" s="2" t="s">
        <v>158</v>
      </c>
      <c r="W140" s="5"/>
      <c r="X140" s="1">
        <f t="shared" si="57"/>
        <v>1</v>
      </c>
    </row>
    <row r="141" spans="1:24">
      <c r="A141" s="1" t="str">
        <f t="shared" si="43"/>
        <v>17東京スター銀行</v>
      </c>
      <c r="B141" s="1">
        <f>COUNTIF($C$3:C141,C141)</f>
        <v>17</v>
      </c>
      <c r="C141" s="4" t="s">
        <v>153</v>
      </c>
      <c r="D141" s="2">
        <f t="shared" si="58"/>
        <v>139</v>
      </c>
      <c r="E141" s="2">
        <v>2</v>
      </c>
      <c r="F141" s="2">
        <v>28</v>
      </c>
      <c r="G141" s="36">
        <v>44562</v>
      </c>
      <c r="H141" s="2" t="s">
        <v>198</v>
      </c>
      <c r="I141" s="39" t="s">
        <v>209</v>
      </c>
      <c r="J141" s="70" t="s">
        <v>340</v>
      </c>
      <c r="K141" s="2"/>
      <c r="L141" s="70"/>
      <c r="M141" s="3"/>
      <c r="N141" s="57">
        <v>26270</v>
      </c>
      <c r="O141" s="3">
        <f t="shared" si="60"/>
        <v>67746</v>
      </c>
      <c r="P141" s="3">
        <f t="shared" si="61"/>
        <v>2091992.883561641</v>
      </c>
      <c r="Q141" s="73" t="s">
        <v>341</v>
      </c>
      <c r="R141" s="5"/>
      <c r="S141" s="2"/>
      <c r="T141" s="2"/>
      <c r="U141" s="2" t="s">
        <v>28</v>
      </c>
      <c r="V141" s="2" t="s">
        <v>158</v>
      </c>
      <c r="W141" s="5"/>
      <c r="X141" s="1">
        <f t="shared" si="57"/>
        <v>1</v>
      </c>
    </row>
    <row r="142" spans="1:24">
      <c r="A142" s="1" t="str">
        <f t="shared" si="43"/>
        <v>18東京スター銀行</v>
      </c>
      <c r="B142" s="1">
        <f>COUNTIF($C$3:C142,C142)</f>
        <v>18</v>
      </c>
      <c r="C142" s="4" t="s">
        <v>153</v>
      </c>
      <c r="D142" s="2">
        <f t="shared" si="58"/>
        <v>140</v>
      </c>
      <c r="E142" s="2">
        <v>2</v>
      </c>
      <c r="F142" s="2">
        <v>28</v>
      </c>
      <c r="G142" s="36">
        <v>44562</v>
      </c>
      <c r="H142" s="2" t="s">
        <v>205</v>
      </c>
      <c r="I142" s="39" t="s">
        <v>261</v>
      </c>
      <c r="J142" s="70" t="s">
        <v>342</v>
      </c>
      <c r="K142" s="2"/>
      <c r="L142" s="70"/>
      <c r="M142" s="3"/>
      <c r="N142" s="57">
        <v>3885</v>
      </c>
      <c r="O142" s="3">
        <f t="shared" si="60"/>
        <v>63861</v>
      </c>
      <c r="P142" s="3">
        <f t="shared" si="61"/>
        <v>2088107.883561641</v>
      </c>
      <c r="Q142" s="73" t="s">
        <v>343</v>
      </c>
      <c r="R142" s="5"/>
      <c r="S142" s="2"/>
      <c r="T142" s="2"/>
      <c r="U142" s="2" t="s">
        <v>28</v>
      </c>
      <c r="V142" s="2" t="s">
        <v>158</v>
      </c>
      <c r="W142" s="5"/>
      <c r="X142" s="1">
        <f t="shared" si="57"/>
        <v>1</v>
      </c>
    </row>
    <row r="143" spans="1:24">
      <c r="A143" s="1" t="str">
        <f t="shared" si="43"/>
        <v>37みずほ銀行</v>
      </c>
      <c r="B143" s="1">
        <f>COUNTIF($C$3:C143,C143)</f>
        <v>37</v>
      </c>
      <c r="C143" s="4" t="s">
        <v>140</v>
      </c>
      <c r="D143" s="2">
        <f t="shared" si="58"/>
        <v>141</v>
      </c>
      <c r="E143" s="2">
        <v>3</v>
      </c>
      <c r="F143" s="2">
        <v>1</v>
      </c>
      <c r="G143" s="36">
        <v>44593</v>
      </c>
      <c r="H143" s="2" t="s">
        <v>233</v>
      </c>
      <c r="I143" s="39" t="s">
        <v>344</v>
      </c>
      <c r="J143" s="70" t="s">
        <v>345</v>
      </c>
      <c r="K143" s="2"/>
      <c r="L143" s="70"/>
      <c r="M143" s="3"/>
      <c r="N143" s="57">
        <v>396000</v>
      </c>
      <c r="O143" s="3">
        <f t="shared" si="60"/>
        <v>1619493.883561641</v>
      </c>
      <c r="P143" s="3">
        <f t="shared" si="61"/>
        <v>1692107.883561641</v>
      </c>
      <c r="Q143" s="73" t="s">
        <v>346</v>
      </c>
      <c r="R143" s="5"/>
      <c r="S143" s="2"/>
      <c r="T143" s="2"/>
      <c r="U143" s="2" t="s">
        <v>28</v>
      </c>
      <c r="V143" s="2" t="s">
        <v>144</v>
      </c>
      <c r="W143" s="5"/>
      <c r="X143" s="1">
        <f t="shared" si="57"/>
        <v>2</v>
      </c>
    </row>
    <row r="144" spans="1:24">
      <c r="A144" s="1" t="str">
        <f t="shared" ref="A144" si="62">B144&amp;C144</f>
        <v>38みずほ銀行</v>
      </c>
      <c r="B144" s="1">
        <f>COUNTIF($C$3:C144,C144)</f>
        <v>38</v>
      </c>
      <c r="C144" s="4" t="s">
        <v>140</v>
      </c>
      <c r="D144" s="2">
        <f t="shared" si="58"/>
        <v>142</v>
      </c>
      <c r="E144" s="2">
        <v>3</v>
      </c>
      <c r="F144" s="2">
        <v>1</v>
      </c>
      <c r="G144" s="36">
        <v>44621</v>
      </c>
      <c r="H144" s="2" t="s">
        <v>151</v>
      </c>
      <c r="I144" s="39"/>
      <c r="J144" s="70" t="s">
        <v>152</v>
      </c>
      <c r="K144" s="2"/>
      <c r="L144" s="70"/>
      <c r="M144" s="3"/>
      <c r="N144" s="57">
        <v>220</v>
      </c>
      <c r="O144" s="3">
        <f t="shared" si="60"/>
        <v>1619273.883561641</v>
      </c>
      <c r="P144" s="3">
        <f t="shared" si="61"/>
        <v>1691887.883561641</v>
      </c>
      <c r="Q144" s="73" t="s">
        <v>346</v>
      </c>
      <c r="R144" s="5"/>
      <c r="S144" s="2"/>
      <c r="T144" s="2"/>
      <c r="U144" s="2" t="s">
        <v>28</v>
      </c>
      <c r="V144" s="2" t="s">
        <v>144</v>
      </c>
      <c r="W144" s="5"/>
      <c r="X144" s="1">
        <f t="shared" si="57"/>
        <v>2</v>
      </c>
    </row>
    <row r="145" spans="1:24">
      <c r="A145" s="1" t="str">
        <f t="shared" si="43"/>
        <v>19東京スター銀行</v>
      </c>
      <c r="B145" s="1">
        <f>COUNTIF($C$3:C145,C145)</f>
        <v>19</v>
      </c>
      <c r="C145" s="4" t="s">
        <v>153</v>
      </c>
      <c r="D145" s="2">
        <f t="shared" si="58"/>
        <v>143</v>
      </c>
      <c r="E145" s="2">
        <v>3</v>
      </c>
      <c r="F145" s="2">
        <v>2</v>
      </c>
      <c r="G145" s="35"/>
      <c r="H145" s="2"/>
      <c r="I145" s="39"/>
      <c r="J145" s="70" t="s">
        <v>347</v>
      </c>
      <c r="K145" s="2"/>
      <c r="L145" s="70"/>
      <c r="M145" s="3">
        <v>100000</v>
      </c>
      <c r="N145" s="57"/>
      <c r="O145" s="3">
        <f t="shared" si="60"/>
        <v>163861</v>
      </c>
      <c r="P145" s="3">
        <f t="shared" si="61"/>
        <v>1791887.883561641</v>
      </c>
      <c r="Q145" s="73"/>
      <c r="R145" s="5"/>
      <c r="S145" s="2"/>
      <c r="T145" s="2"/>
      <c r="U145" s="2"/>
      <c r="V145" s="2"/>
      <c r="W145" s="5"/>
      <c r="X145" s="1" t="str">
        <f t="shared" si="57"/>
        <v/>
      </c>
    </row>
    <row r="146" spans="1:24">
      <c r="A146" s="1" t="str">
        <f t="shared" si="43"/>
        <v>39みずほ銀行</v>
      </c>
      <c r="B146" s="1">
        <f>COUNTIF($C$3:C146,C146)</f>
        <v>39</v>
      </c>
      <c r="C146" s="4" t="s">
        <v>140</v>
      </c>
      <c r="D146" s="2">
        <f t="shared" si="58"/>
        <v>144</v>
      </c>
      <c r="E146" s="2">
        <v>3</v>
      </c>
      <c r="F146" s="2">
        <v>4</v>
      </c>
      <c r="G146" s="35"/>
      <c r="H146" s="2" t="s">
        <v>159</v>
      </c>
      <c r="I146" s="39" t="s">
        <v>160</v>
      </c>
      <c r="J146" s="70" t="s">
        <v>264</v>
      </c>
      <c r="K146" s="2"/>
      <c r="L146" s="70"/>
      <c r="M146" s="3">
        <v>29737493</v>
      </c>
      <c r="N146" s="57"/>
      <c r="O146" s="3">
        <f t="shared" si="60"/>
        <v>31356766.883561641</v>
      </c>
      <c r="P146" s="3">
        <f t="shared" si="61"/>
        <v>31529380.883561641</v>
      </c>
      <c r="Q146" s="73"/>
      <c r="R146" s="5"/>
      <c r="S146" s="2"/>
      <c r="T146" s="2"/>
      <c r="U146" s="2"/>
      <c r="V146" s="2"/>
      <c r="W146" s="5"/>
      <c r="X146" s="1" t="str">
        <f t="shared" si="57"/>
        <v/>
      </c>
    </row>
    <row r="147" spans="1:24">
      <c r="A147" s="1" t="str">
        <f t="shared" si="43"/>
        <v>40みずほ銀行</v>
      </c>
      <c r="B147" s="1">
        <f>COUNTIF($C$3:C147,C147)</f>
        <v>40</v>
      </c>
      <c r="C147" s="4" t="s">
        <v>140</v>
      </c>
      <c r="D147" s="2">
        <f t="shared" si="58"/>
        <v>145</v>
      </c>
      <c r="E147" s="2">
        <v>3</v>
      </c>
      <c r="F147" s="2">
        <v>4</v>
      </c>
      <c r="G147" s="36">
        <v>44621</v>
      </c>
      <c r="H147" s="2" t="s">
        <v>151</v>
      </c>
      <c r="I147" s="39"/>
      <c r="J147" s="70" t="s">
        <v>162</v>
      </c>
      <c r="K147" s="2"/>
      <c r="L147" s="70"/>
      <c r="M147" s="3"/>
      <c r="N147" s="57">
        <v>33648</v>
      </c>
      <c r="O147" s="3">
        <f t="shared" si="60"/>
        <v>31323118.883561641</v>
      </c>
      <c r="P147" s="3">
        <f t="shared" si="61"/>
        <v>31495732.883561641</v>
      </c>
      <c r="Q147" s="73"/>
      <c r="R147" s="5"/>
      <c r="S147" s="2"/>
      <c r="T147" s="2"/>
      <c r="U147" s="2"/>
      <c r="V147" s="2"/>
      <c r="W147" s="5"/>
      <c r="X147" s="1" t="str">
        <f t="shared" si="57"/>
        <v/>
      </c>
    </row>
    <row r="148" spans="1:24">
      <c r="A148" s="1" t="str">
        <f t="shared" si="43"/>
        <v>41みずほ銀行</v>
      </c>
      <c r="B148" s="1">
        <f>COUNTIF($C$3:C148,C148)</f>
        <v>41</v>
      </c>
      <c r="C148" s="4" t="s">
        <v>140</v>
      </c>
      <c r="D148" s="2">
        <f t="shared" si="58"/>
        <v>146</v>
      </c>
      <c r="E148" s="2">
        <v>3</v>
      </c>
      <c r="F148" s="2">
        <v>4</v>
      </c>
      <c r="G148" s="35"/>
      <c r="H148" s="2" t="s">
        <v>159</v>
      </c>
      <c r="I148" s="39" t="s">
        <v>160</v>
      </c>
      <c r="J148" s="70" t="s">
        <v>348</v>
      </c>
      <c r="K148" s="2"/>
      <c r="L148" s="70"/>
      <c r="M148" s="3">
        <v>47000000</v>
      </c>
      <c r="N148" s="57"/>
      <c r="O148" s="3">
        <f t="shared" si="60"/>
        <v>78323118.883561641</v>
      </c>
      <c r="P148" s="3">
        <f t="shared" si="61"/>
        <v>78495732.883561641</v>
      </c>
      <c r="Q148" s="73"/>
      <c r="R148" s="5"/>
      <c r="S148" s="2"/>
      <c r="T148" s="2"/>
      <c r="U148" s="2"/>
      <c r="V148" s="2"/>
      <c r="W148" s="5"/>
      <c r="X148" s="1" t="str">
        <f t="shared" si="57"/>
        <v/>
      </c>
    </row>
    <row r="149" spans="1:24">
      <c r="A149" s="1" t="str">
        <f t="shared" si="43"/>
        <v>42みずほ銀行</v>
      </c>
      <c r="B149" s="1">
        <f>COUNTIF($C$3:C149,C149)</f>
        <v>42</v>
      </c>
      <c r="C149" s="4" t="s">
        <v>140</v>
      </c>
      <c r="D149" s="2">
        <f t="shared" si="58"/>
        <v>147</v>
      </c>
      <c r="E149" s="2">
        <v>3</v>
      </c>
      <c r="F149" s="2">
        <v>4</v>
      </c>
      <c r="G149" s="36">
        <v>44621</v>
      </c>
      <c r="H149" s="2" t="s">
        <v>151</v>
      </c>
      <c r="I149" s="39"/>
      <c r="J149" s="70" t="s">
        <v>162</v>
      </c>
      <c r="K149" s="2"/>
      <c r="L149" s="70"/>
      <c r="M149" s="3"/>
      <c r="N149" s="57">
        <v>113958</v>
      </c>
      <c r="O149" s="3">
        <f t="shared" si="60"/>
        <v>78209160.883561641</v>
      </c>
      <c r="P149" s="3">
        <f t="shared" si="61"/>
        <v>78381774.883561641</v>
      </c>
      <c r="Q149" s="73"/>
      <c r="R149" s="5"/>
      <c r="S149" s="2"/>
      <c r="T149" s="2"/>
      <c r="U149" s="2"/>
      <c r="V149" s="2"/>
      <c r="W149" s="5"/>
      <c r="X149" s="1" t="str">
        <f t="shared" si="57"/>
        <v/>
      </c>
    </row>
    <row r="150" spans="1:24">
      <c r="A150" s="1" t="str">
        <f t="shared" ref="A150" si="63">B150&amp;C150</f>
        <v>43みずほ銀行</v>
      </c>
      <c r="B150" s="1">
        <f>COUNTIF($C$3:C150,C150)</f>
        <v>43</v>
      </c>
      <c r="C150" s="4" t="s">
        <v>140</v>
      </c>
      <c r="D150" s="2">
        <f t="shared" si="58"/>
        <v>148</v>
      </c>
      <c r="E150" s="2">
        <v>3</v>
      </c>
      <c r="F150" s="2">
        <v>4</v>
      </c>
      <c r="G150" s="36">
        <v>44621</v>
      </c>
      <c r="H150" s="2" t="s">
        <v>151</v>
      </c>
      <c r="I150" s="39"/>
      <c r="J150" s="70" t="s">
        <v>152</v>
      </c>
      <c r="K150" s="2"/>
      <c r="L150" s="70"/>
      <c r="M150" s="3"/>
      <c r="N150" s="57">
        <v>440</v>
      </c>
      <c r="O150" s="3">
        <f t="shared" si="60"/>
        <v>78208720.883561641</v>
      </c>
      <c r="P150" s="3">
        <f t="shared" si="61"/>
        <v>78381334.883561641</v>
      </c>
      <c r="Q150" s="73"/>
      <c r="R150" s="5"/>
      <c r="S150" s="2"/>
      <c r="T150" s="2"/>
      <c r="U150" s="2"/>
      <c r="V150" s="2"/>
      <c r="W150" s="5"/>
      <c r="X150" s="1" t="str">
        <f t="shared" si="57"/>
        <v/>
      </c>
    </row>
    <row r="151" spans="1:24">
      <c r="A151" s="1" t="str">
        <f t="shared" si="43"/>
        <v>44みずほ銀行</v>
      </c>
      <c r="B151" s="1">
        <f>COUNTIF($C$3:C151,C151)</f>
        <v>44</v>
      </c>
      <c r="C151" s="4" t="s">
        <v>140</v>
      </c>
      <c r="D151" s="2">
        <f t="shared" si="58"/>
        <v>149</v>
      </c>
      <c r="E151" s="2">
        <v>3</v>
      </c>
      <c r="F151" s="2">
        <v>4</v>
      </c>
      <c r="G151" s="35"/>
      <c r="H151" s="2"/>
      <c r="I151" s="39"/>
      <c r="J151" s="70" t="s">
        <v>164</v>
      </c>
      <c r="K151" s="2"/>
      <c r="L151" s="70"/>
      <c r="M151" s="3"/>
      <c r="N151" s="57">
        <v>74500000</v>
      </c>
      <c r="O151" s="3">
        <f t="shared" si="60"/>
        <v>3708720.883561641</v>
      </c>
      <c r="P151" s="3">
        <f t="shared" si="61"/>
        <v>3881334.883561641</v>
      </c>
      <c r="Q151" s="73"/>
      <c r="R151" s="5"/>
      <c r="S151" s="2"/>
      <c r="T151" s="2"/>
      <c r="U151" s="2"/>
      <c r="V151" s="2"/>
      <c r="W151" s="5"/>
      <c r="X151" s="1" t="str">
        <f t="shared" si="57"/>
        <v/>
      </c>
    </row>
    <row r="152" spans="1:24">
      <c r="A152" s="1" t="str">
        <f t="shared" ref="A152" si="64">B152&amp;C152</f>
        <v>45みずほ銀行</v>
      </c>
      <c r="B152" s="1">
        <f>COUNTIF($C$3:C152,C152)</f>
        <v>45</v>
      </c>
      <c r="C152" s="4" t="s">
        <v>140</v>
      </c>
      <c r="D152" s="2">
        <f t="shared" si="58"/>
        <v>150</v>
      </c>
      <c r="E152" s="2">
        <v>3</v>
      </c>
      <c r="F152" s="2">
        <v>4</v>
      </c>
      <c r="G152" s="36">
        <v>44621</v>
      </c>
      <c r="H152" s="2" t="s">
        <v>151</v>
      </c>
      <c r="I152" s="39"/>
      <c r="J152" s="70" t="s">
        <v>152</v>
      </c>
      <c r="K152" s="2"/>
      <c r="L152" s="70"/>
      <c r="M152" s="3"/>
      <c r="N152" s="57">
        <v>880</v>
      </c>
      <c r="O152" s="3">
        <f t="shared" si="60"/>
        <v>3707840.883561641</v>
      </c>
      <c r="P152" s="3">
        <f t="shared" si="61"/>
        <v>3880454.883561641</v>
      </c>
      <c r="Q152" s="73"/>
      <c r="R152" s="5"/>
      <c r="S152" s="2"/>
      <c r="T152" s="2"/>
      <c r="U152" s="2"/>
      <c r="V152" s="2"/>
      <c r="W152" s="5"/>
      <c r="X152" s="1" t="str">
        <f t="shared" si="57"/>
        <v/>
      </c>
    </row>
    <row r="153" spans="1:24">
      <c r="A153" s="1" t="str">
        <f t="shared" si="43"/>
        <v>87楽天銀行</v>
      </c>
      <c r="B153" s="1">
        <f>COUNTIF($C$3:C153,C153)</f>
        <v>87</v>
      </c>
      <c r="C153" s="4" t="s">
        <v>145</v>
      </c>
      <c r="D153" s="2">
        <f t="shared" si="58"/>
        <v>151</v>
      </c>
      <c r="E153" s="2">
        <v>3</v>
      </c>
      <c r="F153" s="2">
        <v>4</v>
      </c>
      <c r="G153" s="35"/>
      <c r="H153" s="2"/>
      <c r="I153" s="39"/>
      <c r="J153" s="76" t="s">
        <v>166</v>
      </c>
      <c r="K153" s="2"/>
      <c r="L153" s="70"/>
      <c r="M153" s="3">
        <v>74500000</v>
      </c>
      <c r="N153" s="57"/>
      <c r="O153" s="3">
        <f t="shared" si="60"/>
        <v>74508753</v>
      </c>
      <c r="P153" s="3">
        <f t="shared" si="61"/>
        <v>78380454.883561641</v>
      </c>
      <c r="Q153" s="73" t="s">
        <v>149</v>
      </c>
      <c r="R153" s="5"/>
      <c r="S153" s="2"/>
      <c r="T153" s="2"/>
      <c r="U153" s="2"/>
      <c r="V153" s="2"/>
      <c r="W153" s="5"/>
      <c r="X153" s="1">
        <f t="shared" si="57"/>
        <v>24</v>
      </c>
    </row>
    <row r="154" spans="1:24">
      <c r="A154" s="1" t="str">
        <f t="shared" si="43"/>
        <v>88楽天銀行</v>
      </c>
      <c r="B154" s="1">
        <f>COUNTIF($C$3:C154,C154)</f>
        <v>88</v>
      </c>
      <c r="C154" s="4" t="s">
        <v>145</v>
      </c>
      <c r="D154" s="2">
        <f t="shared" si="58"/>
        <v>152</v>
      </c>
      <c r="E154" s="2">
        <v>3</v>
      </c>
      <c r="F154" s="2">
        <v>4</v>
      </c>
      <c r="G154" s="35"/>
      <c r="H154" s="2" t="s">
        <v>167</v>
      </c>
      <c r="I154" s="39" t="s">
        <v>147</v>
      </c>
      <c r="J154" s="76" t="s">
        <v>349</v>
      </c>
      <c r="K154" s="2"/>
      <c r="L154" s="70"/>
      <c r="M154" s="3"/>
      <c r="N154" s="57">
        <v>43221712</v>
      </c>
      <c r="O154" s="3">
        <f t="shared" si="60"/>
        <v>31287041</v>
      </c>
      <c r="P154" s="3">
        <f t="shared" si="61"/>
        <v>35158742.883561641</v>
      </c>
      <c r="Q154" s="73" t="s">
        <v>350</v>
      </c>
      <c r="R154" s="5"/>
      <c r="S154" s="2"/>
      <c r="T154" s="2"/>
      <c r="U154" s="2" t="s">
        <v>28</v>
      </c>
      <c r="V154" s="2" t="s">
        <v>170</v>
      </c>
      <c r="W154" s="5"/>
      <c r="X154" s="1">
        <f t="shared" si="57"/>
        <v>2</v>
      </c>
    </row>
    <row r="155" spans="1:24">
      <c r="A155" s="1" t="str">
        <f t="shared" ref="A155" si="65">B155&amp;C155</f>
        <v>89楽天銀行</v>
      </c>
      <c r="B155" s="1">
        <f>COUNTIF($C$3:C155,C155)</f>
        <v>89</v>
      </c>
      <c r="C155" s="4" t="s">
        <v>145</v>
      </c>
      <c r="D155" s="2">
        <f t="shared" si="58"/>
        <v>153</v>
      </c>
      <c r="E155" s="2">
        <v>3</v>
      </c>
      <c r="F155" s="2">
        <v>4</v>
      </c>
      <c r="G155" s="36">
        <v>44621</v>
      </c>
      <c r="H155" s="2" t="s">
        <v>151</v>
      </c>
      <c r="I155" s="39"/>
      <c r="J155" s="76" t="s">
        <v>152</v>
      </c>
      <c r="K155" s="2"/>
      <c r="L155" s="70"/>
      <c r="M155" s="3"/>
      <c r="N155" s="57">
        <v>4500</v>
      </c>
      <c r="O155" s="3">
        <f t="shared" si="60"/>
        <v>31282541</v>
      </c>
      <c r="P155" s="3">
        <f t="shared" si="61"/>
        <v>35154242.883561641</v>
      </c>
      <c r="Q155" s="73" t="s">
        <v>350</v>
      </c>
      <c r="R155" s="5"/>
      <c r="S155" s="2"/>
      <c r="T155" s="2"/>
      <c r="U155" s="2" t="s">
        <v>28</v>
      </c>
      <c r="V155" s="2" t="s">
        <v>170</v>
      </c>
      <c r="W155" s="5"/>
      <c r="X155" s="1">
        <f t="shared" si="57"/>
        <v>2</v>
      </c>
    </row>
    <row r="156" spans="1:24" ht="13.15" customHeight="1">
      <c r="A156" s="1" t="str">
        <f t="shared" si="43"/>
        <v>90楽天銀行</v>
      </c>
      <c r="B156" s="1">
        <f>COUNTIF($C$3:C156,C156)</f>
        <v>90</v>
      </c>
      <c r="C156" s="4" t="s">
        <v>145</v>
      </c>
      <c r="D156" s="2">
        <f t="shared" si="58"/>
        <v>154</v>
      </c>
      <c r="E156" s="2">
        <v>3</v>
      </c>
      <c r="F156" s="2">
        <v>4</v>
      </c>
      <c r="G156" s="36">
        <v>44621</v>
      </c>
      <c r="H156" s="2" t="s">
        <v>255</v>
      </c>
      <c r="I156" s="39" t="s">
        <v>256</v>
      </c>
      <c r="J156" s="76" t="s">
        <v>351</v>
      </c>
      <c r="K156" s="2"/>
      <c r="L156" s="70"/>
      <c r="M156" s="3"/>
      <c r="N156" s="57">
        <v>255000</v>
      </c>
      <c r="O156" s="3">
        <f t="shared" si="60"/>
        <v>31027541</v>
      </c>
      <c r="P156" s="3">
        <f t="shared" si="61"/>
        <v>34899242.883561641</v>
      </c>
      <c r="Q156" s="73" t="s">
        <v>352</v>
      </c>
      <c r="R156" s="5"/>
      <c r="S156" s="2"/>
      <c r="T156" s="2"/>
      <c r="U156" s="2"/>
      <c r="V156" s="2" t="s">
        <v>170</v>
      </c>
      <c r="W156" s="5"/>
      <c r="X156" s="1">
        <f t="shared" si="57"/>
        <v>2</v>
      </c>
    </row>
    <row r="157" spans="1:24" ht="13.15" customHeight="1">
      <c r="A157" s="1" t="str">
        <f t="shared" ref="A157" si="66">B157&amp;C157</f>
        <v>91楽天銀行</v>
      </c>
      <c r="B157" s="1">
        <f>COUNTIF($C$3:C157,C157)</f>
        <v>91</v>
      </c>
      <c r="C157" s="4" t="s">
        <v>145</v>
      </c>
      <c r="D157" s="2">
        <f t="shared" si="58"/>
        <v>155</v>
      </c>
      <c r="E157" s="2">
        <v>3</v>
      </c>
      <c r="F157" s="2">
        <v>4</v>
      </c>
      <c r="G157" s="36">
        <v>44621</v>
      </c>
      <c r="H157" s="2" t="s">
        <v>151</v>
      </c>
      <c r="I157" s="39"/>
      <c r="J157" s="76" t="s">
        <v>152</v>
      </c>
      <c r="K157" s="2"/>
      <c r="L157" s="70"/>
      <c r="M157" s="3"/>
      <c r="N157" s="57">
        <v>229</v>
      </c>
      <c r="O157" s="3">
        <f t="shared" si="60"/>
        <v>31027312</v>
      </c>
      <c r="P157" s="3">
        <f t="shared" si="61"/>
        <v>34899013.883561641</v>
      </c>
      <c r="Q157" s="73" t="s">
        <v>352</v>
      </c>
      <c r="R157" s="5"/>
      <c r="S157" s="2"/>
      <c r="T157" s="2"/>
      <c r="U157" s="2"/>
      <c r="V157" s="2" t="s">
        <v>170</v>
      </c>
      <c r="W157" s="5"/>
      <c r="X157" s="1">
        <f t="shared" si="57"/>
        <v>2</v>
      </c>
    </row>
    <row r="158" spans="1:24">
      <c r="A158" s="1" t="str">
        <f t="shared" si="43"/>
        <v>92楽天銀行</v>
      </c>
      <c r="B158" s="1">
        <f>COUNTIF($C$3:C158,C158)</f>
        <v>92</v>
      </c>
      <c r="C158" s="4" t="s">
        <v>145</v>
      </c>
      <c r="D158" s="2">
        <f t="shared" si="58"/>
        <v>156</v>
      </c>
      <c r="E158" s="2">
        <v>3</v>
      </c>
      <c r="F158" s="2">
        <v>5</v>
      </c>
      <c r="G158" s="35"/>
      <c r="H158" s="2" t="s">
        <v>167</v>
      </c>
      <c r="I158" s="39" t="s">
        <v>147</v>
      </c>
      <c r="J158" s="76" t="s">
        <v>353</v>
      </c>
      <c r="K158" s="2"/>
      <c r="L158" s="70"/>
      <c r="M158" s="3"/>
      <c r="N158" s="57">
        <v>28283563</v>
      </c>
      <c r="O158" s="3">
        <f t="shared" si="60"/>
        <v>2743749</v>
      </c>
      <c r="P158" s="3">
        <f t="shared" si="61"/>
        <v>6615450.883561641</v>
      </c>
      <c r="Q158" s="73" t="s">
        <v>354</v>
      </c>
      <c r="R158" s="5"/>
      <c r="S158" s="2"/>
      <c r="T158" s="2"/>
      <c r="U158" s="2" t="s">
        <v>28</v>
      </c>
      <c r="V158" s="2" t="s">
        <v>170</v>
      </c>
      <c r="W158" s="5"/>
      <c r="X158" s="1">
        <f t="shared" si="57"/>
        <v>2</v>
      </c>
    </row>
    <row r="159" spans="1:24">
      <c r="A159" s="1" t="str">
        <f t="shared" ref="A159" si="67">B159&amp;C159</f>
        <v>93楽天銀行</v>
      </c>
      <c r="B159" s="1">
        <f>COUNTIF($C$3:C159,C159)</f>
        <v>93</v>
      </c>
      <c r="C159" s="4" t="s">
        <v>145</v>
      </c>
      <c r="D159" s="2">
        <f t="shared" si="58"/>
        <v>157</v>
      </c>
      <c r="E159" s="2">
        <v>3</v>
      </c>
      <c r="F159" s="2">
        <v>5</v>
      </c>
      <c r="G159" s="36">
        <v>44621</v>
      </c>
      <c r="H159" s="2" t="s">
        <v>151</v>
      </c>
      <c r="I159" s="39"/>
      <c r="J159" s="76" t="s">
        <v>152</v>
      </c>
      <c r="K159" s="2"/>
      <c r="L159" s="70"/>
      <c r="M159" s="3"/>
      <c r="N159" s="57">
        <v>4500</v>
      </c>
      <c r="O159" s="3">
        <f t="shared" si="60"/>
        <v>2739249</v>
      </c>
      <c r="P159" s="3">
        <f t="shared" si="61"/>
        <v>6610950.883561641</v>
      </c>
      <c r="Q159" s="73" t="s">
        <v>354</v>
      </c>
      <c r="R159" s="5"/>
      <c r="S159" s="2"/>
      <c r="T159" s="2"/>
      <c r="U159" s="2" t="s">
        <v>28</v>
      </c>
      <c r="V159" s="2" t="s">
        <v>170</v>
      </c>
      <c r="W159" s="5"/>
      <c r="X159" s="1">
        <f t="shared" si="57"/>
        <v>2</v>
      </c>
    </row>
    <row r="160" spans="1:24">
      <c r="A160" s="1" t="str">
        <f t="shared" si="43"/>
        <v>46みずほ銀行</v>
      </c>
      <c r="B160" s="1">
        <f>COUNTIF($C$3:C160,C160)</f>
        <v>46</v>
      </c>
      <c r="C160" s="4" t="s">
        <v>140</v>
      </c>
      <c r="D160" s="2">
        <f t="shared" si="58"/>
        <v>158</v>
      </c>
      <c r="E160" s="2">
        <v>3</v>
      </c>
      <c r="F160" s="2">
        <v>7</v>
      </c>
      <c r="G160" s="35"/>
      <c r="H160" s="2" t="s">
        <v>178</v>
      </c>
      <c r="I160" s="39"/>
      <c r="J160" s="70" t="s">
        <v>355</v>
      </c>
      <c r="K160" s="2"/>
      <c r="L160" s="70"/>
      <c r="M160" s="3"/>
      <c r="N160" s="57">
        <v>3100000</v>
      </c>
      <c r="O160" s="3">
        <f t="shared" si="60"/>
        <v>607840.88356164098</v>
      </c>
      <c r="P160" s="3">
        <f>P180+M160-N160</f>
        <v>3504413.883561641</v>
      </c>
      <c r="Q160" s="73"/>
      <c r="R160" s="5"/>
      <c r="S160" s="2"/>
      <c r="T160" s="2"/>
      <c r="U160" s="2"/>
      <c r="V160" s="2"/>
      <c r="W160" s="5"/>
      <c r="X160" s="1" t="str">
        <f t="shared" si="57"/>
        <v/>
      </c>
    </row>
    <row r="161" spans="1:24" ht="14.45">
      <c r="A161" s="1" t="str">
        <f>B161&amp;C161</f>
        <v>94楽天銀行</v>
      </c>
      <c r="B161" s="1">
        <f>COUNTIF($C$3:C161,C161)</f>
        <v>94</v>
      </c>
      <c r="C161" s="4" t="s">
        <v>145</v>
      </c>
      <c r="D161" s="2">
        <f t="shared" si="58"/>
        <v>159</v>
      </c>
      <c r="E161" s="2">
        <v>3</v>
      </c>
      <c r="F161" s="2">
        <v>18</v>
      </c>
      <c r="G161" s="36">
        <v>44593</v>
      </c>
      <c r="H161" s="2" t="s">
        <v>185</v>
      </c>
      <c r="I161" s="39"/>
      <c r="J161" s="76" t="s">
        <v>356</v>
      </c>
      <c r="K161" s="2"/>
      <c r="L161" s="70"/>
      <c r="M161" s="3"/>
      <c r="N161" s="57">
        <v>205198</v>
      </c>
      <c r="O161" s="3">
        <f t="shared" si="60"/>
        <v>2534051</v>
      </c>
      <c r="P161" s="3">
        <f t="shared" ref="P161:P188" si="68">P160+M161-N161</f>
        <v>3299215.883561641</v>
      </c>
      <c r="Q161" s="73" t="s">
        <v>357</v>
      </c>
      <c r="R161" s="5"/>
      <c r="S161" s="2"/>
      <c r="T161" s="2"/>
      <c r="U161" s="2" t="s">
        <v>149</v>
      </c>
      <c r="V161" s="2" t="s">
        <v>170</v>
      </c>
      <c r="W161" s="5" t="s">
        <v>149</v>
      </c>
      <c r="X161" s="1">
        <f t="shared" si="57"/>
        <v>2</v>
      </c>
    </row>
    <row r="162" spans="1:24">
      <c r="A162" s="1" t="str">
        <f t="shared" ref="A162" si="69">B162&amp;C162</f>
        <v>95楽天銀行</v>
      </c>
      <c r="B162" s="1">
        <f>COUNTIF($C$3:C162,C162)</f>
        <v>95</v>
      </c>
      <c r="C162" s="4" t="s">
        <v>145</v>
      </c>
      <c r="D162" s="2">
        <f t="shared" si="58"/>
        <v>160</v>
      </c>
      <c r="E162" s="2">
        <v>3</v>
      </c>
      <c r="F162" s="2">
        <v>18</v>
      </c>
      <c r="G162" s="36">
        <v>44621</v>
      </c>
      <c r="H162" s="2" t="s">
        <v>151</v>
      </c>
      <c r="I162" s="39"/>
      <c r="J162" s="76" t="s">
        <v>152</v>
      </c>
      <c r="K162" s="2"/>
      <c r="L162" s="70"/>
      <c r="M162" s="3"/>
      <c r="N162" s="57">
        <v>52</v>
      </c>
      <c r="O162" s="3">
        <f t="shared" si="60"/>
        <v>2533999</v>
      </c>
      <c r="P162" s="3">
        <f t="shared" si="68"/>
        <v>3299163.883561641</v>
      </c>
      <c r="Q162" s="73" t="s">
        <v>357</v>
      </c>
      <c r="R162" s="5"/>
      <c r="S162" s="2"/>
      <c r="T162" s="2"/>
      <c r="U162" s="2" t="s">
        <v>149</v>
      </c>
      <c r="V162" s="2" t="s">
        <v>170</v>
      </c>
      <c r="W162" s="5" t="s">
        <v>149</v>
      </c>
      <c r="X162" s="1">
        <f t="shared" si="57"/>
        <v>2</v>
      </c>
    </row>
    <row r="163" spans="1:24">
      <c r="A163" s="1" t="str">
        <f>B163&amp;C163</f>
        <v>96楽天銀行</v>
      </c>
      <c r="B163" s="1">
        <f>COUNTIF($C$3:C163,C163)</f>
        <v>96</v>
      </c>
      <c r="C163" s="4" t="s">
        <v>145</v>
      </c>
      <c r="D163" s="2">
        <f t="shared" si="58"/>
        <v>161</v>
      </c>
      <c r="E163" s="2">
        <v>3</v>
      </c>
      <c r="F163" s="2">
        <v>18</v>
      </c>
      <c r="G163" s="36">
        <v>44593</v>
      </c>
      <c r="H163" s="2" t="s">
        <v>185</v>
      </c>
      <c r="I163" s="39"/>
      <c r="J163" s="76" t="s">
        <v>358</v>
      </c>
      <c r="K163" s="2"/>
      <c r="L163" s="70"/>
      <c r="M163" s="3"/>
      <c r="N163" s="57">
        <v>399305</v>
      </c>
      <c r="O163" s="3">
        <f t="shared" si="60"/>
        <v>2134694</v>
      </c>
      <c r="P163" s="3">
        <f t="shared" si="68"/>
        <v>2899858.883561641</v>
      </c>
      <c r="Q163" s="73" t="s">
        <v>359</v>
      </c>
      <c r="R163" s="5"/>
      <c r="S163" s="2"/>
      <c r="T163" s="2"/>
      <c r="U163" s="2" t="s">
        <v>149</v>
      </c>
      <c r="V163" s="2" t="s">
        <v>170</v>
      </c>
      <c r="W163" s="5" t="s">
        <v>149</v>
      </c>
      <c r="X163" s="1">
        <f t="shared" si="57"/>
        <v>2</v>
      </c>
    </row>
    <row r="164" spans="1:24">
      <c r="A164" s="1" t="str">
        <f t="shared" ref="A164" si="70">B164&amp;C164</f>
        <v>97楽天銀行</v>
      </c>
      <c r="B164" s="1">
        <f>COUNTIF($C$3:C164,C164)</f>
        <v>97</v>
      </c>
      <c r="C164" s="4" t="s">
        <v>145</v>
      </c>
      <c r="D164" s="2">
        <f t="shared" si="58"/>
        <v>162</v>
      </c>
      <c r="E164" s="2">
        <v>3</v>
      </c>
      <c r="F164" s="2">
        <v>18</v>
      </c>
      <c r="G164" s="36">
        <v>44621</v>
      </c>
      <c r="H164" s="2" t="s">
        <v>151</v>
      </c>
      <c r="I164" s="39"/>
      <c r="J164" s="76" t="s">
        <v>152</v>
      </c>
      <c r="K164" s="2"/>
      <c r="L164" s="70"/>
      <c r="M164" s="3"/>
      <c r="N164" s="57">
        <v>52</v>
      </c>
      <c r="O164" s="3">
        <f t="shared" si="60"/>
        <v>2134642</v>
      </c>
      <c r="P164" s="3">
        <f t="shared" si="68"/>
        <v>2899806.883561641</v>
      </c>
      <c r="Q164" s="73" t="s">
        <v>359</v>
      </c>
      <c r="R164" s="5"/>
      <c r="S164" s="2"/>
      <c r="T164" s="2"/>
      <c r="U164" s="2" t="s">
        <v>149</v>
      </c>
      <c r="V164" s="2" t="s">
        <v>170</v>
      </c>
      <c r="W164" s="5" t="s">
        <v>149</v>
      </c>
      <c r="X164" s="1">
        <f t="shared" si="57"/>
        <v>2</v>
      </c>
    </row>
    <row r="165" spans="1:24">
      <c r="A165" s="1" t="str">
        <f t="shared" si="43"/>
        <v>98楽天銀行</v>
      </c>
      <c r="B165" s="1">
        <f>COUNTIF($C$3:C165,C165)</f>
        <v>98</v>
      </c>
      <c r="C165" s="4" t="s">
        <v>145</v>
      </c>
      <c r="D165" s="2">
        <f t="shared" si="58"/>
        <v>163</v>
      </c>
      <c r="E165" s="2">
        <v>3</v>
      </c>
      <c r="F165" s="2">
        <v>18</v>
      </c>
      <c r="G165" s="36">
        <v>44593</v>
      </c>
      <c r="H165" s="2" t="s">
        <v>185</v>
      </c>
      <c r="I165" s="39"/>
      <c r="J165" s="76" t="s">
        <v>360</v>
      </c>
      <c r="K165" s="2"/>
      <c r="L165" s="70"/>
      <c r="M165" s="3"/>
      <c r="N165" s="57">
        <v>852951</v>
      </c>
      <c r="O165" s="3">
        <f t="shared" si="60"/>
        <v>1281691</v>
      </c>
      <c r="P165" s="3">
        <f t="shared" si="68"/>
        <v>2046855.883561641</v>
      </c>
      <c r="Q165" s="73" t="s">
        <v>361</v>
      </c>
      <c r="R165" s="5"/>
      <c r="S165" s="2"/>
      <c r="T165" s="2"/>
      <c r="U165" s="2" t="s">
        <v>149</v>
      </c>
      <c r="V165" s="2" t="s">
        <v>170</v>
      </c>
      <c r="W165" s="5" t="s">
        <v>149</v>
      </c>
      <c r="X165" s="1">
        <f t="shared" si="57"/>
        <v>2</v>
      </c>
    </row>
    <row r="166" spans="1:24">
      <c r="A166" s="1" t="str">
        <f t="shared" ref="A166" si="71">B166&amp;C166</f>
        <v>99楽天銀行</v>
      </c>
      <c r="B166" s="1">
        <f>COUNTIF($C$3:C166,C166)</f>
        <v>99</v>
      </c>
      <c r="C166" s="4" t="s">
        <v>145</v>
      </c>
      <c r="D166" s="2">
        <f t="shared" si="58"/>
        <v>164</v>
      </c>
      <c r="E166" s="2">
        <v>3</v>
      </c>
      <c r="F166" s="2">
        <v>18</v>
      </c>
      <c r="G166" s="36">
        <v>44621</v>
      </c>
      <c r="H166" s="2" t="s">
        <v>151</v>
      </c>
      <c r="I166" s="39"/>
      <c r="J166" s="76" t="s">
        <v>152</v>
      </c>
      <c r="K166" s="2"/>
      <c r="L166" s="70"/>
      <c r="M166" s="3"/>
      <c r="N166" s="57">
        <v>229</v>
      </c>
      <c r="O166" s="3">
        <f t="shared" si="60"/>
        <v>1281462</v>
      </c>
      <c r="P166" s="3">
        <f t="shared" si="68"/>
        <v>2046626.883561641</v>
      </c>
      <c r="Q166" s="73" t="s">
        <v>361</v>
      </c>
      <c r="R166" s="5"/>
      <c r="S166" s="2"/>
      <c r="T166" s="2"/>
      <c r="U166" s="2" t="s">
        <v>149</v>
      </c>
      <c r="V166" s="2" t="s">
        <v>170</v>
      </c>
      <c r="W166" s="5" t="s">
        <v>149</v>
      </c>
      <c r="X166" s="1">
        <f t="shared" si="57"/>
        <v>2</v>
      </c>
    </row>
    <row r="167" spans="1:24" ht="14.45">
      <c r="A167" s="1" t="str">
        <f t="shared" si="43"/>
        <v>100楽天銀行</v>
      </c>
      <c r="B167" s="1">
        <f>COUNTIF($C$3:C167,C167)</f>
        <v>100</v>
      </c>
      <c r="C167" s="4" t="s">
        <v>145</v>
      </c>
      <c r="D167" s="2">
        <f t="shared" si="58"/>
        <v>165</v>
      </c>
      <c r="E167" s="2">
        <v>3</v>
      </c>
      <c r="F167" s="2">
        <v>18</v>
      </c>
      <c r="G167" s="36">
        <v>44593</v>
      </c>
      <c r="H167" s="2" t="s">
        <v>185</v>
      </c>
      <c r="I167" s="39"/>
      <c r="J167" s="77" t="s">
        <v>362</v>
      </c>
      <c r="K167" s="37"/>
      <c r="L167" s="70"/>
      <c r="M167" s="3"/>
      <c r="N167" s="57">
        <v>443148</v>
      </c>
      <c r="O167" s="3">
        <f t="shared" si="60"/>
        <v>838314</v>
      </c>
      <c r="P167" s="3">
        <f t="shared" si="68"/>
        <v>1603478.883561641</v>
      </c>
      <c r="Q167" s="73" t="s">
        <v>363</v>
      </c>
      <c r="R167" s="5"/>
      <c r="S167" s="2"/>
      <c r="T167" s="2"/>
      <c r="U167" s="2" t="s">
        <v>149</v>
      </c>
      <c r="V167" s="2" t="s">
        <v>170</v>
      </c>
      <c r="W167" s="5" t="s">
        <v>149</v>
      </c>
      <c r="X167" s="1">
        <f t="shared" si="57"/>
        <v>2</v>
      </c>
    </row>
    <row r="168" spans="1:24">
      <c r="A168" s="1" t="str">
        <f t="shared" ref="A168" si="72">B168&amp;C168</f>
        <v>101楽天銀行</v>
      </c>
      <c r="B168" s="1">
        <f>COUNTIF($C$3:C168,C168)</f>
        <v>101</v>
      </c>
      <c r="C168" s="4" t="s">
        <v>145</v>
      </c>
      <c r="D168" s="2">
        <f t="shared" si="58"/>
        <v>166</v>
      </c>
      <c r="E168" s="2">
        <v>3</v>
      </c>
      <c r="F168" s="2">
        <v>18</v>
      </c>
      <c r="G168" s="36">
        <v>44621</v>
      </c>
      <c r="H168" s="2" t="s">
        <v>151</v>
      </c>
      <c r="I168" s="39"/>
      <c r="J168" s="76" t="s">
        <v>152</v>
      </c>
      <c r="K168" s="2"/>
      <c r="L168" s="70"/>
      <c r="M168" s="3"/>
      <c r="N168" s="57">
        <v>229</v>
      </c>
      <c r="O168" s="3">
        <f t="shared" si="60"/>
        <v>838085</v>
      </c>
      <c r="P168" s="3">
        <f t="shared" si="68"/>
        <v>1603249.883561641</v>
      </c>
      <c r="Q168" s="73" t="s">
        <v>363</v>
      </c>
      <c r="R168" s="5"/>
      <c r="S168" s="2"/>
      <c r="T168" s="2"/>
      <c r="U168" s="2" t="s">
        <v>149</v>
      </c>
      <c r="V168" s="2" t="s">
        <v>170</v>
      </c>
      <c r="W168" s="5" t="s">
        <v>149</v>
      </c>
      <c r="X168" s="1">
        <f t="shared" si="57"/>
        <v>2</v>
      </c>
    </row>
    <row r="169" spans="1:24" ht="14.45">
      <c r="A169" s="1" t="str">
        <f t="shared" si="43"/>
        <v>102楽天銀行</v>
      </c>
      <c r="B169" s="1">
        <f>COUNTIF($C$3:C169,C169)</f>
        <v>102</v>
      </c>
      <c r="C169" s="4" t="s">
        <v>145</v>
      </c>
      <c r="D169" s="2">
        <f t="shared" si="58"/>
        <v>167</v>
      </c>
      <c r="E169" s="2">
        <v>3</v>
      </c>
      <c r="F169" s="2">
        <v>18</v>
      </c>
      <c r="G169" s="36">
        <v>44593</v>
      </c>
      <c r="H169" s="2" t="s">
        <v>185</v>
      </c>
      <c r="I169" s="39"/>
      <c r="J169" s="77" t="s">
        <v>364</v>
      </c>
      <c r="K169" s="37"/>
      <c r="L169" s="70"/>
      <c r="M169" s="3"/>
      <c r="N169" s="57">
        <v>318765</v>
      </c>
      <c r="O169" s="3">
        <f t="shared" si="60"/>
        <v>519320</v>
      </c>
      <c r="P169" s="3">
        <f t="shared" si="68"/>
        <v>1284484.883561641</v>
      </c>
      <c r="Q169" s="73" t="s">
        <v>365</v>
      </c>
      <c r="R169" s="5"/>
      <c r="S169" s="2"/>
      <c r="T169" s="2"/>
      <c r="U169" s="2" t="s">
        <v>149</v>
      </c>
      <c r="V169" s="2" t="s">
        <v>170</v>
      </c>
      <c r="W169" s="5" t="s">
        <v>149</v>
      </c>
      <c r="X169" s="1">
        <f t="shared" si="57"/>
        <v>2</v>
      </c>
    </row>
    <row r="170" spans="1:24">
      <c r="A170" s="1" t="str">
        <f t="shared" ref="A170" si="73">B170&amp;C170</f>
        <v>103楽天銀行</v>
      </c>
      <c r="B170" s="1">
        <f>COUNTIF($C$3:C170,C170)</f>
        <v>103</v>
      </c>
      <c r="C170" s="4" t="s">
        <v>145</v>
      </c>
      <c r="D170" s="2">
        <f t="shared" si="58"/>
        <v>168</v>
      </c>
      <c r="E170" s="2">
        <v>3</v>
      </c>
      <c r="F170" s="2">
        <v>18</v>
      </c>
      <c r="G170" s="36">
        <v>44621</v>
      </c>
      <c r="H170" s="2" t="s">
        <v>151</v>
      </c>
      <c r="I170" s="39"/>
      <c r="J170" s="76" t="s">
        <v>152</v>
      </c>
      <c r="K170" s="2"/>
      <c r="L170" s="70"/>
      <c r="M170" s="3"/>
      <c r="N170" s="57">
        <v>229</v>
      </c>
      <c r="O170" s="3">
        <f t="shared" si="60"/>
        <v>519091</v>
      </c>
      <c r="P170" s="3">
        <f t="shared" si="68"/>
        <v>1284255.883561641</v>
      </c>
      <c r="Q170" s="73" t="s">
        <v>365</v>
      </c>
      <c r="R170" s="5"/>
      <c r="S170" s="2"/>
      <c r="T170" s="2"/>
      <c r="U170" s="2" t="s">
        <v>149</v>
      </c>
      <c r="V170" s="2" t="s">
        <v>170</v>
      </c>
      <c r="W170" s="5" t="s">
        <v>149</v>
      </c>
      <c r="X170" s="1">
        <f t="shared" si="57"/>
        <v>2</v>
      </c>
    </row>
    <row r="171" spans="1:24">
      <c r="A171" s="1" t="str">
        <f t="shared" si="43"/>
        <v>104楽天銀行</v>
      </c>
      <c r="B171" s="1">
        <f>COUNTIF($C$3:C171,C171)</f>
        <v>104</v>
      </c>
      <c r="C171" s="4" t="s">
        <v>145</v>
      </c>
      <c r="D171" s="2">
        <f t="shared" si="58"/>
        <v>169</v>
      </c>
      <c r="E171" s="2">
        <v>3</v>
      </c>
      <c r="F171" s="2">
        <v>18</v>
      </c>
      <c r="G171" s="36">
        <v>44593</v>
      </c>
      <c r="H171" s="2" t="s">
        <v>185</v>
      </c>
      <c r="I171" s="39"/>
      <c r="J171" s="76" t="s">
        <v>366</v>
      </c>
      <c r="K171" s="2"/>
      <c r="L171" s="70"/>
      <c r="M171" s="3"/>
      <c r="N171" s="57">
        <v>398893</v>
      </c>
      <c r="O171" s="3">
        <f t="shared" si="60"/>
        <v>120198</v>
      </c>
      <c r="P171" s="3">
        <f t="shared" si="68"/>
        <v>885362.88356164098</v>
      </c>
      <c r="Q171" s="73" t="s">
        <v>367</v>
      </c>
      <c r="R171" s="5"/>
      <c r="S171" s="2"/>
      <c r="T171" s="2"/>
      <c r="U171" s="2" t="s">
        <v>149</v>
      </c>
      <c r="V171" s="2" t="s">
        <v>170</v>
      </c>
      <c r="W171" s="5" t="s">
        <v>149</v>
      </c>
      <c r="X171" s="1">
        <f t="shared" si="57"/>
        <v>2</v>
      </c>
    </row>
    <row r="172" spans="1:24">
      <c r="A172" s="1" t="str">
        <f t="shared" ref="A172" si="74">B172&amp;C172</f>
        <v>105楽天銀行</v>
      </c>
      <c r="B172" s="1">
        <f>COUNTIF($C$3:C172,C172)</f>
        <v>105</v>
      </c>
      <c r="C172" s="4" t="s">
        <v>145</v>
      </c>
      <c r="D172" s="2">
        <f t="shared" si="58"/>
        <v>170</v>
      </c>
      <c r="E172" s="2">
        <v>3</v>
      </c>
      <c r="F172" s="2">
        <v>18</v>
      </c>
      <c r="G172" s="36">
        <v>44621</v>
      </c>
      <c r="H172" s="2" t="s">
        <v>151</v>
      </c>
      <c r="I172" s="39"/>
      <c r="J172" s="76" t="s">
        <v>152</v>
      </c>
      <c r="K172" s="2"/>
      <c r="L172" s="70"/>
      <c r="M172" s="3"/>
      <c r="N172" s="57">
        <v>229</v>
      </c>
      <c r="O172" s="3">
        <f t="shared" si="60"/>
        <v>119969</v>
      </c>
      <c r="P172" s="3">
        <f t="shared" si="68"/>
        <v>885133.88356164098</v>
      </c>
      <c r="Q172" s="73" t="s">
        <v>367</v>
      </c>
      <c r="R172" s="5"/>
      <c r="S172" s="2"/>
      <c r="T172" s="2"/>
      <c r="U172" s="2" t="s">
        <v>149</v>
      </c>
      <c r="V172" s="2" t="s">
        <v>170</v>
      </c>
      <c r="W172" s="5" t="s">
        <v>149</v>
      </c>
      <c r="X172" s="1">
        <f t="shared" si="57"/>
        <v>2</v>
      </c>
    </row>
    <row r="173" spans="1:24">
      <c r="A173" s="1" t="str">
        <f>B173&amp;C173</f>
        <v>106楽天銀行</v>
      </c>
      <c r="B173" s="1">
        <f>COUNTIF($C$3:C173,C173)</f>
        <v>106</v>
      </c>
      <c r="C173" s="4" t="s">
        <v>145</v>
      </c>
      <c r="D173" s="2">
        <f t="shared" si="58"/>
        <v>171</v>
      </c>
      <c r="E173" s="2">
        <v>3</v>
      </c>
      <c r="F173" s="2">
        <v>22</v>
      </c>
      <c r="G173" s="35"/>
      <c r="H173" s="2" t="s">
        <v>146</v>
      </c>
      <c r="I173" s="39" t="s">
        <v>147</v>
      </c>
      <c r="J173" s="76" t="s">
        <v>368</v>
      </c>
      <c r="K173" s="2"/>
      <c r="L173" s="70"/>
      <c r="M173" s="57">
        <v>1369900</v>
      </c>
      <c r="N173" s="57"/>
      <c r="O173" s="3">
        <f t="shared" si="60"/>
        <v>1489869</v>
      </c>
      <c r="P173" s="3">
        <f t="shared" si="68"/>
        <v>2255033.883561641</v>
      </c>
      <c r="Q173" s="73" t="s">
        <v>149</v>
      </c>
      <c r="R173" s="5"/>
      <c r="S173" s="2"/>
      <c r="T173" s="2"/>
      <c r="U173" s="2"/>
      <c r="V173" s="2"/>
      <c r="W173" s="5"/>
      <c r="X173" s="1">
        <f t="shared" si="57"/>
        <v>24</v>
      </c>
    </row>
    <row r="174" spans="1:24">
      <c r="A174" s="1" t="str">
        <f t="shared" ref="A174" si="75">B174&amp;C174</f>
        <v>107楽天銀行</v>
      </c>
      <c r="B174" s="1">
        <f>COUNTIF($C$3:C174,C174)</f>
        <v>107</v>
      </c>
      <c r="C174" s="4" t="s">
        <v>145</v>
      </c>
      <c r="D174" s="2">
        <f t="shared" si="58"/>
        <v>172</v>
      </c>
      <c r="E174" s="2">
        <v>3</v>
      </c>
      <c r="F174" s="2">
        <v>22</v>
      </c>
      <c r="G174" s="36">
        <v>44621</v>
      </c>
      <c r="H174" s="2" t="s">
        <v>151</v>
      </c>
      <c r="I174" s="39"/>
      <c r="J174" s="76" t="s">
        <v>152</v>
      </c>
      <c r="K174" s="2"/>
      <c r="L174" s="70"/>
      <c r="M174" s="3"/>
      <c r="N174" s="57">
        <v>2000</v>
      </c>
      <c r="O174" s="3">
        <f t="shared" si="60"/>
        <v>1487869</v>
      </c>
      <c r="P174" s="3">
        <f t="shared" si="68"/>
        <v>2253033.883561641</v>
      </c>
      <c r="Q174" s="73" t="s">
        <v>149</v>
      </c>
      <c r="R174" s="5"/>
      <c r="S174" s="2"/>
      <c r="T174" s="2"/>
      <c r="U174" s="2" t="s">
        <v>149</v>
      </c>
      <c r="V174" s="2"/>
      <c r="W174" s="5" t="s">
        <v>149</v>
      </c>
      <c r="X174" s="1">
        <f t="shared" si="57"/>
        <v>24</v>
      </c>
    </row>
    <row r="175" spans="1:24">
      <c r="A175" s="1" t="str">
        <f>B175&amp;C175</f>
        <v>108楽天銀行</v>
      </c>
      <c r="B175" s="1">
        <f>COUNTIF($C$3:C175,C175)</f>
        <v>108</v>
      </c>
      <c r="C175" s="4" t="s">
        <v>145</v>
      </c>
      <c r="D175" s="2">
        <f t="shared" si="58"/>
        <v>173</v>
      </c>
      <c r="E175" s="2">
        <v>3</v>
      </c>
      <c r="F175" s="2">
        <v>22</v>
      </c>
      <c r="G175" s="35"/>
      <c r="H175" s="2" t="s">
        <v>146</v>
      </c>
      <c r="I175" s="39" t="s">
        <v>147</v>
      </c>
      <c r="J175" s="76" t="s">
        <v>369</v>
      </c>
      <c r="K175" s="2"/>
      <c r="L175" s="70"/>
      <c r="M175" s="57">
        <v>1500000</v>
      </c>
      <c r="N175" s="57"/>
      <c r="O175" s="3">
        <f t="shared" si="60"/>
        <v>2987869</v>
      </c>
      <c r="P175" s="3">
        <f t="shared" si="68"/>
        <v>3753033.883561641</v>
      </c>
      <c r="Q175" s="73" t="s">
        <v>149</v>
      </c>
      <c r="R175" s="5"/>
      <c r="S175" s="2"/>
      <c r="T175" s="2"/>
      <c r="U175" s="2"/>
      <c r="V175" s="2"/>
      <c r="W175" s="5"/>
      <c r="X175" s="1">
        <f t="shared" si="57"/>
        <v>24</v>
      </c>
    </row>
    <row r="176" spans="1:24">
      <c r="A176" s="1" t="str">
        <f t="shared" ref="A176" si="76">B176&amp;C176</f>
        <v>109楽天銀行</v>
      </c>
      <c r="B176" s="1">
        <f>COUNTIF($C$3:C176,C176)</f>
        <v>109</v>
      </c>
      <c r="C176" s="4" t="s">
        <v>145</v>
      </c>
      <c r="D176" s="2">
        <f t="shared" si="58"/>
        <v>174</v>
      </c>
      <c r="E176" s="2">
        <v>3</v>
      </c>
      <c r="F176" s="2">
        <v>22</v>
      </c>
      <c r="G176" s="36">
        <v>44621</v>
      </c>
      <c r="H176" s="2" t="s">
        <v>151</v>
      </c>
      <c r="I176" s="39"/>
      <c r="J176" s="76" t="s">
        <v>152</v>
      </c>
      <c r="K176" s="2"/>
      <c r="L176" s="70"/>
      <c r="M176" s="3"/>
      <c r="N176" s="57">
        <v>2000</v>
      </c>
      <c r="O176" s="3">
        <f t="shared" si="60"/>
        <v>2985869</v>
      </c>
      <c r="P176" s="3">
        <f t="shared" si="68"/>
        <v>3751033.883561641</v>
      </c>
      <c r="Q176" s="73" t="s">
        <v>149</v>
      </c>
      <c r="R176" s="5"/>
      <c r="S176" s="2"/>
      <c r="T176" s="2"/>
      <c r="U176" s="2" t="s">
        <v>149</v>
      </c>
      <c r="V176" s="2"/>
      <c r="W176" s="5" t="s">
        <v>149</v>
      </c>
      <c r="X176" s="1">
        <f t="shared" si="57"/>
        <v>24</v>
      </c>
    </row>
    <row r="177" spans="1:24">
      <c r="A177" s="1" t="str">
        <f t="shared" ref="A177:A180" si="77">B177&amp;C177</f>
        <v>110楽天銀行</v>
      </c>
      <c r="B177" s="1">
        <f>COUNTIF($C$3:C177,C177)</f>
        <v>110</v>
      </c>
      <c r="C177" s="4" t="s">
        <v>145</v>
      </c>
      <c r="D177" s="2">
        <f t="shared" si="58"/>
        <v>175</v>
      </c>
      <c r="E177" s="2">
        <v>3</v>
      </c>
      <c r="F177" s="2">
        <v>22</v>
      </c>
      <c r="G177" s="36">
        <v>44621</v>
      </c>
      <c r="H177" s="2"/>
      <c r="I177" s="39"/>
      <c r="J177" s="76" t="s">
        <v>166</v>
      </c>
      <c r="K177" s="2"/>
      <c r="L177" s="70"/>
      <c r="M177" s="3"/>
      <c r="N177" s="57">
        <v>2900000</v>
      </c>
      <c r="O177" s="3">
        <f t="shared" si="60"/>
        <v>85869</v>
      </c>
      <c r="P177" s="3">
        <f t="shared" si="68"/>
        <v>851033.88356164098</v>
      </c>
      <c r="Q177" s="73" t="s">
        <v>149</v>
      </c>
      <c r="R177" s="5"/>
      <c r="S177" s="2"/>
      <c r="T177" s="2"/>
      <c r="U177" s="2" t="s">
        <v>149</v>
      </c>
      <c r="V177" s="2"/>
      <c r="W177" s="5" t="s">
        <v>149</v>
      </c>
      <c r="X177" s="1">
        <f t="shared" si="57"/>
        <v>24</v>
      </c>
    </row>
    <row r="178" spans="1:24">
      <c r="A178" s="1" t="str">
        <f t="shared" si="77"/>
        <v>111楽天銀行</v>
      </c>
      <c r="B178" s="1">
        <f>COUNTIF($C$3:C178,C178)</f>
        <v>111</v>
      </c>
      <c r="C178" s="4" t="s">
        <v>145</v>
      </c>
      <c r="D178" s="2">
        <f t="shared" si="58"/>
        <v>176</v>
      </c>
      <c r="E178" s="2">
        <v>3</v>
      </c>
      <c r="F178" s="2">
        <v>22</v>
      </c>
      <c r="G178" s="36">
        <v>44621</v>
      </c>
      <c r="H178" s="2" t="s">
        <v>151</v>
      </c>
      <c r="I178" s="39"/>
      <c r="J178" s="76" t="s">
        <v>152</v>
      </c>
      <c r="K178" s="2"/>
      <c r="L178" s="70"/>
      <c r="M178" s="3"/>
      <c r="N178" s="57">
        <v>229</v>
      </c>
      <c r="O178" s="3">
        <f t="shared" si="60"/>
        <v>85640</v>
      </c>
      <c r="P178" s="3">
        <f t="shared" si="68"/>
        <v>850804.88356164098</v>
      </c>
      <c r="Q178" s="73" t="s">
        <v>149</v>
      </c>
      <c r="R178" s="5"/>
      <c r="S178" s="2"/>
      <c r="T178" s="2"/>
      <c r="U178" s="2" t="s">
        <v>149</v>
      </c>
      <c r="V178" s="2"/>
      <c r="W178" s="5" t="s">
        <v>149</v>
      </c>
      <c r="X178" s="1">
        <f t="shared" si="57"/>
        <v>24</v>
      </c>
    </row>
    <row r="179" spans="1:24">
      <c r="A179" s="1" t="str">
        <f t="shared" si="77"/>
        <v>47みずほ銀行</v>
      </c>
      <c r="B179" s="1">
        <f>COUNTIF($C$3:C179,C179)</f>
        <v>47</v>
      </c>
      <c r="C179" s="4" t="s">
        <v>140</v>
      </c>
      <c r="D179" s="2">
        <f t="shared" si="58"/>
        <v>177</v>
      </c>
      <c r="E179" s="2">
        <v>3</v>
      </c>
      <c r="F179" s="2">
        <v>22</v>
      </c>
      <c r="G179" s="35"/>
      <c r="H179" s="2"/>
      <c r="I179" s="39"/>
      <c r="J179" s="78" t="s">
        <v>370</v>
      </c>
      <c r="K179" s="2"/>
      <c r="L179" s="70"/>
      <c r="M179" s="3">
        <v>2900000</v>
      </c>
      <c r="N179" s="57"/>
      <c r="O179" s="3">
        <f t="shared" si="60"/>
        <v>3507840.883561641</v>
      </c>
      <c r="P179" s="3">
        <f t="shared" ref="P179" si="78">P178+M179-N179</f>
        <v>3750804.883561641</v>
      </c>
      <c r="Q179" s="73"/>
      <c r="R179" s="5"/>
      <c r="S179" s="2"/>
      <c r="T179" s="2"/>
      <c r="U179" s="2"/>
      <c r="V179" s="2"/>
      <c r="W179" s="5"/>
      <c r="X179" s="1" t="str">
        <f t="shared" si="57"/>
        <v/>
      </c>
    </row>
    <row r="180" spans="1:24">
      <c r="A180" s="1" t="str">
        <f t="shared" si="77"/>
        <v>20東京スター銀行</v>
      </c>
      <c r="B180" s="1">
        <f>COUNTIF($C$3:C180,C180)</f>
        <v>20</v>
      </c>
      <c r="C180" s="4" t="s">
        <v>153</v>
      </c>
      <c r="D180" s="2">
        <f t="shared" si="58"/>
        <v>178</v>
      </c>
      <c r="E180" s="2">
        <v>3</v>
      </c>
      <c r="F180" s="2">
        <v>22</v>
      </c>
      <c r="G180" s="36">
        <v>44593</v>
      </c>
      <c r="H180" s="2" t="s">
        <v>198</v>
      </c>
      <c r="I180" s="39" t="s">
        <v>199</v>
      </c>
      <c r="J180" s="70" t="s">
        <v>371</v>
      </c>
      <c r="K180" s="2"/>
      <c r="L180" s="70"/>
      <c r="M180" s="3"/>
      <c r="N180" s="57">
        <v>6537</v>
      </c>
      <c r="O180" s="3">
        <f t="shared" si="60"/>
        <v>157324</v>
      </c>
      <c r="P180" s="3">
        <f>P159+M180-N180</f>
        <v>6604413.883561641</v>
      </c>
      <c r="Q180" s="73"/>
      <c r="R180" s="5"/>
      <c r="S180" s="2"/>
      <c r="T180" s="2"/>
      <c r="U180" s="2"/>
      <c r="V180" s="2"/>
      <c r="W180" s="5"/>
      <c r="X180" s="1" t="str">
        <f t="shared" si="57"/>
        <v/>
      </c>
    </row>
    <row r="181" spans="1:24">
      <c r="A181" s="1" t="str">
        <f t="shared" si="43"/>
        <v>48みずほ銀行</v>
      </c>
      <c r="B181" s="1">
        <f>COUNTIF($C$3:C181,C181)</f>
        <v>48</v>
      </c>
      <c r="C181" s="4" t="s">
        <v>140</v>
      </c>
      <c r="D181" s="2">
        <f t="shared" si="58"/>
        <v>179</v>
      </c>
      <c r="E181" s="2">
        <v>3</v>
      </c>
      <c r="F181" s="2">
        <v>24</v>
      </c>
      <c r="G181" s="35"/>
      <c r="H181" s="2" t="s">
        <v>159</v>
      </c>
      <c r="I181" s="39" t="s">
        <v>160</v>
      </c>
      <c r="J181" s="70" t="s">
        <v>348</v>
      </c>
      <c r="K181" s="2"/>
      <c r="L181" s="70"/>
      <c r="M181" s="3">
        <v>1000000</v>
      </c>
      <c r="N181" s="57"/>
      <c r="O181" s="3">
        <f t="shared" si="60"/>
        <v>4507840.883561641</v>
      </c>
      <c r="P181" s="3">
        <f>P179+M181-N181</f>
        <v>4750804.883561641</v>
      </c>
      <c r="Q181" s="73"/>
      <c r="R181" s="5"/>
      <c r="S181" s="2"/>
      <c r="T181" s="2"/>
      <c r="U181" s="2"/>
      <c r="V181" s="2"/>
      <c r="W181" s="5"/>
      <c r="X181" s="1" t="str">
        <f t="shared" si="57"/>
        <v/>
      </c>
    </row>
    <row r="182" spans="1:24">
      <c r="A182" s="1" t="str">
        <f t="shared" si="43"/>
        <v>49みずほ銀行</v>
      </c>
      <c r="B182" s="1">
        <f>COUNTIF($C$3:C182,C182)</f>
        <v>49</v>
      </c>
      <c r="C182" s="4" t="s">
        <v>140</v>
      </c>
      <c r="D182" s="2">
        <f t="shared" si="58"/>
        <v>180</v>
      </c>
      <c r="E182" s="2">
        <v>3</v>
      </c>
      <c r="F182" s="2">
        <v>24</v>
      </c>
      <c r="G182" s="36">
        <v>44621</v>
      </c>
      <c r="H182" s="2" t="s">
        <v>151</v>
      </c>
      <c r="I182" s="39"/>
      <c r="J182" s="70" t="s">
        <v>162</v>
      </c>
      <c r="K182" s="2"/>
      <c r="L182" s="70"/>
      <c r="M182" s="3"/>
      <c r="N182" s="57">
        <v>1616</v>
      </c>
      <c r="O182" s="3">
        <f t="shared" si="60"/>
        <v>4506224.883561641</v>
      </c>
      <c r="P182" s="3">
        <f t="shared" si="68"/>
        <v>4749188.883561641</v>
      </c>
      <c r="Q182" s="73"/>
      <c r="R182" s="5"/>
      <c r="S182" s="2"/>
      <c r="T182" s="2"/>
      <c r="U182" s="2"/>
      <c r="V182" s="2"/>
      <c r="W182" s="5"/>
      <c r="X182" s="1" t="str">
        <f t="shared" si="57"/>
        <v/>
      </c>
    </row>
    <row r="183" spans="1:24">
      <c r="A183" s="1" t="str">
        <f t="shared" ref="A183" si="79">B183&amp;C183</f>
        <v>50みずほ銀行</v>
      </c>
      <c r="B183" s="1">
        <f>COUNTIF($C$3:C183,C183)</f>
        <v>50</v>
      </c>
      <c r="C183" s="4" t="s">
        <v>140</v>
      </c>
      <c r="D183" s="2">
        <f t="shared" si="58"/>
        <v>181</v>
      </c>
      <c r="E183" s="2">
        <v>3</v>
      </c>
      <c r="F183" s="2">
        <v>24</v>
      </c>
      <c r="G183" s="36">
        <v>44621</v>
      </c>
      <c r="H183" s="2" t="s">
        <v>151</v>
      </c>
      <c r="I183" s="39"/>
      <c r="J183" s="70" t="s">
        <v>152</v>
      </c>
      <c r="K183" s="2"/>
      <c r="L183" s="70"/>
      <c r="M183" s="3"/>
      <c r="N183" s="57">
        <v>440</v>
      </c>
      <c r="O183" s="3">
        <f t="shared" si="60"/>
        <v>4505784.883561641</v>
      </c>
      <c r="P183" s="3">
        <f t="shared" si="68"/>
        <v>4748748.883561641</v>
      </c>
      <c r="Q183" s="73"/>
      <c r="R183" s="5"/>
      <c r="S183" s="2"/>
      <c r="T183" s="2"/>
      <c r="U183" s="2"/>
      <c r="V183" s="2"/>
      <c r="W183" s="5"/>
      <c r="X183" s="1" t="str">
        <f t="shared" si="57"/>
        <v/>
      </c>
    </row>
    <row r="184" spans="1:24">
      <c r="A184" s="1" t="str">
        <f t="shared" si="43"/>
        <v>51みずほ銀行</v>
      </c>
      <c r="B184" s="1">
        <f>COUNTIF($C$3:C184,C184)</f>
        <v>51</v>
      </c>
      <c r="C184" s="4" t="s">
        <v>140</v>
      </c>
      <c r="D184" s="2">
        <f t="shared" si="58"/>
        <v>182</v>
      </c>
      <c r="E184" s="2">
        <v>3</v>
      </c>
      <c r="F184" s="2">
        <v>25</v>
      </c>
      <c r="G184" s="35"/>
      <c r="H184" s="2" t="s">
        <v>178</v>
      </c>
      <c r="I184" s="39"/>
      <c r="J184" s="70" t="s">
        <v>372</v>
      </c>
      <c r="K184" s="2"/>
      <c r="L184" s="70"/>
      <c r="M184" s="3"/>
      <c r="N184" s="57">
        <v>3700000</v>
      </c>
      <c r="O184" s="3">
        <f t="shared" si="60"/>
        <v>805784.88356164098</v>
      </c>
      <c r="P184" s="3">
        <f t="shared" si="68"/>
        <v>1048748.883561641</v>
      </c>
      <c r="Q184" s="73"/>
      <c r="R184" s="5"/>
      <c r="S184" s="2"/>
      <c r="T184" s="2"/>
      <c r="U184" s="2"/>
      <c r="V184" s="2"/>
      <c r="W184" s="5"/>
      <c r="X184" s="1" t="str">
        <f t="shared" si="57"/>
        <v/>
      </c>
    </row>
    <row r="185" spans="1:24" ht="14.45">
      <c r="A185" s="1" t="str">
        <f t="shared" ref="A185" si="80">B185&amp;C185</f>
        <v>21東京スター銀行</v>
      </c>
      <c r="B185" s="1">
        <f>COUNTIF($C$3:C185,C185)</f>
        <v>21</v>
      </c>
      <c r="C185" s="4" t="s">
        <v>153</v>
      </c>
      <c r="D185" s="2">
        <f t="shared" si="58"/>
        <v>183</v>
      </c>
      <c r="E185" s="2">
        <v>3</v>
      </c>
      <c r="F185" s="2">
        <v>28</v>
      </c>
      <c r="G185" s="36">
        <v>44593</v>
      </c>
      <c r="H185" s="2" t="s">
        <v>154</v>
      </c>
      <c r="I185" s="39" t="s">
        <v>212</v>
      </c>
      <c r="J185" s="70" t="s">
        <v>373</v>
      </c>
      <c r="K185" s="2"/>
      <c r="L185" s="70"/>
      <c r="M185" s="3"/>
      <c r="N185" s="57">
        <v>1320</v>
      </c>
      <c r="O185" s="3">
        <f t="shared" si="60"/>
        <v>156004</v>
      </c>
      <c r="P185" s="3">
        <f t="shared" si="68"/>
        <v>1047428.883561641</v>
      </c>
      <c r="Q185" s="73"/>
      <c r="R185" s="5"/>
      <c r="S185" s="2"/>
      <c r="T185" s="2"/>
      <c r="U185" s="2" t="s">
        <v>28</v>
      </c>
      <c r="V185" s="2" t="s">
        <v>158</v>
      </c>
      <c r="W185" s="5"/>
      <c r="X185" s="1" t="str">
        <f t="shared" si="57"/>
        <v/>
      </c>
    </row>
    <row r="186" spans="1:24">
      <c r="A186" s="1" t="str">
        <f>B186&amp;C186</f>
        <v>22東京スター銀行</v>
      </c>
      <c r="B186" s="1">
        <f>COUNTIF($C$3:C186,C186)</f>
        <v>22</v>
      </c>
      <c r="C186" s="4" t="s">
        <v>153</v>
      </c>
      <c r="D186" s="2">
        <f t="shared" si="58"/>
        <v>184</v>
      </c>
      <c r="E186" s="2">
        <v>3</v>
      </c>
      <c r="F186" s="2">
        <v>28</v>
      </c>
      <c r="G186" s="36">
        <v>44593</v>
      </c>
      <c r="H186" s="2" t="s">
        <v>205</v>
      </c>
      <c r="I186" s="39" t="s">
        <v>206</v>
      </c>
      <c r="J186" s="70" t="s">
        <v>374</v>
      </c>
      <c r="K186" s="2"/>
      <c r="L186" s="70"/>
      <c r="M186" s="3"/>
      <c r="N186" s="57">
        <v>1888</v>
      </c>
      <c r="O186" s="3">
        <f t="shared" si="60"/>
        <v>154116</v>
      </c>
      <c r="P186" s="3">
        <f t="shared" si="68"/>
        <v>1045540.883561641</v>
      </c>
      <c r="Q186" s="73"/>
      <c r="R186" s="5"/>
      <c r="S186" s="2"/>
      <c r="T186" s="2"/>
      <c r="U186" s="2"/>
      <c r="V186" s="2"/>
      <c r="W186" s="5"/>
      <c r="X186" s="1" t="str">
        <f t="shared" si="57"/>
        <v/>
      </c>
    </row>
    <row r="187" spans="1:24">
      <c r="A187" s="1" t="str">
        <f t="shared" ref="A187" si="81">B187&amp;C187</f>
        <v>23東京スター銀行</v>
      </c>
      <c r="B187" s="1">
        <f>COUNTIF($C$3:C187,C187)</f>
        <v>23</v>
      </c>
      <c r="C187" s="4" t="s">
        <v>153</v>
      </c>
      <c r="D187" s="2">
        <f t="shared" si="58"/>
        <v>185</v>
      </c>
      <c r="E187" s="2">
        <v>3</v>
      </c>
      <c r="F187" s="2">
        <v>28</v>
      </c>
      <c r="G187" s="36">
        <v>44593</v>
      </c>
      <c r="H187" s="2" t="s">
        <v>205</v>
      </c>
      <c r="I187" s="39" t="s">
        <v>261</v>
      </c>
      <c r="J187" s="70" t="s">
        <v>375</v>
      </c>
      <c r="K187" s="2"/>
      <c r="L187" s="70"/>
      <c r="M187" s="3"/>
      <c r="N187" s="57">
        <v>14280</v>
      </c>
      <c r="O187" s="3">
        <f t="shared" si="60"/>
        <v>139836</v>
      </c>
      <c r="P187" s="3">
        <f t="shared" si="68"/>
        <v>1031260.883561641</v>
      </c>
      <c r="Q187" s="73"/>
      <c r="R187" s="5"/>
      <c r="S187" s="2"/>
      <c r="T187" s="2"/>
      <c r="U187" s="2"/>
      <c r="V187" s="2"/>
      <c r="W187" s="5"/>
      <c r="X187" s="1" t="str">
        <f t="shared" si="57"/>
        <v/>
      </c>
    </row>
    <row r="188" spans="1:24">
      <c r="A188" s="1" t="str">
        <f t="shared" si="43"/>
        <v>52みずほ銀行</v>
      </c>
      <c r="B188" s="1">
        <f>COUNTIF($C$3:C188,C188)</f>
        <v>52</v>
      </c>
      <c r="C188" s="4" t="s">
        <v>140</v>
      </c>
      <c r="D188" s="2">
        <f t="shared" si="58"/>
        <v>186</v>
      </c>
      <c r="E188" s="2">
        <v>3</v>
      </c>
      <c r="F188" s="2">
        <v>30</v>
      </c>
      <c r="G188" s="35"/>
      <c r="H188" s="2" t="s">
        <v>159</v>
      </c>
      <c r="I188" s="39" t="s">
        <v>160</v>
      </c>
      <c r="J188" s="70" t="s">
        <v>348</v>
      </c>
      <c r="K188" s="2"/>
      <c r="L188" s="70"/>
      <c r="M188" s="3">
        <v>8976355</v>
      </c>
      <c r="N188" s="57"/>
      <c r="O188" s="3">
        <f t="shared" si="60"/>
        <v>9782139.883561641</v>
      </c>
      <c r="P188" s="3">
        <f t="shared" si="68"/>
        <v>10007615.883561641</v>
      </c>
      <c r="Q188" s="73"/>
      <c r="R188" s="5"/>
      <c r="S188" s="2"/>
      <c r="T188" s="2"/>
      <c r="U188" s="2"/>
      <c r="V188" s="2"/>
      <c r="W188" s="5"/>
      <c r="X188" s="1" t="str">
        <f t="shared" si="57"/>
        <v/>
      </c>
    </row>
    <row r="189" spans="1:24">
      <c r="A189" s="1" t="str">
        <f t="shared" si="43"/>
        <v>53みずほ銀行</v>
      </c>
      <c r="B189" s="1">
        <f>COUNTIF($C$3:C189,C189)</f>
        <v>53</v>
      </c>
      <c r="C189" s="4" t="s">
        <v>140</v>
      </c>
      <c r="D189" s="2">
        <f t="shared" si="58"/>
        <v>187</v>
      </c>
      <c r="E189" s="2">
        <v>3</v>
      </c>
      <c r="F189" s="2">
        <v>30</v>
      </c>
      <c r="G189" s="36">
        <v>44621</v>
      </c>
      <c r="H189" s="2" t="s">
        <v>151</v>
      </c>
      <c r="I189" s="39"/>
      <c r="J189" s="70" t="s">
        <v>162</v>
      </c>
      <c r="K189" s="2"/>
      <c r="L189" s="70"/>
      <c r="M189" s="3"/>
      <c r="N189" s="57">
        <v>11607.779616438358</v>
      </c>
      <c r="O189" s="3">
        <f t="shared" si="60"/>
        <v>9770532.1039452031</v>
      </c>
      <c r="P189" s="3">
        <f t="shared" si="61"/>
        <v>9996008.1039452031</v>
      </c>
      <c r="Q189" s="73"/>
      <c r="R189" s="5"/>
      <c r="S189" s="2"/>
      <c r="T189" s="2"/>
      <c r="U189" s="2"/>
      <c r="V189" s="2"/>
      <c r="W189" s="5"/>
      <c r="X189" s="1" t="str">
        <f t="shared" si="57"/>
        <v/>
      </c>
    </row>
    <row r="190" spans="1:24">
      <c r="A190" s="1" t="str">
        <f t="shared" si="43"/>
        <v>54みずほ銀行</v>
      </c>
      <c r="B190" s="1">
        <f>COUNTIF($C$3:C190,C190)</f>
        <v>54</v>
      </c>
      <c r="C190" s="4" t="s">
        <v>140</v>
      </c>
      <c r="D190" s="2">
        <f t="shared" si="58"/>
        <v>188</v>
      </c>
      <c r="E190" s="2">
        <v>3</v>
      </c>
      <c r="F190" s="2">
        <v>30</v>
      </c>
      <c r="G190" s="35"/>
      <c r="H190" s="2" t="s">
        <v>159</v>
      </c>
      <c r="I190" s="39" t="s">
        <v>160</v>
      </c>
      <c r="J190" s="70" t="s">
        <v>376</v>
      </c>
      <c r="K190" s="2"/>
      <c r="L190" s="70"/>
      <c r="M190" s="3">
        <v>5400000</v>
      </c>
      <c r="N190" s="57"/>
      <c r="O190" s="3">
        <f t="shared" si="60"/>
        <v>15170532.103945203</v>
      </c>
      <c r="P190" s="3">
        <f t="shared" si="61"/>
        <v>15396008.103945203</v>
      </c>
      <c r="Q190" s="73"/>
      <c r="R190" s="5"/>
      <c r="S190" s="2"/>
      <c r="T190" s="2"/>
      <c r="U190" s="2"/>
      <c r="V190" s="2"/>
      <c r="W190" s="5"/>
      <c r="X190" s="1" t="str">
        <f t="shared" si="57"/>
        <v/>
      </c>
    </row>
    <row r="191" spans="1:24">
      <c r="A191" s="1" t="str">
        <f t="shared" si="43"/>
        <v>55みずほ銀行</v>
      </c>
      <c r="B191" s="1">
        <f>COUNTIF($C$3:C191,C191)</f>
        <v>55</v>
      </c>
      <c r="C191" s="4" t="s">
        <v>140</v>
      </c>
      <c r="D191" s="2">
        <f t="shared" si="58"/>
        <v>189</v>
      </c>
      <c r="E191" s="2">
        <v>3</v>
      </c>
      <c r="F191" s="2">
        <v>30</v>
      </c>
      <c r="G191" s="36">
        <v>44621</v>
      </c>
      <c r="H191" s="2" t="s">
        <v>151</v>
      </c>
      <c r="I191" s="39"/>
      <c r="J191" s="70" t="s">
        <v>162</v>
      </c>
      <c r="K191" s="2"/>
      <c r="L191" s="70"/>
      <c r="M191" s="3"/>
      <c r="N191" s="57">
        <v>12729.452054794521</v>
      </c>
      <c r="O191" s="3">
        <f t="shared" si="60"/>
        <v>15157802.651890408</v>
      </c>
      <c r="P191" s="3">
        <f t="shared" si="61"/>
        <v>15383278.651890408</v>
      </c>
      <c r="Q191" s="73"/>
      <c r="R191" s="5"/>
      <c r="S191" s="2"/>
      <c r="T191" s="2"/>
      <c r="U191" s="2"/>
      <c r="V191" s="2"/>
      <c r="W191" s="5"/>
      <c r="X191" s="1" t="str">
        <f t="shared" si="57"/>
        <v/>
      </c>
    </row>
    <row r="192" spans="1:24">
      <c r="A192" s="1" t="str">
        <f t="shared" ref="A192" si="82">B192&amp;C192</f>
        <v>56みずほ銀行</v>
      </c>
      <c r="B192" s="1">
        <f>COUNTIF($C$3:C192,C192)</f>
        <v>56</v>
      </c>
      <c r="C192" s="4" t="s">
        <v>140</v>
      </c>
      <c r="D192" s="2">
        <f t="shared" si="58"/>
        <v>190</v>
      </c>
      <c r="E192" s="2">
        <v>3</v>
      </c>
      <c r="F192" s="2">
        <v>30</v>
      </c>
      <c r="G192" s="36">
        <v>44621</v>
      </c>
      <c r="H192" s="2" t="s">
        <v>151</v>
      </c>
      <c r="I192" s="39"/>
      <c r="J192" s="70" t="s">
        <v>152</v>
      </c>
      <c r="K192" s="2"/>
      <c r="L192" s="70"/>
      <c r="M192" s="3"/>
      <c r="N192" s="57">
        <v>440</v>
      </c>
      <c r="O192" s="3">
        <f t="shared" si="60"/>
        <v>15157362.651890408</v>
      </c>
      <c r="P192" s="3">
        <f t="shared" si="61"/>
        <v>15382838.651890408</v>
      </c>
      <c r="Q192" s="73"/>
      <c r="R192" s="5"/>
      <c r="S192" s="2"/>
      <c r="T192" s="2"/>
      <c r="U192" s="2"/>
      <c r="V192" s="2"/>
      <c r="W192" s="5"/>
      <c r="X192" s="1" t="str">
        <f t="shared" si="57"/>
        <v/>
      </c>
    </row>
    <row r="193" spans="1:24">
      <c r="A193" s="1" t="str">
        <f t="shared" si="43"/>
        <v>57みずほ銀行</v>
      </c>
      <c r="B193" s="1">
        <f>COUNTIF($C$3:C193,C193)</f>
        <v>57</v>
      </c>
      <c r="C193" s="4" t="s">
        <v>140</v>
      </c>
      <c r="D193" s="2">
        <f t="shared" si="58"/>
        <v>191</v>
      </c>
      <c r="E193" s="2">
        <v>3</v>
      </c>
      <c r="F193" s="2">
        <v>30</v>
      </c>
      <c r="G193" s="35"/>
      <c r="H193" s="2"/>
      <c r="I193" s="39"/>
      <c r="J193" s="70" t="s">
        <v>164</v>
      </c>
      <c r="K193" s="2"/>
      <c r="L193" s="70"/>
      <c r="M193" s="3"/>
      <c r="N193" s="57">
        <v>10700000</v>
      </c>
      <c r="O193" s="3">
        <f t="shared" si="60"/>
        <v>4457362.6518904082</v>
      </c>
      <c r="P193" s="3">
        <f t="shared" si="61"/>
        <v>4682838.6518904082</v>
      </c>
      <c r="Q193" s="73"/>
      <c r="R193" s="5"/>
      <c r="S193" s="2"/>
      <c r="T193" s="2"/>
      <c r="U193" s="2"/>
      <c r="V193" s="2"/>
      <c r="W193" s="5"/>
      <c r="X193" s="1" t="str">
        <f t="shared" si="57"/>
        <v/>
      </c>
    </row>
    <row r="194" spans="1:24">
      <c r="A194" s="1" t="str">
        <f t="shared" ref="A194" si="83">B194&amp;C194</f>
        <v>58みずほ銀行</v>
      </c>
      <c r="B194" s="1">
        <f>COUNTIF($C$3:C194,C194)</f>
        <v>58</v>
      </c>
      <c r="C194" s="4" t="s">
        <v>140</v>
      </c>
      <c r="D194" s="2">
        <f t="shared" si="58"/>
        <v>192</v>
      </c>
      <c r="E194" s="2">
        <v>3</v>
      </c>
      <c r="F194" s="2">
        <v>30</v>
      </c>
      <c r="G194" s="36">
        <v>44621</v>
      </c>
      <c r="H194" s="2" t="s">
        <v>151</v>
      </c>
      <c r="I194" s="39"/>
      <c r="J194" s="70" t="s">
        <v>152</v>
      </c>
      <c r="K194" s="2"/>
      <c r="L194" s="70"/>
      <c r="M194" s="3"/>
      <c r="N194" s="57">
        <v>880</v>
      </c>
      <c r="O194" s="3">
        <f t="shared" si="60"/>
        <v>4456482.6518904082</v>
      </c>
      <c r="P194" s="3">
        <f t="shared" si="61"/>
        <v>4681958.6518904082</v>
      </c>
      <c r="Q194" s="73"/>
      <c r="R194" s="5"/>
      <c r="S194" s="2"/>
      <c r="T194" s="2"/>
      <c r="U194" s="2"/>
      <c r="V194" s="2"/>
      <c r="W194" s="5"/>
      <c r="X194" s="1" t="str">
        <f t="shared" si="57"/>
        <v/>
      </c>
    </row>
    <row r="195" spans="1:24">
      <c r="A195" s="1" t="str">
        <f t="shared" si="43"/>
        <v>112楽天銀行</v>
      </c>
      <c r="B195" s="1">
        <f>COUNTIF($C$3:C195,C195)</f>
        <v>112</v>
      </c>
      <c r="C195" s="4" t="s">
        <v>145</v>
      </c>
      <c r="D195" s="2">
        <f t="shared" si="58"/>
        <v>193</v>
      </c>
      <c r="E195" s="2">
        <v>3</v>
      </c>
      <c r="F195" s="2">
        <v>30</v>
      </c>
      <c r="G195" s="35"/>
      <c r="H195" s="2"/>
      <c r="I195" s="39"/>
      <c r="J195" s="76" t="s">
        <v>166</v>
      </c>
      <c r="K195" s="2"/>
      <c r="L195" s="70"/>
      <c r="M195" s="3">
        <v>10700000</v>
      </c>
      <c r="N195" s="57"/>
      <c r="O195" s="3">
        <f t="shared" si="60"/>
        <v>10785640</v>
      </c>
      <c r="P195" s="3">
        <f t="shared" si="61"/>
        <v>15381958.651890408</v>
      </c>
      <c r="Q195" s="73" t="s">
        <v>149</v>
      </c>
      <c r="R195" s="5"/>
      <c r="S195" s="2"/>
      <c r="T195" s="2"/>
      <c r="U195" s="2"/>
      <c r="V195" s="2"/>
      <c r="W195" s="5"/>
      <c r="X195" s="1">
        <f t="shared" ref="X195:X228" si="84">IF(Q195="","",COUNTIF(Q:Q,Q195))</f>
        <v>24</v>
      </c>
    </row>
    <row r="196" spans="1:24">
      <c r="A196" s="1" t="str">
        <f t="shared" si="43"/>
        <v>113楽天銀行</v>
      </c>
      <c r="B196" s="1">
        <f>COUNTIF($C$3:C196,C196)</f>
        <v>113</v>
      </c>
      <c r="C196" s="4" t="s">
        <v>145</v>
      </c>
      <c r="D196" s="2">
        <f t="shared" si="58"/>
        <v>194</v>
      </c>
      <c r="E196" s="2">
        <v>3</v>
      </c>
      <c r="F196" s="2">
        <v>31</v>
      </c>
      <c r="G196" s="36">
        <v>44562</v>
      </c>
      <c r="H196" s="2" t="s">
        <v>198</v>
      </c>
      <c r="I196" s="39" t="s">
        <v>222</v>
      </c>
      <c r="J196" s="76" t="s">
        <v>377</v>
      </c>
      <c r="K196" s="2"/>
      <c r="L196" s="70"/>
      <c r="M196" s="3"/>
      <c r="N196" s="57">
        <v>33680</v>
      </c>
      <c r="O196" s="3">
        <f t="shared" si="60"/>
        <v>10751960</v>
      </c>
      <c r="P196" s="3">
        <f t="shared" si="61"/>
        <v>15348278.651890408</v>
      </c>
      <c r="Q196" s="73" t="s">
        <v>378</v>
      </c>
      <c r="R196" s="5"/>
      <c r="S196" s="2"/>
      <c r="T196" s="2"/>
      <c r="U196" s="2" t="s">
        <v>28</v>
      </c>
      <c r="V196" s="2"/>
      <c r="W196" s="5" t="s">
        <v>313</v>
      </c>
      <c r="X196" s="1">
        <f t="shared" si="84"/>
        <v>1</v>
      </c>
    </row>
    <row r="197" spans="1:24">
      <c r="A197" s="1" t="str">
        <f t="shared" si="43"/>
        <v>114楽天銀行</v>
      </c>
      <c r="B197" s="1">
        <f>COUNTIF($C$3:C197,C197)</f>
        <v>114</v>
      </c>
      <c r="C197" s="4" t="s">
        <v>145</v>
      </c>
      <c r="D197" s="2">
        <f t="shared" si="58"/>
        <v>195</v>
      </c>
      <c r="E197" s="2">
        <v>3</v>
      </c>
      <c r="F197" s="2">
        <v>31</v>
      </c>
      <c r="G197" s="36">
        <v>44562</v>
      </c>
      <c r="H197" s="2" t="s">
        <v>198</v>
      </c>
      <c r="I197" s="39" t="s">
        <v>222</v>
      </c>
      <c r="J197" s="76" t="s">
        <v>379</v>
      </c>
      <c r="K197" s="2"/>
      <c r="L197" s="70"/>
      <c r="M197" s="3"/>
      <c r="N197" s="57">
        <v>3430240</v>
      </c>
      <c r="O197" s="3">
        <f t="shared" si="60"/>
        <v>7321720</v>
      </c>
      <c r="P197" s="3">
        <f t="shared" si="61"/>
        <v>11918038.651890408</v>
      </c>
      <c r="Q197" s="73" t="s">
        <v>380</v>
      </c>
      <c r="R197" s="5"/>
      <c r="S197" s="2"/>
      <c r="T197" s="2"/>
      <c r="U197" s="2" t="s">
        <v>28</v>
      </c>
      <c r="V197" s="2"/>
      <c r="W197" s="5" t="s">
        <v>313</v>
      </c>
      <c r="X197" s="1">
        <f t="shared" si="84"/>
        <v>1</v>
      </c>
    </row>
    <row r="198" spans="1:24">
      <c r="A198" s="1" t="str">
        <f t="shared" si="43"/>
        <v>115楽天銀行</v>
      </c>
      <c r="B198" s="1">
        <f>COUNTIF($C$3:C198,C198)</f>
        <v>115</v>
      </c>
      <c r="C198" s="4" t="s">
        <v>145</v>
      </c>
      <c r="D198" s="2">
        <f t="shared" si="58"/>
        <v>196</v>
      </c>
      <c r="E198" s="2">
        <v>3</v>
      </c>
      <c r="F198" s="2">
        <v>31</v>
      </c>
      <c r="G198" s="36">
        <v>44562</v>
      </c>
      <c r="H198" s="2" t="s">
        <v>198</v>
      </c>
      <c r="I198" s="39" t="s">
        <v>222</v>
      </c>
      <c r="J198" s="76" t="s">
        <v>381</v>
      </c>
      <c r="K198" s="2"/>
      <c r="L198" s="70"/>
      <c r="M198" s="3"/>
      <c r="N198" s="57">
        <v>60000</v>
      </c>
      <c r="O198" s="3">
        <f t="shared" si="60"/>
        <v>7261720</v>
      </c>
      <c r="P198" s="3">
        <f t="shared" si="61"/>
        <v>11858038.651890408</v>
      </c>
      <c r="Q198" s="73" t="s">
        <v>382</v>
      </c>
      <c r="R198" s="5"/>
      <c r="S198" s="2"/>
      <c r="T198" s="2"/>
      <c r="U198" s="2" t="s">
        <v>28</v>
      </c>
      <c r="V198" s="2"/>
      <c r="W198" s="5" t="s">
        <v>313</v>
      </c>
      <c r="X198" s="1">
        <f t="shared" si="84"/>
        <v>2</v>
      </c>
    </row>
    <row r="199" spans="1:24">
      <c r="A199" s="1" t="str">
        <f t="shared" ref="A199" si="85">B199&amp;C199</f>
        <v>116楽天銀行</v>
      </c>
      <c r="B199" s="1">
        <f>COUNTIF($C$3:C199,C199)</f>
        <v>116</v>
      </c>
      <c r="C199" s="4" t="s">
        <v>145</v>
      </c>
      <c r="D199" s="2">
        <f t="shared" si="58"/>
        <v>197</v>
      </c>
      <c r="E199" s="2">
        <v>3</v>
      </c>
      <c r="F199" s="2">
        <v>31</v>
      </c>
      <c r="G199" s="36">
        <v>44621</v>
      </c>
      <c r="H199" s="2" t="s">
        <v>151</v>
      </c>
      <c r="I199" s="39"/>
      <c r="J199" s="76" t="s">
        <v>152</v>
      </c>
      <c r="K199" s="2"/>
      <c r="L199" s="70"/>
      <c r="M199" s="3"/>
      <c r="N199" s="57">
        <v>229</v>
      </c>
      <c r="O199" s="3">
        <f t="shared" ref="O199:O262" si="86">VLOOKUP(B199-1&amp;C199,A:O,15,FALSE)+M199-N199</f>
        <v>7261491</v>
      </c>
      <c r="P199" s="3">
        <f t="shared" si="61"/>
        <v>11857809.651890408</v>
      </c>
      <c r="Q199" s="73" t="s">
        <v>382</v>
      </c>
      <c r="R199" s="5"/>
      <c r="S199" s="2"/>
      <c r="T199" s="2"/>
      <c r="U199" s="2"/>
      <c r="V199" s="2"/>
      <c r="W199" s="5" t="s">
        <v>313</v>
      </c>
      <c r="X199" s="1">
        <f t="shared" si="84"/>
        <v>2</v>
      </c>
    </row>
    <row r="200" spans="1:24">
      <c r="A200" s="1" t="str">
        <f t="shared" si="43"/>
        <v>117楽天銀行</v>
      </c>
      <c r="B200" s="1">
        <f>COUNTIF($C$3:C200,C200)</f>
        <v>117</v>
      </c>
      <c r="C200" s="4" t="s">
        <v>145</v>
      </c>
      <c r="D200" s="2">
        <f t="shared" si="58"/>
        <v>198</v>
      </c>
      <c r="E200" s="2">
        <v>3</v>
      </c>
      <c r="F200" s="2">
        <v>31</v>
      </c>
      <c r="G200" s="36">
        <v>44562</v>
      </c>
      <c r="H200" s="2" t="s">
        <v>229</v>
      </c>
      <c r="I200" s="39" t="s">
        <v>230</v>
      </c>
      <c r="J200" s="76" t="s">
        <v>383</v>
      </c>
      <c r="K200" s="2"/>
      <c r="L200" s="70"/>
      <c r="M200" s="3"/>
      <c r="N200" s="57">
        <v>6600</v>
      </c>
      <c r="O200" s="3">
        <f t="shared" si="86"/>
        <v>7254891</v>
      </c>
      <c r="P200" s="3">
        <f t="shared" si="61"/>
        <v>11851209.651890408</v>
      </c>
      <c r="Q200" s="73" t="s">
        <v>384</v>
      </c>
      <c r="R200" s="5"/>
      <c r="S200" s="2"/>
      <c r="T200" s="2"/>
      <c r="U200" s="2" t="s">
        <v>28</v>
      </c>
      <c r="V200" s="2"/>
      <c r="W200" s="5" t="s">
        <v>313</v>
      </c>
      <c r="X200" s="1">
        <f t="shared" si="84"/>
        <v>2</v>
      </c>
    </row>
    <row r="201" spans="1:24">
      <c r="A201" s="1" t="str">
        <f t="shared" ref="A201" si="87">B201&amp;C201</f>
        <v>118楽天銀行</v>
      </c>
      <c r="B201" s="1">
        <f>COUNTIF($C$3:C201,C201)</f>
        <v>118</v>
      </c>
      <c r="C201" s="4" t="s">
        <v>145</v>
      </c>
      <c r="D201" s="2">
        <f t="shared" ref="D201:D241" si="88">ROW()-2</f>
        <v>199</v>
      </c>
      <c r="E201" s="2">
        <v>3</v>
      </c>
      <c r="F201" s="2">
        <v>31</v>
      </c>
      <c r="G201" s="36">
        <v>44621</v>
      </c>
      <c r="H201" s="2" t="s">
        <v>151</v>
      </c>
      <c r="I201" s="39"/>
      <c r="J201" s="76" t="s">
        <v>152</v>
      </c>
      <c r="K201" s="2"/>
      <c r="L201" s="70"/>
      <c r="M201" s="3"/>
      <c r="N201" s="57">
        <v>168</v>
      </c>
      <c r="O201" s="3">
        <f t="shared" si="86"/>
        <v>7254723</v>
      </c>
      <c r="P201" s="3">
        <f t="shared" si="61"/>
        <v>11851041.651890408</v>
      </c>
      <c r="Q201" s="73" t="s">
        <v>384</v>
      </c>
      <c r="R201" s="5"/>
      <c r="S201" s="2"/>
      <c r="T201" s="2"/>
      <c r="U201" s="2"/>
      <c r="V201" s="2"/>
      <c r="W201" s="5" t="s">
        <v>313</v>
      </c>
      <c r="X201" s="1">
        <f t="shared" si="84"/>
        <v>2</v>
      </c>
    </row>
    <row r="202" spans="1:24">
      <c r="A202" s="1" t="str">
        <f t="shared" si="43"/>
        <v>119楽天銀行</v>
      </c>
      <c r="B202" s="1">
        <f>COUNTIF($C$3:C202,C202)</f>
        <v>119</v>
      </c>
      <c r="C202" s="4" t="s">
        <v>145</v>
      </c>
      <c r="D202" s="2">
        <f t="shared" si="88"/>
        <v>200</v>
      </c>
      <c r="E202" s="2">
        <v>3</v>
      </c>
      <c r="F202" s="2">
        <v>31</v>
      </c>
      <c r="G202" s="36">
        <v>44593</v>
      </c>
      <c r="H202" s="2" t="s">
        <v>233</v>
      </c>
      <c r="I202" s="39" t="s">
        <v>242</v>
      </c>
      <c r="J202" s="76" t="s">
        <v>385</v>
      </c>
      <c r="K202" s="2"/>
      <c r="L202" s="70"/>
      <c r="M202" s="3"/>
      <c r="N202" s="57">
        <v>6046700</v>
      </c>
      <c r="O202" s="3">
        <f t="shared" si="86"/>
        <v>1208023</v>
      </c>
      <c r="P202" s="3">
        <f t="shared" si="61"/>
        <v>5804341.6518904082</v>
      </c>
      <c r="Q202" s="73" t="s">
        <v>386</v>
      </c>
      <c r="R202" s="5"/>
      <c r="S202" s="2"/>
      <c r="T202" s="2"/>
      <c r="U202" s="2"/>
      <c r="V202" s="2"/>
      <c r="W202" s="5"/>
      <c r="X202" s="1">
        <f t="shared" si="84"/>
        <v>1</v>
      </c>
    </row>
    <row r="203" spans="1:24">
      <c r="A203" s="1" t="str">
        <f t="shared" si="43"/>
        <v>120楽天銀行</v>
      </c>
      <c r="B203" s="1">
        <f>COUNTIF($C$3:C203,C203)</f>
        <v>120</v>
      </c>
      <c r="C203" s="4" t="s">
        <v>145</v>
      </c>
      <c r="D203" s="2">
        <f t="shared" si="88"/>
        <v>201</v>
      </c>
      <c r="E203" s="2">
        <v>3</v>
      </c>
      <c r="F203" s="2">
        <v>31</v>
      </c>
      <c r="G203" s="36">
        <v>44593</v>
      </c>
      <c r="H203" s="2" t="s">
        <v>387</v>
      </c>
      <c r="I203" s="39" t="s">
        <v>242</v>
      </c>
      <c r="J203" s="76" t="s">
        <v>388</v>
      </c>
      <c r="K203" s="2"/>
      <c r="L203" s="70"/>
      <c r="M203" s="3"/>
      <c r="N203" s="57">
        <v>1105720</v>
      </c>
      <c r="O203" s="3">
        <f t="shared" si="86"/>
        <v>102303</v>
      </c>
      <c r="P203" s="3">
        <f t="shared" si="61"/>
        <v>4698621.6518904082</v>
      </c>
      <c r="Q203" s="73" t="s">
        <v>389</v>
      </c>
      <c r="R203" s="5"/>
      <c r="S203" s="2"/>
      <c r="T203" s="2"/>
      <c r="U203" s="2"/>
      <c r="V203" s="2"/>
      <c r="W203" s="5"/>
      <c r="X203" s="1">
        <f t="shared" si="84"/>
        <v>2</v>
      </c>
    </row>
    <row r="204" spans="1:24">
      <c r="A204" s="1" t="str">
        <f t="shared" ref="A204" si="89">B204&amp;C204</f>
        <v>121楽天銀行</v>
      </c>
      <c r="B204" s="1">
        <f>COUNTIF($C$3:C204,C204)</f>
        <v>121</v>
      </c>
      <c r="C204" s="4" t="s">
        <v>145</v>
      </c>
      <c r="D204" s="2">
        <f t="shared" si="88"/>
        <v>202</v>
      </c>
      <c r="E204" s="2">
        <v>3</v>
      </c>
      <c r="F204" s="2">
        <v>31</v>
      </c>
      <c r="G204" s="36">
        <v>44621</v>
      </c>
      <c r="H204" s="2" t="s">
        <v>151</v>
      </c>
      <c r="I204" s="39"/>
      <c r="J204" s="76" t="s">
        <v>152</v>
      </c>
      <c r="K204" s="2"/>
      <c r="L204" s="70"/>
      <c r="M204" s="3"/>
      <c r="N204" s="57">
        <v>229</v>
      </c>
      <c r="O204" s="3">
        <f t="shared" si="86"/>
        <v>102074</v>
      </c>
      <c r="P204" s="3">
        <f t="shared" si="61"/>
        <v>4698392.6518904082</v>
      </c>
      <c r="Q204" s="73" t="s">
        <v>389</v>
      </c>
      <c r="R204" s="5"/>
      <c r="S204" s="2"/>
      <c r="T204" s="2"/>
      <c r="U204" s="2"/>
      <c r="V204" s="2"/>
      <c r="W204" s="5"/>
      <c r="X204" s="1">
        <f t="shared" si="84"/>
        <v>2</v>
      </c>
    </row>
    <row r="205" spans="1:24">
      <c r="A205" s="1" t="str">
        <f t="shared" ref="A205:A235" si="90">B205&amp;C205</f>
        <v>122楽天銀行</v>
      </c>
      <c r="B205" s="1">
        <f>COUNTIF($C$3:C205,C205)</f>
        <v>122</v>
      </c>
      <c r="C205" s="4" t="s">
        <v>145</v>
      </c>
      <c r="D205" s="2">
        <f t="shared" si="88"/>
        <v>203</v>
      </c>
      <c r="E205" s="2">
        <v>3</v>
      </c>
      <c r="F205" s="2">
        <v>31</v>
      </c>
      <c r="G205" s="36">
        <v>44593</v>
      </c>
      <c r="H205" s="2" t="s">
        <v>233</v>
      </c>
      <c r="I205" s="39" t="s">
        <v>237</v>
      </c>
      <c r="J205" s="76" t="s">
        <v>385</v>
      </c>
      <c r="K205" s="2"/>
      <c r="L205" s="70"/>
      <c r="M205" s="3"/>
      <c r="N205" s="57">
        <v>726000</v>
      </c>
      <c r="O205" s="3">
        <f t="shared" si="86"/>
        <v>-623926</v>
      </c>
      <c r="P205" s="3">
        <f t="shared" ref="P205:P224" si="91">P204+M205-N205</f>
        <v>3972392.6518904082</v>
      </c>
      <c r="Q205" s="73" t="s">
        <v>390</v>
      </c>
      <c r="R205" s="5"/>
      <c r="S205" s="2"/>
      <c r="T205" s="2"/>
      <c r="U205" s="2"/>
      <c r="V205" s="2"/>
      <c r="W205" s="5"/>
      <c r="X205" s="1">
        <f t="shared" si="84"/>
        <v>1</v>
      </c>
    </row>
    <row r="206" spans="1:24">
      <c r="A206" s="1" t="str">
        <f t="shared" si="90"/>
        <v>123楽天銀行</v>
      </c>
      <c r="B206" s="1">
        <f>COUNTIF($C$3:C206,C206)</f>
        <v>123</v>
      </c>
      <c r="C206" s="4" t="s">
        <v>145</v>
      </c>
      <c r="D206" s="2">
        <f t="shared" si="88"/>
        <v>204</v>
      </c>
      <c r="E206" s="2">
        <v>3</v>
      </c>
      <c r="F206" s="2">
        <v>31</v>
      </c>
      <c r="G206" s="36">
        <v>44593</v>
      </c>
      <c r="H206" s="2" t="s">
        <v>151</v>
      </c>
      <c r="I206" s="39" t="s">
        <v>237</v>
      </c>
      <c r="J206" s="76" t="s">
        <v>391</v>
      </c>
      <c r="K206" s="2"/>
      <c r="L206" s="70"/>
      <c r="M206" s="3"/>
      <c r="N206" s="57">
        <v>330000</v>
      </c>
      <c r="O206" s="3">
        <f t="shared" si="86"/>
        <v>-953926</v>
      </c>
      <c r="P206" s="3">
        <f t="shared" si="91"/>
        <v>3642392.6518904082</v>
      </c>
      <c r="Q206" s="73" t="s">
        <v>392</v>
      </c>
      <c r="R206" s="5"/>
      <c r="S206" s="2"/>
      <c r="T206" s="2"/>
      <c r="U206" s="2"/>
      <c r="V206" s="2"/>
      <c r="W206" s="5"/>
      <c r="X206" s="1">
        <f t="shared" si="84"/>
        <v>2</v>
      </c>
    </row>
    <row r="207" spans="1:24">
      <c r="A207" s="1" t="str">
        <f t="shared" ref="A207" si="92">B207&amp;C207</f>
        <v>124楽天銀行</v>
      </c>
      <c r="B207" s="1">
        <f>COUNTIF($C$3:C207,C207)</f>
        <v>124</v>
      </c>
      <c r="C207" s="4" t="s">
        <v>145</v>
      </c>
      <c r="D207" s="2">
        <f t="shared" si="88"/>
        <v>205</v>
      </c>
      <c r="E207" s="2">
        <v>3</v>
      </c>
      <c r="F207" s="2">
        <v>31</v>
      </c>
      <c r="G207" s="36">
        <v>44621</v>
      </c>
      <c r="H207" s="2" t="s">
        <v>151</v>
      </c>
      <c r="I207" s="39"/>
      <c r="J207" s="76" t="s">
        <v>152</v>
      </c>
      <c r="K207" s="2"/>
      <c r="L207" s="70"/>
      <c r="M207" s="3"/>
      <c r="N207" s="57">
        <v>229</v>
      </c>
      <c r="O207" s="3">
        <f t="shared" si="86"/>
        <v>-954155</v>
      </c>
      <c r="P207" s="3">
        <f t="shared" si="91"/>
        <v>3642163.6518904082</v>
      </c>
      <c r="Q207" s="73" t="s">
        <v>392</v>
      </c>
      <c r="R207" s="5"/>
      <c r="S207" s="2"/>
      <c r="T207" s="2"/>
      <c r="U207" s="2"/>
      <c r="V207" s="2"/>
      <c r="W207" s="5"/>
      <c r="X207" s="1">
        <f t="shared" si="84"/>
        <v>2</v>
      </c>
    </row>
    <row r="208" spans="1:24">
      <c r="A208" s="1" t="str">
        <f t="shared" si="90"/>
        <v>125楽天銀行</v>
      </c>
      <c r="B208" s="1">
        <f>COUNTIF($C$3:C208,C208)</f>
        <v>125</v>
      </c>
      <c r="C208" s="4" t="s">
        <v>145</v>
      </c>
      <c r="D208" s="2">
        <f t="shared" si="88"/>
        <v>206</v>
      </c>
      <c r="E208" s="2">
        <v>3</v>
      </c>
      <c r="F208" s="2">
        <v>31</v>
      </c>
      <c r="G208" s="36">
        <v>44593</v>
      </c>
      <c r="H208" s="2" t="s">
        <v>233</v>
      </c>
      <c r="I208" s="39" t="s">
        <v>393</v>
      </c>
      <c r="J208" s="76" t="s">
        <v>385</v>
      </c>
      <c r="K208" s="2"/>
      <c r="L208" s="70"/>
      <c r="M208" s="3"/>
      <c r="N208" s="57">
        <v>925650</v>
      </c>
      <c r="O208" s="3">
        <f t="shared" si="86"/>
        <v>-1879805</v>
      </c>
      <c r="P208" s="3">
        <f t="shared" si="91"/>
        <v>2716513.6518904082</v>
      </c>
      <c r="Q208" s="73" t="s">
        <v>394</v>
      </c>
      <c r="R208" s="5"/>
      <c r="S208" s="2"/>
      <c r="T208" s="2"/>
      <c r="U208" s="2"/>
      <c r="V208" s="2"/>
      <c r="W208" s="5"/>
      <c r="X208" s="1">
        <f t="shared" si="84"/>
        <v>2</v>
      </c>
    </row>
    <row r="209" spans="1:24">
      <c r="A209" s="1" t="str">
        <f t="shared" ref="A209" si="93">B209&amp;C209</f>
        <v>126楽天銀行</v>
      </c>
      <c r="B209" s="1">
        <f>COUNTIF($C$3:C209,C209)</f>
        <v>126</v>
      </c>
      <c r="C209" s="4" t="s">
        <v>145</v>
      </c>
      <c r="D209" s="2">
        <f t="shared" si="88"/>
        <v>207</v>
      </c>
      <c r="E209" s="2">
        <v>3</v>
      </c>
      <c r="F209" s="2">
        <v>31</v>
      </c>
      <c r="G209" s="36">
        <v>44621</v>
      </c>
      <c r="H209" s="2" t="s">
        <v>151</v>
      </c>
      <c r="I209" s="39"/>
      <c r="J209" s="76" t="s">
        <v>152</v>
      </c>
      <c r="K209" s="2"/>
      <c r="L209" s="70"/>
      <c r="M209" s="3"/>
      <c r="N209" s="57">
        <v>229</v>
      </c>
      <c r="O209" s="3">
        <f t="shared" si="86"/>
        <v>-1880034</v>
      </c>
      <c r="P209" s="3">
        <f t="shared" si="91"/>
        <v>2716284.6518904082</v>
      </c>
      <c r="Q209" s="73" t="s">
        <v>394</v>
      </c>
      <c r="R209" s="5"/>
      <c r="S209" s="2"/>
      <c r="T209" s="2"/>
      <c r="U209" s="2"/>
      <c r="V209" s="2"/>
      <c r="W209" s="5"/>
      <c r="X209" s="1">
        <f t="shared" si="84"/>
        <v>2</v>
      </c>
    </row>
    <row r="210" spans="1:24">
      <c r="A210" s="1" t="str">
        <f t="shared" si="90"/>
        <v>127楽天銀行</v>
      </c>
      <c r="B210" s="1">
        <f>COUNTIF($C$3:C210,C210)</f>
        <v>127</v>
      </c>
      <c r="C210" s="4" t="s">
        <v>145</v>
      </c>
      <c r="D210" s="2">
        <f t="shared" si="88"/>
        <v>208</v>
      </c>
      <c r="E210" s="2">
        <v>3</v>
      </c>
      <c r="F210" s="2">
        <v>31</v>
      </c>
      <c r="G210" s="36">
        <v>44593</v>
      </c>
      <c r="H210" s="2" t="s">
        <v>233</v>
      </c>
      <c r="I210" s="39" t="s">
        <v>395</v>
      </c>
      <c r="J210" s="76" t="s">
        <v>385</v>
      </c>
      <c r="K210" s="2"/>
      <c r="L210" s="70"/>
      <c r="M210" s="3"/>
      <c r="N210" s="57">
        <v>341000</v>
      </c>
      <c r="O210" s="3">
        <f t="shared" si="86"/>
        <v>-2221034</v>
      </c>
      <c r="P210" s="3">
        <f t="shared" si="91"/>
        <v>2375284.6518904082</v>
      </c>
      <c r="Q210" s="73" t="s">
        <v>396</v>
      </c>
      <c r="R210" s="5"/>
      <c r="S210" s="2"/>
      <c r="T210" s="2"/>
      <c r="U210" s="2"/>
      <c r="V210" s="2"/>
      <c r="W210" s="5"/>
      <c r="X210" s="1">
        <f t="shared" si="84"/>
        <v>2</v>
      </c>
    </row>
    <row r="211" spans="1:24">
      <c r="A211" s="1" t="str">
        <f t="shared" ref="A211" si="94">B211&amp;C211</f>
        <v>128楽天銀行</v>
      </c>
      <c r="B211" s="1">
        <f>COUNTIF($C$3:C211,C211)</f>
        <v>128</v>
      </c>
      <c r="C211" s="4" t="s">
        <v>145</v>
      </c>
      <c r="D211" s="2">
        <f t="shared" si="88"/>
        <v>209</v>
      </c>
      <c r="E211" s="2">
        <v>3</v>
      </c>
      <c r="F211" s="2">
        <v>31</v>
      </c>
      <c r="G211" s="36">
        <v>44621</v>
      </c>
      <c r="H211" s="2" t="s">
        <v>151</v>
      </c>
      <c r="I211" s="39"/>
      <c r="J211" s="76" t="s">
        <v>152</v>
      </c>
      <c r="K211" s="2"/>
      <c r="L211" s="70"/>
      <c r="M211" s="3"/>
      <c r="N211" s="57">
        <v>229</v>
      </c>
      <c r="O211" s="3">
        <f t="shared" si="86"/>
        <v>-2221263</v>
      </c>
      <c r="P211" s="3">
        <f t="shared" si="91"/>
        <v>2375055.6518904082</v>
      </c>
      <c r="Q211" s="73" t="s">
        <v>396</v>
      </c>
      <c r="R211" s="5"/>
      <c r="S211" s="2"/>
      <c r="T211" s="2"/>
      <c r="U211" s="2"/>
      <c r="V211" s="2"/>
      <c r="W211" s="5"/>
      <c r="X211" s="1">
        <f t="shared" si="84"/>
        <v>2</v>
      </c>
    </row>
    <row r="212" spans="1:24">
      <c r="A212" s="1" t="str">
        <f t="shared" si="90"/>
        <v>129楽天銀行</v>
      </c>
      <c r="B212" s="1">
        <f>COUNTIF($C$3:C212,C212)</f>
        <v>129</v>
      </c>
      <c r="C212" s="4" t="s">
        <v>145</v>
      </c>
      <c r="D212" s="2">
        <f t="shared" si="88"/>
        <v>210</v>
      </c>
      <c r="E212" s="2">
        <v>3</v>
      </c>
      <c r="F212" s="2">
        <v>31</v>
      </c>
      <c r="G212" s="36">
        <v>44593</v>
      </c>
      <c r="H212" s="2" t="s">
        <v>151</v>
      </c>
      <c r="I212" s="39" t="s">
        <v>245</v>
      </c>
      <c r="J212" s="76" t="s">
        <v>397</v>
      </c>
      <c r="K212" s="2"/>
      <c r="L212" s="70"/>
      <c r="M212" s="3"/>
      <c r="N212" s="57">
        <v>307360</v>
      </c>
      <c r="O212" s="3">
        <f t="shared" si="86"/>
        <v>-2528623</v>
      </c>
      <c r="P212" s="3">
        <f t="shared" si="91"/>
        <v>2067695.6518904082</v>
      </c>
      <c r="Q212" s="73" t="s">
        <v>398</v>
      </c>
      <c r="R212" s="5"/>
      <c r="S212" s="2"/>
      <c r="T212" s="2"/>
      <c r="U212" s="2"/>
      <c r="V212" s="2"/>
      <c r="W212" s="5"/>
      <c r="X212" s="1">
        <f t="shared" si="84"/>
        <v>2</v>
      </c>
    </row>
    <row r="213" spans="1:24">
      <c r="A213" s="1" t="str">
        <f t="shared" ref="A213" si="95">B213&amp;C213</f>
        <v>130楽天銀行</v>
      </c>
      <c r="B213" s="1">
        <f>COUNTIF($C$3:C213,C213)</f>
        <v>130</v>
      </c>
      <c r="C213" s="4" t="s">
        <v>145</v>
      </c>
      <c r="D213" s="2">
        <f t="shared" si="88"/>
        <v>211</v>
      </c>
      <c r="E213" s="2">
        <v>3</v>
      </c>
      <c r="F213" s="2">
        <v>31</v>
      </c>
      <c r="G213" s="36">
        <v>44621</v>
      </c>
      <c r="H213" s="2" t="s">
        <v>151</v>
      </c>
      <c r="I213" s="39"/>
      <c r="J213" s="76" t="s">
        <v>152</v>
      </c>
      <c r="K213" s="2"/>
      <c r="L213" s="70"/>
      <c r="M213" s="3"/>
      <c r="N213" s="57">
        <v>229</v>
      </c>
      <c r="O213" s="3">
        <f t="shared" si="86"/>
        <v>-2528852</v>
      </c>
      <c r="P213" s="3">
        <f t="shared" si="91"/>
        <v>2067466.6518904082</v>
      </c>
      <c r="Q213" s="73" t="s">
        <v>398</v>
      </c>
      <c r="R213" s="5"/>
      <c r="S213" s="2"/>
      <c r="T213" s="2"/>
      <c r="U213" s="2"/>
      <c r="V213" s="2"/>
      <c r="W213" s="5"/>
      <c r="X213" s="1">
        <f t="shared" si="84"/>
        <v>2</v>
      </c>
    </row>
    <row r="214" spans="1:24">
      <c r="A214" s="1" t="str">
        <f t="shared" si="90"/>
        <v>131楽天銀行</v>
      </c>
      <c r="B214" s="1">
        <f>COUNTIF($C$3:C214,C214)</f>
        <v>131</v>
      </c>
      <c r="C214" s="4" t="s">
        <v>145</v>
      </c>
      <c r="D214" s="2">
        <f t="shared" si="88"/>
        <v>212</v>
      </c>
      <c r="E214" s="2">
        <v>3</v>
      </c>
      <c r="F214" s="2">
        <v>31</v>
      </c>
      <c r="G214" s="36">
        <v>44593</v>
      </c>
      <c r="H214" s="2" t="s">
        <v>198</v>
      </c>
      <c r="I214" s="39" t="s">
        <v>248</v>
      </c>
      <c r="J214" s="76" t="s">
        <v>399</v>
      </c>
      <c r="K214" s="2"/>
      <c r="L214" s="70"/>
      <c r="M214" s="3"/>
      <c r="N214" s="57">
        <v>42493</v>
      </c>
      <c r="O214" s="3">
        <f t="shared" si="86"/>
        <v>-2571345</v>
      </c>
      <c r="P214" s="3">
        <f t="shared" si="91"/>
        <v>2024973.6518904082</v>
      </c>
      <c r="Q214" s="73" t="s">
        <v>400</v>
      </c>
      <c r="R214" s="5"/>
      <c r="S214" s="2"/>
      <c r="T214" s="2"/>
      <c r="U214" s="2"/>
      <c r="V214" s="2"/>
      <c r="W214" s="5"/>
      <c r="X214" s="1">
        <f t="shared" si="84"/>
        <v>2</v>
      </c>
    </row>
    <row r="215" spans="1:24">
      <c r="A215" s="1" t="str">
        <f t="shared" ref="A215" si="96">B215&amp;C215</f>
        <v>132楽天銀行</v>
      </c>
      <c r="B215" s="1">
        <f>COUNTIF($C$3:C215,C215)</f>
        <v>132</v>
      </c>
      <c r="C215" s="4" t="s">
        <v>145</v>
      </c>
      <c r="D215" s="2">
        <f t="shared" si="88"/>
        <v>213</v>
      </c>
      <c r="E215" s="2">
        <v>3</v>
      </c>
      <c r="F215" s="2">
        <v>31</v>
      </c>
      <c r="G215" s="36">
        <v>44621</v>
      </c>
      <c r="H215" s="2" t="s">
        <v>151</v>
      </c>
      <c r="I215" s="39"/>
      <c r="J215" s="76" t="s">
        <v>152</v>
      </c>
      <c r="K215" s="2"/>
      <c r="L215" s="70"/>
      <c r="M215" s="3"/>
      <c r="N215" s="57">
        <v>229</v>
      </c>
      <c r="O215" s="3">
        <f t="shared" si="86"/>
        <v>-2571574</v>
      </c>
      <c r="P215" s="3">
        <f t="shared" si="91"/>
        <v>2024744.6518904082</v>
      </c>
      <c r="Q215" s="73" t="s">
        <v>400</v>
      </c>
      <c r="R215" s="5"/>
      <c r="S215" s="2"/>
      <c r="T215" s="2"/>
      <c r="U215" s="2"/>
      <c r="V215" s="2"/>
      <c r="W215" s="5"/>
      <c r="X215" s="1">
        <f t="shared" si="84"/>
        <v>2</v>
      </c>
    </row>
    <row r="216" spans="1:24">
      <c r="A216" s="1" t="str">
        <f t="shared" si="90"/>
        <v>133楽天銀行</v>
      </c>
      <c r="B216" s="1">
        <f>COUNTIF($C$3:C216,C216)</f>
        <v>133</v>
      </c>
      <c r="C216" s="4" t="s">
        <v>145</v>
      </c>
      <c r="D216" s="2">
        <f t="shared" si="88"/>
        <v>214</v>
      </c>
      <c r="E216" s="2">
        <v>3</v>
      </c>
      <c r="F216" s="2">
        <v>31</v>
      </c>
      <c r="G216" s="36">
        <v>44593</v>
      </c>
      <c r="H216" s="2" t="s">
        <v>198</v>
      </c>
      <c r="I216" s="39" t="s">
        <v>401</v>
      </c>
      <c r="J216" s="76" t="s">
        <v>402</v>
      </c>
      <c r="K216" s="2"/>
      <c r="L216" s="70"/>
      <c r="M216" s="3"/>
      <c r="N216" s="57">
        <v>7040</v>
      </c>
      <c r="O216" s="3">
        <f t="shared" si="86"/>
        <v>-2578614</v>
      </c>
      <c r="P216" s="3">
        <f t="shared" si="91"/>
        <v>2017704.6518904082</v>
      </c>
      <c r="Q216" s="73" t="s">
        <v>403</v>
      </c>
      <c r="R216" s="5"/>
      <c r="S216" s="2"/>
      <c r="T216" s="2"/>
      <c r="U216" s="2"/>
      <c r="V216" s="2"/>
      <c r="W216" s="5"/>
      <c r="X216" s="1">
        <f t="shared" si="84"/>
        <v>2</v>
      </c>
    </row>
    <row r="217" spans="1:24">
      <c r="A217" s="1" t="str">
        <f t="shared" ref="A217" si="97">B217&amp;C217</f>
        <v>134楽天銀行</v>
      </c>
      <c r="B217" s="1">
        <f>COUNTIF($C$3:C217,C217)</f>
        <v>134</v>
      </c>
      <c r="C217" s="4" t="s">
        <v>145</v>
      </c>
      <c r="D217" s="2">
        <f t="shared" si="88"/>
        <v>215</v>
      </c>
      <c r="E217" s="2">
        <v>3</v>
      </c>
      <c r="F217" s="2">
        <v>31</v>
      </c>
      <c r="G217" s="36">
        <v>44621</v>
      </c>
      <c r="H217" s="2" t="s">
        <v>151</v>
      </c>
      <c r="I217" s="39"/>
      <c r="J217" s="76" t="s">
        <v>152</v>
      </c>
      <c r="K217" s="2"/>
      <c r="L217" s="70"/>
      <c r="M217" s="3"/>
      <c r="N217" s="57">
        <v>168</v>
      </c>
      <c r="O217" s="3">
        <f t="shared" si="86"/>
        <v>-2578782</v>
      </c>
      <c r="P217" s="3">
        <f t="shared" si="91"/>
        <v>2017536.6518904082</v>
      </c>
      <c r="Q217" s="73" t="s">
        <v>403</v>
      </c>
      <c r="R217" s="5"/>
      <c r="S217" s="2"/>
      <c r="T217" s="2"/>
      <c r="U217" s="2"/>
      <c r="V217" s="2"/>
      <c r="W217" s="5"/>
      <c r="X217" s="1">
        <f t="shared" si="84"/>
        <v>2</v>
      </c>
    </row>
    <row r="218" spans="1:24">
      <c r="A218" s="1" t="str">
        <f t="shared" si="90"/>
        <v>135楽天銀行</v>
      </c>
      <c r="B218" s="1">
        <f>COUNTIF($C$3:C218,C218)</f>
        <v>135</v>
      </c>
      <c r="C218" s="4" t="s">
        <v>145</v>
      </c>
      <c r="D218" s="2">
        <f t="shared" si="88"/>
        <v>216</v>
      </c>
      <c r="E218" s="2">
        <v>3</v>
      </c>
      <c r="F218" s="2">
        <v>31</v>
      </c>
      <c r="G218" s="36">
        <v>44593</v>
      </c>
      <c r="H218" s="2" t="s">
        <v>198</v>
      </c>
      <c r="I218" s="39" t="s">
        <v>160</v>
      </c>
      <c r="J218" s="76" t="s">
        <v>404</v>
      </c>
      <c r="K218" s="2"/>
      <c r="L218" s="70"/>
      <c r="M218" s="3"/>
      <c r="N218" s="57">
        <v>18956</v>
      </c>
      <c r="O218" s="3">
        <f t="shared" si="86"/>
        <v>-2597738</v>
      </c>
      <c r="P218" s="3">
        <f t="shared" si="91"/>
        <v>1998580.6518904082</v>
      </c>
      <c r="Q218" s="73" t="s">
        <v>405</v>
      </c>
      <c r="R218" s="5"/>
      <c r="S218" s="2"/>
      <c r="T218" s="2"/>
      <c r="U218" s="2"/>
      <c r="V218" s="2"/>
      <c r="W218" s="5"/>
      <c r="X218" s="1">
        <f t="shared" si="84"/>
        <v>2</v>
      </c>
    </row>
    <row r="219" spans="1:24">
      <c r="A219" s="1" t="str">
        <f t="shared" ref="A219" si="98">B219&amp;C219</f>
        <v>136楽天銀行</v>
      </c>
      <c r="B219" s="1">
        <f>COUNTIF($C$3:C219,C219)</f>
        <v>136</v>
      </c>
      <c r="C219" s="4" t="s">
        <v>145</v>
      </c>
      <c r="D219" s="2">
        <f t="shared" si="88"/>
        <v>217</v>
      </c>
      <c r="E219" s="2">
        <v>3</v>
      </c>
      <c r="F219" s="2">
        <v>31</v>
      </c>
      <c r="G219" s="36">
        <v>44621</v>
      </c>
      <c r="H219" s="2" t="s">
        <v>151</v>
      </c>
      <c r="I219" s="39"/>
      <c r="J219" s="76" t="s">
        <v>152</v>
      </c>
      <c r="K219" s="2"/>
      <c r="L219" s="70"/>
      <c r="M219" s="3"/>
      <c r="N219" s="57">
        <v>168</v>
      </c>
      <c r="O219" s="3">
        <f t="shared" si="86"/>
        <v>-2597906</v>
      </c>
      <c r="P219" s="3">
        <f t="shared" si="91"/>
        <v>1998412.6518904082</v>
      </c>
      <c r="Q219" s="73" t="s">
        <v>405</v>
      </c>
      <c r="R219" s="5"/>
      <c r="S219" s="2"/>
      <c r="T219" s="2"/>
      <c r="U219" s="2"/>
      <c r="V219" s="2"/>
      <c r="W219" s="5"/>
      <c r="X219" s="1">
        <f t="shared" si="84"/>
        <v>2</v>
      </c>
    </row>
    <row r="220" spans="1:24">
      <c r="A220" s="1" t="str">
        <f t="shared" si="90"/>
        <v>137楽天銀行</v>
      </c>
      <c r="B220" s="1">
        <f>COUNTIF($C$3:C220,C220)</f>
        <v>137</v>
      </c>
      <c r="C220" s="4" t="s">
        <v>145</v>
      </c>
      <c r="D220" s="2">
        <f t="shared" si="88"/>
        <v>218</v>
      </c>
      <c r="E220" s="2">
        <v>3</v>
      </c>
      <c r="F220" s="2">
        <v>31</v>
      </c>
      <c r="G220" s="36">
        <v>44593</v>
      </c>
      <c r="H220" s="2" t="s">
        <v>229</v>
      </c>
      <c r="I220" s="39" t="s">
        <v>406</v>
      </c>
      <c r="J220" s="76" t="s">
        <v>407</v>
      </c>
      <c r="K220" s="2"/>
      <c r="L220" s="70"/>
      <c r="M220" s="3"/>
      <c r="N220" s="57">
        <v>23000</v>
      </c>
      <c r="O220" s="3">
        <f t="shared" si="86"/>
        <v>-2620906</v>
      </c>
      <c r="P220" s="3">
        <f t="shared" si="91"/>
        <v>1975412.6518904082</v>
      </c>
      <c r="Q220" s="73" t="s">
        <v>408</v>
      </c>
      <c r="R220" s="5"/>
      <c r="S220" s="2"/>
      <c r="T220" s="2"/>
      <c r="U220" s="2"/>
      <c r="V220" s="2"/>
      <c r="W220" s="5"/>
      <c r="X220" s="1">
        <f t="shared" si="84"/>
        <v>2</v>
      </c>
    </row>
    <row r="221" spans="1:24">
      <c r="A221" s="1" t="str">
        <f t="shared" ref="A221" si="99">B221&amp;C221</f>
        <v>138楽天銀行</v>
      </c>
      <c r="B221" s="1">
        <f>COUNTIF($C$3:C221,C221)</f>
        <v>138</v>
      </c>
      <c r="C221" s="4" t="s">
        <v>145</v>
      </c>
      <c r="D221" s="2">
        <f t="shared" si="88"/>
        <v>219</v>
      </c>
      <c r="E221" s="2">
        <v>3</v>
      </c>
      <c r="F221" s="2">
        <v>31</v>
      </c>
      <c r="G221" s="36">
        <v>44621</v>
      </c>
      <c r="H221" s="2" t="s">
        <v>151</v>
      </c>
      <c r="I221" s="39"/>
      <c r="J221" s="76" t="s">
        <v>152</v>
      </c>
      <c r="K221" s="2"/>
      <c r="L221" s="70"/>
      <c r="M221" s="3"/>
      <c r="N221" s="57">
        <v>168</v>
      </c>
      <c r="O221" s="3">
        <f t="shared" si="86"/>
        <v>-2621074</v>
      </c>
      <c r="P221" s="3">
        <f t="shared" si="91"/>
        <v>1975244.6518904082</v>
      </c>
      <c r="Q221" s="73" t="s">
        <v>408</v>
      </c>
      <c r="R221" s="5"/>
      <c r="S221" s="2"/>
      <c r="T221" s="2"/>
      <c r="U221" s="2"/>
      <c r="V221" s="2"/>
      <c r="W221" s="5"/>
      <c r="X221" s="1">
        <f t="shared" si="84"/>
        <v>2</v>
      </c>
    </row>
    <row r="222" spans="1:24" ht="14.45">
      <c r="A222" s="1" t="str">
        <f t="shared" si="90"/>
        <v>139楽天銀行</v>
      </c>
      <c r="B222" s="1">
        <f>COUNTIF($C$3:C222,C222)</f>
        <v>139</v>
      </c>
      <c r="C222" s="4" t="s">
        <v>145</v>
      </c>
      <c r="D222" s="2">
        <f t="shared" si="88"/>
        <v>220</v>
      </c>
      <c r="E222" s="2">
        <v>3</v>
      </c>
      <c r="F222" s="2">
        <v>31</v>
      </c>
      <c r="G222" s="36">
        <v>44652</v>
      </c>
      <c r="H222" s="2" t="s">
        <v>255</v>
      </c>
      <c r="I222" s="39" t="s">
        <v>256</v>
      </c>
      <c r="J222" s="76" t="s">
        <v>409</v>
      </c>
      <c r="K222" s="2"/>
      <c r="L222" s="70"/>
      <c r="M222" s="3"/>
      <c r="N222" s="57">
        <v>255000</v>
      </c>
      <c r="O222" s="3">
        <f t="shared" si="86"/>
        <v>-2876074</v>
      </c>
      <c r="P222" s="3">
        <f t="shared" si="91"/>
        <v>1720244.6518904082</v>
      </c>
      <c r="Q222" s="73" t="s">
        <v>410</v>
      </c>
      <c r="R222" s="5"/>
      <c r="S222" s="2"/>
      <c r="T222" s="2"/>
      <c r="U222" s="2"/>
      <c r="V222" s="2"/>
      <c r="W222" s="5"/>
      <c r="X222" s="1">
        <f t="shared" si="84"/>
        <v>2</v>
      </c>
    </row>
    <row r="223" spans="1:24">
      <c r="A223" s="1" t="str">
        <f t="shared" ref="A223" si="100">B223&amp;C223</f>
        <v>140楽天銀行</v>
      </c>
      <c r="B223" s="1">
        <f>COUNTIF($C$3:C223,C223)</f>
        <v>140</v>
      </c>
      <c r="C223" s="4" t="s">
        <v>145</v>
      </c>
      <c r="D223" s="2">
        <f t="shared" si="88"/>
        <v>221</v>
      </c>
      <c r="E223" s="2">
        <v>3</v>
      </c>
      <c r="F223" s="2">
        <v>31</v>
      </c>
      <c r="G223" s="36">
        <v>44621</v>
      </c>
      <c r="H223" s="2" t="s">
        <v>151</v>
      </c>
      <c r="I223" s="39"/>
      <c r="J223" s="76" t="s">
        <v>152</v>
      </c>
      <c r="K223" s="2"/>
      <c r="L223" s="70"/>
      <c r="M223" s="3"/>
      <c r="N223" s="57">
        <v>229</v>
      </c>
      <c r="O223" s="3">
        <f t="shared" si="86"/>
        <v>-2876303</v>
      </c>
      <c r="P223" s="3">
        <f t="shared" si="91"/>
        <v>1720015.6518904082</v>
      </c>
      <c r="Q223" s="73" t="s">
        <v>410</v>
      </c>
      <c r="R223" s="5"/>
      <c r="S223" s="2"/>
      <c r="T223" s="2"/>
      <c r="U223" s="2"/>
      <c r="V223" s="2"/>
      <c r="W223" s="5"/>
      <c r="X223" s="1">
        <f t="shared" si="84"/>
        <v>2</v>
      </c>
    </row>
    <row r="224" spans="1:24">
      <c r="A224" s="1" t="str">
        <f t="shared" si="90"/>
        <v>141楽天銀行</v>
      </c>
      <c r="B224" s="1">
        <f>COUNTIF($C$3:C224,C224)</f>
        <v>141</v>
      </c>
      <c r="C224" s="4" t="s">
        <v>145</v>
      </c>
      <c r="D224" s="2">
        <f t="shared" si="88"/>
        <v>222</v>
      </c>
      <c r="E224" s="2">
        <v>3</v>
      </c>
      <c r="F224" s="2">
        <v>31</v>
      </c>
      <c r="G224" s="36">
        <v>44593</v>
      </c>
      <c r="H224" s="2" t="s">
        <v>151</v>
      </c>
      <c r="I224" s="39" t="s">
        <v>411</v>
      </c>
      <c r="J224" s="76" t="s">
        <v>412</v>
      </c>
      <c r="K224" s="2"/>
      <c r="L224" s="70"/>
      <c r="M224" s="3"/>
      <c r="N224" s="57">
        <v>22000</v>
      </c>
      <c r="O224" s="3">
        <f t="shared" si="86"/>
        <v>-2898303</v>
      </c>
      <c r="P224" s="3">
        <f t="shared" si="91"/>
        <v>1698015.6518904082</v>
      </c>
      <c r="Q224" s="73" t="s">
        <v>413</v>
      </c>
      <c r="R224" s="5"/>
      <c r="S224" s="2"/>
      <c r="T224" s="2"/>
      <c r="U224" s="2"/>
      <c r="V224" s="2"/>
      <c r="W224" s="5"/>
      <c r="X224" s="1">
        <f t="shared" si="84"/>
        <v>2</v>
      </c>
    </row>
    <row r="225" spans="1:24">
      <c r="A225" s="1" t="str">
        <f t="shared" ref="A225" si="101">B225&amp;C225</f>
        <v>142楽天銀行</v>
      </c>
      <c r="B225" s="1">
        <f>COUNTIF($C$3:C225,C225)</f>
        <v>142</v>
      </c>
      <c r="C225" s="4" t="s">
        <v>145</v>
      </c>
      <c r="D225" s="2">
        <f t="shared" si="88"/>
        <v>223</v>
      </c>
      <c r="E225" s="2">
        <v>3</v>
      </c>
      <c r="F225" s="2">
        <v>31</v>
      </c>
      <c r="G225" s="36">
        <v>44621</v>
      </c>
      <c r="H225" s="2" t="s">
        <v>151</v>
      </c>
      <c r="I225" s="39"/>
      <c r="J225" s="76" t="s">
        <v>152</v>
      </c>
      <c r="K225" s="2"/>
      <c r="L225" s="70"/>
      <c r="M225" s="3"/>
      <c r="N225" s="57">
        <v>168</v>
      </c>
      <c r="O225" s="3">
        <f t="shared" si="86"/>
        <v>-2898471</v>
      </c>
      <c r="P225" s="3">
        <f t="shared" ref="P225:P241" si="102">P224+M225-N225</f>
        <v>1697847.6518904082</v>
      </c>
      <c r="Q225" s="73" t="s">
        <v>413</v>
      </c>
      <c r="R225" s="5"/>
      <c r="S225" s="2"/>
      <c r="T225" s="2"/>
      <c r="U225" s="2"/>
      <c r="V225" s="2"/>
      <c r="W225" s="5"/>
      <c r="X225" s="1">
        <f t="shared" si="84"/>
        <v>2</v>
      </c>
    </row>
    <row r="226" spans="1:24" ht="14.25">
      <c r="A226" s="1" t="str">
        <f t="shared" si="90"/>
        <v>59みずほ銀行</v>
      </c>
      <c r="B226" s="1">
        <f>COUNTIF($C$3:C226,C226)</f>
        <v>59</v>
      </c>
      <c r="C226" s="4" t="s">
        <v>140</v>
      </c>
      <c r="D226" s="2">
        <f t="shared" si="88"/>
        <v>224</v>
      </c>
      <c r="E226" s="2">
        <v>3</v>
      </c>
      <c r="F226" s="2">
        <v>31</v>
      </c>
      <c r="G226" s="36">
        <v>44593</v>
      </c>
      <c r="H226" s="2" t="s">
        <v>141</v>
      </c>
      <c r="I226" s="39"/>
      <c r="J226" s="70" t="s">
        <v>414</v>
      </c>
      <c r="K226" s="2"/>
      <c r="L226" s="70"/>
      <c r="M226" s="3"/>
      <c r="N226" s="57">
        <v>861036</v>
      </c>
      <c r="O226" s="3">
        <f t="shared" si="86"/>
        <v>3595446.6518904082</v>
      </c>
      <c r="P226" s="67">
        <f t="shared" si="102"/>
        <v>836811.65189040825</v>
      </c>
      <c r="Q226" s="73"/>
      <c r="R226" s="5"/>
      <c r="S226" s="2"/>
      <c r="T226" s="2"/>
      <c r="U226" s="2"/>
      <c r="V226" s="2"/>
      <c r="W226" s="5"/>
      <c r="X226" s="1" t="str">
        <f t="shared" si="84"/>
        <v/>
      </c>
    </row>
    <row r="227" spans="1:24" ht="14.45">
      <c r="A227" s="1" t="str">
        <f>B227&amp;C227</f>
        <v>24東京スター銀行</v>
      </c>
      <c r="B227" s="1">
        <f>COUNTIF($C$3:C227,C227)</f>
        <v>24</v>
      </c>
      <c r="C227" s="4" t="s">
        <v>153</v>
      </c>
      <c r="D227" s="2">
        <f t="shared" si="88"/>
        <v>225</v>
      </c>
      <c r="E227" s="2">
        <v>3</v>
      </c>
      <c r="F227" s="2">
        <v>31</v>
      </c>
      <c r="G227" s="36">
        <v>44593</v>
      </c>
      <c r="H227" s="2" t="s">
        <v>198</v>
      </c>
      <c r="I227" s="39" t="s">
        <v>415</v>
      </c>
      <c r="J227" s="70" t="s">
        <v>416</v>
      </c>
      <c r="K227" s="2"/>
      <c r="L227" s="70"/>
      <c r="M227" s="3"/>
      <c r="N227" s="57">
        <v>2090</v>
      </c>
      <c r="O227" s="3">
        <f t="shared" si="86"/>
        <v>137746</v>
      </c>
      <c r="P227" s="3">
        <f>P236+M227-N227</f>
        <v>-55763387.348109588</v>
      </c>
      <c r="Q227" s="73"/>
      <c r="R227" s="5"/>
      <c r="S227" s="2"/>
      <c r="T227" s="2"/>
      <c r="U227" s="2"/>
      <c r="V227" s="2"/>
      <c r="W227" s="5"/>
      <c r="X227" s="1" t="str">
        <f t="shared" si="84"/>
        <v/>
      </c>
    </row>
    <row r="228" spans="1:24" ht="14.45">
      <c r="A228" s="1" t="str">
        <f>B228&amp;C228</f>
        <v>25東京スター銀行</v>
      </c>
      <c r="B228" s="1">
        <f>COUNTIF($C$3:C228,C228)</f>
        <v>25</v>
      </c>
      <c r="C228" s="4" t="s">
        <v>153</v>
      </c>
      <c r="D228" s="2">
        <f t="shared" si="88"/>
        <v>226</v>
      </c>
      <c r="E228" s="2">
        <v>3</v>
      </c>
      <c r="F228" s="2">
        <v>31</v>
      </c>
      <c r="G228" s="36">
        <v>44593</v>
      </c>
      <c r="H228" s="2" t="s">
        <v>198</v>
      </c>
      <c r="I228" s="39" t="s">
        <v>417</v>
      </c>
      <c r="J228" s="70" t="s">
        <v>418</v>
      </c>
      <c r="K228" s="2"/>
      <c r="L228" s="70"/>
      <c r="M228" s="3"/>
      <c r="N228" s="57">
        <v>53870</v>
      </c>
      <c r="O228" s="3">
        <f t="shared" si="86"/>
        <v>83876</v>
      </c>
      <c r="P228" s="3">
        <f>P227+M228-N228</f>
        <v>-55817257.348109588</v>
      </c>
      <c r="Q228" s="73"/>
      <c r="R228" s="5"/>
      <c r="S228" s="2"/>
      <c r="T228" s="2"/>
      <c r="U228" s="2"/>
      <c r="V228" s="2"/>
      <c r="W228" s="5"/>
      <c r="X228" s="1" t="str">
        <f t="shared" si="84"/>
        <v/>
      </c>
    </row>
    <row r="229" spans="1:24">
      <c r="A229" s="1" t="str">
        <f>B229&amp;C229</f>
        <v>26東京スター銀行</v>
      </c>
      <c r="B229" s="1">
        <f>COUNTIF($C$3:C229,C229)</f>
        <v>26</v>
      </c>
      <c r="C229" s="4" t="s">
        <v>153</v>
      </c>
      <c r="D229" s="2">
        <f t="shared" si="88"/>
        <v>227</v>
      </c>
      <c r="E229" s="2">
        <v>3</v>
      </c>
      <c r="F229" s="2">
        <v>31</v>
      </c>
      <c r="G229" s="36">
        <v>44621</v>
      </c>
      <c r="H229" s="2" t="s">
        <v>154</v>
      </c>
      <c r="I229" s="39" t="s">
        <v>155</v>
      </c>
      <c r="J229" s="70" t="s">
        <v>334</v>
      </c>
      <c r="K229" s="2"/>
      <c r="L229" s="70"/>
      <c r="M229" s="3"/>
      <c r="N229" s="57">
        <v>7431</v>
      </c>
      <c r="O229" s="3">
        <f t="shared" si="86"/>
        <v>76445</v>
      </c>
      <c r="P229" s="3">
        <f>P237+M229-N229</f>
        <v>-56639376.348109588</v>
      </c>
      <c r="Q229" s="73"/>
    </row>
    <row r="230" spans="1:24">
      <c r="A230" s="1" t="str">
        <f>B230&amp;C230</f>
        <v>27東京スター銀行</v>
      </c>
      <c r="B230" s="1">
        <f>COUNTIF($C$3:C236,C230)</f>
        <v>27</v>
      </c>
      <c r="C230" s="4" t="s">
        <v>153</v>
      </c>
      <c r="D230" s="2">
        <v>140</v>
      </c>
      <c r="E230" s="2">
        <v>3</v>
      </c>
      <c r="F230" s="2">
        <v>31</v>
      </c>
      <c r="G230" s="36">
        <v>44593</v>
      </c>
      <c r="H230" s="2" t="s">
        <v>205</v>
      </c>
      <c r="I230" s="39" t="s">
        <v>261</v>
      </c>
      <c r="J230" s="70" t="s">
        <v>375</v>
      </c>
      <c r="K230" s="3"/>
      <c r="L230" s="57">
        <v>3885</v>
      </c>
      <c r="M230" s="3"/>
      <c r="N230" s="57">
        <v>15708</v>
      </c>
      <c r="O230" s="5">
        <f t="shared" si="86"/>
        <v>60737</v>
      </c>
      <c r="P230" s="38">
        <f>P229+M230-N230</f>
        <v>-56655084.348109588</v>
      </c>
    </row>
    <row r="231" spans="1:24">
      <c r="A231" s="1" t="str">
        <f t="shared" si="90"/>
        <v>60みずほ銀行</v>
      </c>
      <c r="B231" s="1">
        <f>COUNTIF($C$3:C231,C231)</f>
        <v>60</v>
      </c>
      <c r="C231" s="4" t="s">
        <v>140</v>
      </c>
      <c r="D231" s="2">
        <f t="shared" si="88"/>
        <v>229</v>
      </c>
      <c r="E231" s="2">
        <v>4</v>
      </c>
      <c r="F231" s="2">
        <v>1</v>
      </c>
      <c r="G231" s="35"/>
      <c r="H231" s="2" t="s">
        <v>178</v>
      </c>
      <c r="I231" s="39"/>
      <c r="J231" s="70" t="s">
        <v>419</v>
      </c>
      <c r="K231" s="2"/>
      <c r="L231" s="70"/>
      <c r="M231" s="3"/>
      <c r="N231" s="57">
        <v>2700000</v>
      </c>
      <c r="O231" s="3">
        <f t="shared" si="86"/>
        <v>895446.65189040825</v>
      </c>
      <c r="P231" s="3">
        <f>P226+M231-N231</f>
        <v>-1863188.3481095918</v>
      </c>
      <c r="Q231" s="73"/>
      <c r="R231" s="5"/>
      <c r="S231" s="2"/>
      <c r="T231" s="2"/>
      <c r="U231" s="2"/>
      <c r="V231" s="2"/>
      <c r="W231" s="5"/>
      <c r="X231" s="1" t="str">
        <f t="shared" ref="X231:X241" si="103">IF(Q231="","",COUNTIF(Q:Q,Q231))</f>
        <v/>
      </c>
    </row>
    <row r="232" spans="1:24">
      <c r="A232" s="1" t="str">
        <f t="shared" si="90"/>
        <v>143楽天銀行</v>
      </c>
      <c r="B232" s="1">
        <f>COUNTIF($C$3:C232,C232)</f>
        <v>143</v>
      </c>
      <c r="C232" s="4" t="s">
        <v>145</v>
      </c>
      <c r="D232" s="2">
        <f t="shared" si="88"/>
        <v>230</v>
      </c>
      <c r="E232" s="2">
        <v>4</v>
      </c>
      <c r="F232" s="2">
        <v>5</v>
      </c>
      <c r="G232" s="35"/>
      <c r="H232" s="2" t="s">
        <v>167</v>
      </c>
      <c r="I232" s="39" t="s">
        <v>147</v>
      </c>
      <c r="J232" s="76" t="s">
        <v>420</v>
      </c>
      <c r="K232" s="2"/>
      <c r="L232" s="70"/>
      <c r="M232" s="3"/>
      <c r="N232" s="57">
        <v>50360412</v>
      </c>
      <c r="O232" s="3">
        <f t="shared" si="86"/>
        <v>-53258883</v>
      </c>
      <c r="P232" s="3">
        <f t="shared" si="102"/>
        <v>-52223600.348109588</v>
      </c>
      <c r="Q232" s="73"/>
      <c r="R232" s="5"/>
      <c r="S232" s="2"/>
      <c r="T232" s="2"/>
      <c r="U232" s="2"/>
      <c r="V232" s="2"/>
      <c r="W232" s="5"/>
      <c r="X232" s="1" t="str">
        <f t="shared" si="103"/>
        <v/>
      </c>
    </row>
    <row r="233" spans="1:24">
      <c r="A233" s="1" t="str">
        <f t="shared" ref="A233" si="104">B233&amp;C233</f>
        <v>144楽天銀行</v>
      </c>
      <c r="B233" s="1">
        <f>COUNTIF($C$3:C233,C233)</f>
        <v>144</v>
      </c>
      <c r="C233" s="4" t="s">
        <v>145</v>
      </c>
      <c r="D233" s="2">
        <f t="shared" si="88"/>
        <v>231</v>
      </c>
      <c r="E233" s="2">
        <v>4</v>
      </c>
      <c r="F233" s="2">
        <v>5</v>
      </c>
      <c r="G233" s="36">
        <v>44652</v>
      </c>
      <c r="H233" s="2" t="s">
        <v>151</v>
      </c>
      <c r="I233" s="39"/>
      <c r="J233" s="76" t="s">
        <v>152</v>
      </c>
      <c r="K233" s="2"/>
      <c r="L233" s="70"/>
      <c r="M233" s="3"/>
      <c r="N233" s="57">
        <v>4500</v>
      </c>
      <c r="O233" s="3">
        <f t="shared" si="86"/>
        <v>-53263383</v>
      </c>
      <c r="P233" s="3">
        <f t="shared" si="102"/>
        <v>-52228100.348109588</v>
      </c>
      <c r="Q233" s="73"/>
      <c r="R233" s="5"/>
      <c r="S233" s="2"/>
      <c r="T233" s="2"/>
      <c r="U233" s="2"/>
      <c r="V233" s="2"/>
      <c r="W233" s="5"/>
      <c r="X233" s="1" t="str">
        <f t="shared" si="103"/>
        <v/>
      </c>
    </row>
    <row r="234" spans="1:24">
      <c r="A234" s="1" t="str">
        <f t="shared" si="90"/>
        <v>145楽天銀行</v>
      </c>
      <c r="B234" s="1">
        <f>COUNTIF($C$3:C234,C234)</f>
        <v>145</v>
      </c>
      <c r="C234" s="4" t="s">
        <v>145</v>
      </c>
      <c r="D234" s="2">
        <f t="shared" si="88"/>
        <v>232</v>
      </c>
      <c r="E234" s="2">
        <v>4</v>
      </c>
      <c r="F234" s="2">
        <v>30</v>
      </c>
      <c r="G234" s="36">
        <v>44593</v>
      </c>
      <c r="H234" s="2" t="s">
        <v>198</v>
      </c>
      <c r="I234" s="39" t="s">
        <v>222</v>
      </c>
      <c r="J234" s="76" t="s">
        <v>421</v>
      </c>
      <c r="K234" s="2"/>
      <c r="L234" s="70"/>
      <c r="M234" s="3"/>
      <c r="N234" s="57">
        <v>191848</v>
      </c>
      <c r="O234" s="3">
        <f t="shared" si="86"/>
        <v>-53455231</v>
      </c>
      <c r="P234" s="3">
        <f t="shared" si="102"/>
        <v>-52419948.348109588</v>
      </c>
      <c r="Q234" s="73"/>
      <c r="R234" s="5"/>
      <c r="S234" s="2"/>
      <c r="T234" s="2"/>
      <c r="U234" s="2"/>
      <c r="V234" s="2"/>
      <c r="W234" s="5"/>
      <c r="X234" s="1" t="str">
        <f t="shared" si="103"/>
        <v/>
      </c>
    </row>
    <row r="235" spans="1:24">
      <c r="A235" s="1" t="str">
        <f t="shared" si="90"/>
        <v>146楽天銀行</v>
      </c>
      <c r="B235" s="1">
        <f>COUNTIF($C$3:C235,C235)</f>
        <v>146</v>
      </c>
      <c r="C235" s="4" t="s">
        <v>145</v>
      </c>
      <c r="D235" s="2">
        <f t="shared" si="88"/>
        <v>233</v>
      </c>
      <c r="E235" s="2">
        <v>4</v>
      </c>
      <c r="F235" s="2">
        <v>30</v>
      </c>
      <c r="G235" s="36">
        <v>44593</v>
      </c>
      <c r="H235" s="2" t="s">
        <v>198</v>
      </c>
      <c r="I235" s="39" t="s">
        <v>222</v>
      </c>
      <c r="J235" s="76" t="s">
        <v>422</v>
      </c>
      <c r="K235" s="2"/>
      <c r="L235" s="70"/>
      <c r="M235" s="3"/>
      <c r="N235" s="57">
        <v>3242549</v>
      </c>
      <c r="O235" s="3">
        <f t="shared" si="86"/>
        <v>-56697780</v>
      </c>
      <c r="P235" s="3">
        <f t="shared" si="102"/>
        <v>-55662497.348109588</v>
      </c>
      <c r="Q235" s="73"/>
      <c r="R235" s="5"/>
      <c r="S235" s="2"/>
      <c r="T235" s="2"/>
      <c r="U235" s="2"/>
      <c r="V235" s="2"/>
      <c r="W235" s="5"/>
      <c r="X235" s="1" t="str">
        <f t="shared" si="103"/>
        <v/>
      </c>
    </row>
    <row r="236" spans="1:24">
      <c r="A236" s="1" t="str">
        <f t="shared" ref="A236" si="105">B236&amp;C236</f>
        <v>147楽天銀行</v>
      </c>
      <c r="B236" s="1">
        <f>COUNTIF($C$3:C236,C236)</f>
        <v>147</v>
      </c>
      <c r="C236" s="4" t="s">
        <v>145</v>
      </c>
      <c r="D236" s="2">
        <f t="shared" si="88"/>
        <v>234</v>
      </c>
      <c r="E236" s="2">
        <v>4</v>
      </c>
      <c r="F236" s="2">
        <v>30</v>
      </c>
      <c r="G236" s="36">
        <v>44593</v>
      </c>
      <c r="H236" s="2" t="s">
        <v>229</v>
      </c>
      <c r="I236" s="39" t="s">
        <v>230</v>
      </c>
      <c r="J236" s="76" t="s">
        <v>423</v>
      </c>
      <c r="K236" s="2"/>
      <c r="L236" s="70"/>
      <c r="M236" s="3"/>
      <c r="N236" s="57">
        <v>98800</v>
      </c>
      <c r="O236" s="3">
        <f t="shared" si="86"/>
        <v>-56796580</v>
      </c>
      <c r="P236" s="3">
        <f t="shared" si="102"/>
        <v>-55761297.348109588</v>
      </c>
      <c r="Q236" s="73"/>
      <c r="R236" s="5"/>
      <c r="S236" s="2"/>
      <c r="T236" s="2"/>
      <c r="U236" s="2"/>
      <c r="V236" s="2"/>
      <c r="W236" s="5"/>
      <c r="X236" s="1" t="str">
        <f t="shared" si="103"/>
        <v/>
      </c>
    </row>
    <row r="237" spans="1:24">
      <c r="A237" s="1" t="str">
        <f>B237&amp;C237</f>
        <v>148楽天銀行</v>
      </c>
      <c r="B237" s="1">
        <f>COUNTIF($C$3:C237,C237)</f>
        <v>148</v>
      </c>
      <c r="C237" s="4" t="s">
        <v>145</v>
      </c>
      <c r="D237" s="2">
        <f t="shared" si="88"/>
        <v>235</v>
      </c>
      <c r="E237" s="2">
        <v>4</v>
      </c>
      <c r="F237" s="2">
        <v>30</v>
      </c>
      <c r="G237" s="36">
        <v>44621</v>
      </c>
      <c r="H237" s="2" t="s">
        <v>229</v>
      </c>
      <c r="I237" s="39" t="s">
        <v>424</v>
      </c>
      <c r="J237" s="76" t="s">
        <v>425</v>
      </c>
      <c r="K237" s="2"/>
      <c r="L237" s="70"/>
      <c r="M237" s="3"/>
      <c r="N237" s="57">
        <v>814688</v>
      </c>
      <c r="O237" s="3">
        <f t="shared" si="86"/>
        <v>-57611268</v>
      </c>
      <c r="P237" s="3">
        <f>P228+M237-N237</f>
        <v>-56631945.348109588</v>
      </c>
      <c r="Q237" s="73"/>
      <c r="R237" s="5"/>
      <c r="S237" s="2"/>
      <c r="T237" s="2"/>
      <c r="U237" s="2"/>
      <c r="V237" s="2"/>
      <c r="W237" s="5"/>
      <c r="X237" s="1" t="str">
        <f t="shared" si="103"/>
        <v/>
      </c>
    </row>
    <row r="238" spans="1:24">
      <c r="A238" s="1" t="str">
        <f t="shared" ref="A238:A241" si="106">B238&amp;C238</f>
        <v>149楽天銀行</v>
      </c>
      <c r="B238" s="1">
        <f>COUNTIF($C$3:C238,C238)</f>
        <v>149</v>
      </c>
      <c r="C238" s="4" t="s">
        <v>145</v>
      </c>
      <c r="D238" s="2">
        <f t="shared" si="88"/>
        <v>236</v>
      </c>
      <c r="E238" s="2">
        <v>4</v>
      </c>
      <c r="F238" s="2">
        <v>30</v>
      </c>
      <c r="G238" s="36">
        <v>44621</v>
      </c>
      <c r="H238" s="2" t="s">
        <v>198</v>
      </c>
      <c r="I238" s="39" t="s">
        <v>160</v>
      </c>
      <c r="J238" s="76" t="s">
        <v>426</v>
      </c>
      <c r="K238" s="2"/>
      <c r="L238" s="70"/>
      <c r="M238" s="3"/>
      <c r="N238" s="57">
        <v>2134</v>
      </c>
      <c r="O238" s="3">
        <f t="shared" si="86"/>
        <v>-57613402</v>
      </c>
      <c r="P238" s="3">
        <f>P230+M238-N238</f>
        <v>-56657218.348109588</v>
      </c>
      <c r="Q238" s="73"/>
      <c r="R238" s="5"/>
      <c r="S238" s="2"/>
      <c r="T238" s="2"/>
      <c r="U238" s="2"/>
      <c r="V238" s="2"/>
      <c r="W238" s="5"/>
      <c r="X238" s="1" t="str">
        <f t="shared" si="103"/>
        <v/>
      </c>
    </row>
    <row r="239" spans="1:24">
      <c r="A239" s="1" t="str">
        <f t="shared" si="106"/>
        <v>150楽天銀行</v>
      </c>
      <c r="B239" s="1">
        <f>COUNTIF($C$3:C239,C239)</f>
        <v>150</v>
      </c>
      <c r="C239" s="4" t="s">
        <v>145</v>
      </c>
      <c r="D239" s="2">
        <f t="shared" si="88"/>
        <v>237</v>
      </c>
      <c r="E239" s="2">
        <v>4</v>
      </c>
      <c r="F239" s="2">
        <v>30</v>
      </c>
      <c r="G239" s="36">
        <v>44652</v>
      </c>
      <c r="H239" s="2" t="s">
        <v>151</v>
      </c>
      <c r="I239" s="39"/>
      <c r="J239" s="76" t="s">
        <v>152</v>
      </c>
      <c r="K239" s="2"/>
      <c r="L239" s="70"/>
      <c r="M239" s="3"/>
      <c r="N239" s="57">
        <v>168</v>
      </c>
      <c r="O239" s="3">
        <f t="shared" si="86"/>
        <v>-57613570</v>
      </c>
      <c r="P239" s="3">
        <f t="shared" si="102"/>
        <v>-56657386.348109588</v>
      </c>
      <c r="Q239" s="73"/>
      <c r="R239" s="5"/>
      <c r="S239" s="2"/>
      <c r="T239" s="2"/>
      <c r="U239" s="2"/>
      <c r="V239" s="2"/>
      <c r="W239" s="5"/>
      <c r="X239" s="1" t="str">
        <f t="shared" si="103"/>
        <v/>
      </c>
    </row>
    <row r="240" spans="1:24" ht="14.45">
      <c r="A240" s="1" t="str">
        <f t="shared" si="106"/>
        <v>151楽天銀行</v>
      </c>
      <c r="B240" s="1">
        <f>COUNTIF($C$3:C240,C240)</f>
        <v>151</v>
      </c>
      <c r="C240" s="4" t="s">
        <v>145</v>
      </c>
      <c r="D240" s="2">
        <f t="shared" si="88"/>
        <v>238</v>
      </c>
      <c r="E240" s="2">
        <v>4</v>
      </c>
      <c r="F240" s="2">
        <v>30</v>
      </c>
      <c r="G240" s="36">
        <v>44682</v>
      </c>
      <c r="H240" s="2" t="s">
        <v>255</v>
      </c>
      <c r="I240" s="39" t="s">
        <v>256</v>
      </c>
      <c r="J240" s="76" t="s">
        <v>427</v>
      </c>
      <c r="K240" s="2"/>
      <c r="L240" s="70"/>
      <c r="M240" s="3"/>
      <c r="N240" s="57">
        <v>255000</v>
      </c>
      <c r="O240" s="3">
        <f t="shared" si="86"/>
        <v>-57868570</v>
      </c>
      <c r="P240" s="3">
        <f t="shared" si="102"/>
        <v>-56912386.348109588</v>
      </c>
      <c r="Q240" s="73"/>
      <c r="R240" s="5"/>
      <c r="S240" s="2"/>
      <c r="T240" s="2"/>
      <c r="U240" s="2"/>
      <c r="V240" s="2"/>
      <c r="W240" s="5"/>
      <c r="X240" s="1" t="str">
        <f t="shared" si="103"/>
        <v/>
      </c>
    </row>
    <row r="241" spans="1:24">
      <c r="A241" s="1" t="str">
        <f t="shared" si="106"/>
        <v>152楽天銀行</v>
      </c>
      <c r="B241" s="1">
        <f>COUNTIF($C$3:C241,C241)</f>
        <v>152</v>
      </c>
      <c r="C241" s="4" t="s">
        <v>145</v>
      </c>
      <c r="D241" s="2">
        <f t="shared" si="88"/>
        <v>239</v>
      </c>
      <c r="E241" s="2">
        <v>4</v>
      </c>
      <c r="F241" s="2">
        <v>30</v>
      </c>
      <c r="G241" s="36">
        <v>44652</v>
      </c>
      <c r="H241" s="2" t="s">
        <v>151</v>
      </c>
      <c r="I241" s="39"/>
      <c r="J241" s="76" t="s">
        <v>152</v>
      </c>
      <c r="K241" s="2"/>
      <c r="L241" s="70"/>
      <c r="M241" s="3"/>
      <c r="N241" s="57">
        <v>229</v>
      </c>
      <c r="O241" s="3">
        <f t="shared" si="86"/>
        <v>-57868799</v>
      </c>
      <c r="P241" s="3">
        <f t="shared" si="102"/>
        <v>-56912615.348109588</v>
      </c>
      <c r="Q241" s="73"/>
      <c r="R241" s="5"/>
      <c r="S241" s="2"/>
      <c r="T241" s="2"/>
      <c r="U241" s="2"/>
      <c r="V241" s="2"/>
      <c r="W241" s="5"/>
      <c r="X241" s="1" t="str">
        <f t="shared" si="103"/>
        <v/>
      </c>
    </row>
    <row r="245" spans="1:24">
      <c r="N245" s="71"/>
    </row>
  </sheetData>
  <autoFilter ref="C2:R239" xr:uid="{406CB240-72BB-4F35-85DF-8F72E8B6F993}"/>
  <phoneticPr fontId="4"/>
  <conditionalFormatting sqref="C1:R1048576">
    <cfRule type="expression" dxfId="2" priority="1">
      <formula>$C1="東京スター銀行"</formula>
    </cfRule>
    <cfRule type="expression" dxfId="1" priority="2">
      <formula>$C1="楽天銀行"</formula>
    </cfRule>
    <cfRule type="expression" dxfId="0" priority="3">
      <formula>$C1="みずほ銀行"</formula>
    </cfRule>
  </conditionalFormatting>
  <pageMargins left="0.70866141732283472" right="0.70866141732283472" top="0.74803149606299213" bottom="0.74803149606299213" header="0.31496062992125984" footer="0.31496062992125984"/>
  <pageSetup paperSize="9" scale="90" orientation="landscape" r:id="rId1"/>
  <rowBreaks count="1" manualBreakCount="1">
    <brk id="143" min="2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4274-774A-4728-8654-86BCC866409E}">
  <dimension ref="A2:M126"/>
  <sheetViews>
    <sheetView workbookViewId="0">
      <pane ySplit="2" topLeftCell="A105" activePane="bottomLeft" state="frozen"/>
      <selection pane="bottomLeft" activeCell="A127" sqref="A127:XFD127"/>
    </sheetView>
  </sheetViews>
  <sheetFormatPr defaultColWidth="8.75" defaultRowHeight="13.15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29.375" style="1" bestFit="1" customWidth="1"/>
    <col min="8" max="8" width="33.875" style="1" bestFit="1" customWidth="1"/>
    <col min="9" max="9" width="8.75" style="1"/>
    <col min="10" max="10" width="9.375" style="33" bestFit="1" customWidth="1"/>
    <col min="11" max="11" width="11.5" style="33" bestFit="1" customWidth="1"/>
    <col min="12" max="12" width="12.5" style="33" bestFit="1" customWidth="1"/>
    <col min="13" max="13" width="11.625" style="1" bestFit="1" customWidth="1"/>
    <col min="14" max="16384" width="8.75" style="1"/>
  </cols>
  <sheetData>
    <row r="2" spans="1:13">
      <c r="A2" s="1" t="s">
        <v>124</v>
      </c>
      <c r="B2" s="1" t="s">
        <v>428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I2" s="33" t="s">
        <v>131</v>
      </c>
      <c r="J2" s="33" t="s">
        <v>132</v>
      </c>
      <c r="K2" s="33" t="s">
        <v>133</v>
      </c>
      <c r="L2" s="1" t="s">
        <v>134</v>
      </c>
      <c r="M2" s="1" t="s">
        <v>135</v>
      </c>
    </row>
    <row r="3" spans="1:13" ht="18">
      <c r="A3" s="1" t="s">
        <v>145</v>
      </c>
      <c r="B3" s="1">
        <v>45</v>
      </c>
      <c r="C3" s="1">
        <v>1</v>
      </c>
      <c r="D3" s="1">
        <v>31</v>
      </c>
      <c r="E3" s="1">
        <v>44501</v>
      </c>
      <c r="F3" s="1" t="s">
        <v>198</v>
      </c>
      <c r="G3" s="1" t="s">
        <v>222</v>
      </c>
      <c r="H3" s="1" t="s">
        <v>429</v>
      </c>
      <c r="J3" s="33">
        <v>113140</v>
      </c>
      <c r="K3" s="33">
        <v>22909536</v>
      </c>
      <c r="L3" s="33">
        <v>23110792</v>
      </c>
      <c r="M3" s="1" t="s">
        <v>224</v>
      </c>
    </row>
    <row r="4" spans="1:13" ht="18">
      <c r="A4" s="1" t="s">
        <v>145</v>
      </c>
      <c r="B4" s="1">
        <v>46</v>
      </c>
      <c r="C4" s="1">
        <v>1</v>
      </c>
      <c r="D4" s="1">
        <v>31</v>
      </c>
      <c r="E4" s="1">
        <v>44501</v>
      </c>
      <c r="F4" s="1" t="s">
        <v>198</v>
      </c>
      <c r="G4" s="1" t="s">
        <v>222</v>
      </c>
      <c r="H4" s="1" t="s">
        <v>430</v>
      </c>
      <c r="J4" s="33">
        <v>123012</v>
      </c>
      <c r="K4" s="33">
        <v>22786524</v>
      </c>
      <c r="L4" s="33">
        <v>22987780</v>
      </c>
      <c r="M4" s="1" t="s">
        <v>226</v>
      </c>
    </row>
    <row r="5" spans="1:13" ht="18">
      <c r="A5" s="1" t="s">
        <v>145</v>
      </c>
      <c r="B5" s="1">
        <v>47</v>
      </c>
      <c r="C5" s="1">
        <v>1</v>
      </c>
      <c r="D5" s="1">
        <v>31</v>
      </c>
      <c r="E5" s="1">
        <v>44501</v>
      </c>
      <c r="F5" s="1" t="s">
        <v>198</v>
      </c>
      <c r="G5" s="1" t="s">
        <v>222</v>
      </c>
      <c r="H5" s="1" t="s">
        <v>431</v>
      </c>
      <c r="J5" s="33">
        <v>2180122</v>
      </c>
      <c r="K5" s="33">
        <v>20606402</v>
      </c>
      <c r="L5" s="33">
        <v>20807658</v>
      </c>
      <c r="M5" s="1" t="s">
        <v>228</v>
      </c>
    </row>
    <row r="6" spans="1:13">
      <c r="A6" s="1" t="s">
        <v>145</v>
      </c>
      <c r="B6" s="1">
        <v>48</v>
      </c>
      <c r="C6" s="1">
        <v>1</v>
      </c>
      <c r="D6" s="1">
        <v>31</v>
      </c>
      <c r="E6" s="1">
        <v>44562</v>
      </c>
      <c r="F6" s="1" t="s">
        <v>151</v>
      </c>
      <c r="H6" s="1" t="s">
        <v>152</v>
      </c>
      <c r="J6" s="33">
        <v>229</v>
      </c>
      <c r="K6" s="33">
        <v>20606173</v>
      </c>
      <c r="L6" s="33">
        <v>20807429</v>
      </c>
      <c r="M6" s="1" t="s">
        <v>228</v>
      </c>
    </row>
    <row r="7" spans="1:13" ht="18">
      <c r="A7" s="1" t="s">
        <v>145</v>
      </c>
      <c r="B7" s="1">
        <v>49</v>
      </c>
      <c r="C7" s="1">
        <v>1</v>
      </c>
      <c r="D7" s="1">
        <v>31</v>
      </c>
      <c r="E7" s="1">
        <v>44501</v>
      </c>
      <c r="F7" s="1" t="s">
        <v>229</v>
      </c>
      <c r="G7" s="1" t="s">
        <v>432</v>
      </c>
      <c r="H7" s="1" t="s">
        <v>433</v>
      </c>
      <c r="J7" s="33">
        <v>77548</v>
      </c>
      <c r="K7" s="33">
        <v>20528625</v>
      </c>
      <c r="L7" s="33">
        <v>20729881</v>
      </c>
      <c r="M7" s="1" t="s">
        <v>232</v>
      </c>
    </row>
    <row r="8" spans="1:13">
      <c r="A8" s="1" t="s">
        <v>145</v>
      </c>
      <c r="B8" s="1">
        <v>50</v>
      </c>
      <c r="C8" s="1">
        <v>1</v>
      </c>
      <c r="D8" s="1">
        <v>31</v>
      </c>
      <c r="E8" s="1">
        <v>44562</v>
      </c>
      <c r="F8" s="1" t="s">
        <v>151</v>
      </c>
      <c r="H8" s="1" t="s">
        <v>152</v>
      </c>
      <c r="J8" s="33">
        <v>229</v>
      </c>
      <c r="K8" s="33">
        <v>20528396</v>
      </c>
      <c r="L8" s="33">
        <v>20729652</v>
      </c>
      <c r="M8" s="1" t="s">
        <v>232</v>
      </c>
    </row>
    <row r="9" spans="1:13">
      <c r="A9" s="1" t="s">
        <v>145</v>
      </c>
      <c r="B9" s="1">
        <v>51</v>
      </c>
      <c r="C9" s="1">
        <v>1</v>
      </c>
      <c r="D9" s="1">
        <v>31</v>
      </c>
      <c r="E9" s="1">
        <v>44501</v>
      </c>
      <c r="F9" s="1" t="s">
        <v>233</v>
      </c>
      <c r="G9" s="1" t="s">
        <v>434</v>
      </c>
      <c r="H9" s="1" t="s">
        <v>235</v>
      </c>
      <c r="J9" s="33">
        <v>1463000</v>
      </c>
      <c r="K9" s="33">
        <v>19065396</v>
      </c>
      <c r="L9" s="33">
        <v>19266652</v>
      </c>
      <c r="M9" s="1" t="s">
        <v>236</v>
      </c>
    </row>
    <row r="10" spans="1:13">
      <c r="A10" s="1" t="s">
        <v>145</v>
      </c>
      <c r="B10" s="1">
        <v>52</v>
      </c>
      <c r="C10" s="1">
        <v>1</v>
      </c>
      <c r="D10" s="1">
        <v>31</v>
      </c>
      <c r="E10" s="1">
        <v>44562</v>
      </c>
      <c r="F10" s="1" t="s">
        <v>151</v>
      </c>
      <c r="H10" s="1" t="s">
        <v>152</v>
      </c>
      <c r="J10" s="33">
        <v>229</v>
      </c>
      <c r="K10" s="33">
        <v>19065167</v>
      </c>
      <c r="L10" s="33">
        <v>19266423</v>
      </c>
      <c r="M10" s="1" t="s">
        <v>236</v>
      </c>
    </row>
    <row r="11" spans="1:13">
      <c r="A11" s="1" t="s">
        <v>145</v>
      </c>
      <c r="B11" s="1">
        <v>11</v>
      </c>
      <c r="C11" s="1">
        <v>1</v>
      </c>
      <c r="D11" s="1">
        <v>6</v>
      </c>
      <c r="F11" s="1" t="s">
        <v>167</v>
      </c>
      <c r="H11" s="1" t="s">
        <v>435</v>
      </c>
      <c r="J11" s="33">
        <v>40461877</v>
      </c>
      <c r="K11" s="33">
        <v>3317551</v>
      </c>
      <c r="L11" s="33">
        <v>17576258</v>
      </c>
      <c r="M11" s="1" t="s">
        <v>169</v>
      </c>
    </row>
    <row r="12" spans="1:13">
      <c r="A12" s="1" t="s">
        <v>145</v>
      </c>
      <c r="B12" s="1">
        <v>12</v>
      </c>
      <c r="C12" s="1">
        <v>1</v>
      </c>
      <c r="D12" s="1">
        <v>6</v>
      </c>
      <c r="E12" s="1">
        <v>44562</v>
      </c>
      <c r="F12" s="1" t="s">
        <v>151</v>
      </c>
      <c r="H12" s="1" t="s">
        <v>152</v>
      </c>
      <c r="J12" s="33">
        <v>4500</v>
      </c>
      <c r="K12" s="33">
        <v>3313051</v>
      </c>
      <c r="L12" s="33">
        <v>17571758</v>
      </c>
      <c r="M12" s="1" t="s">
        <v>169</v>
      </c>
    </row>
    <row r="13" spans="1:13">
      <c r="A13" s="1" t="s">
        <v>145</v>
      </c>
      <c r="B13" s="1">
        <v>19</v>
      </c>
      <c r="C13" s="1">
        <v>1</v>
      </c>
      <c r="D13" s="1">
        <v>20</v>
      </c>
      <c r="E13" s="1">
        <v>44531</v>
      </c>
      <c r="F13" s="1" t="s">
        <v>185</v>
      </c>
      <c r="H13" s="1" t="s">
        <v>186</v>
      </c>
      <c r="J13" s="33">
        <v>852951</v>
      </c>
      <c r="K13" s="33">
        <v>2348271</v>
      </c>
      <c r="L13" s="33">
        <v>12616150</v>
      </c>
      <c r="M13" s="1" t="s">
        <v>187</v>
      </c>
    </row>
    <row r="14" spans="1:13">
      <c r="A14" s="1" t="s">
        <v>145</v>
      </c>
      <c r="B14" s="1">
        <v>20</v>
      </c>
      <c r="C14" s="1">
        <v>1</v>
      </c>
      <c r="D14" s="1">
        <v>20</v>
      </c>
      <c r="E14" s="1">
        <v>44562</v>
      </c>
      <c r="F14" s="1" t="s">
        <v>151</v>
      </c>
      <c r="H14" s="1" t="s">
        <v>152</v>
      </c>
      <c r="J14" s="33">
        <v>229</v>
      </c>
      <c r="K14" s="33">
        <v>2348042</v>
      </c>
      <c r="L14" s="33">
        <v>12615921</v>
      </c>
      <c r="M14" s="1" t="s">
        <v>187</v>
      </c>
    </row>
    <row r="15" spans="1:13" ht="18">
      <c r="A15" s="1" t="s">
        <v>145</v>
      </c>
      <c r="B15" s="1">
        <v>21</v>
      </c>
      <c r="C15" s="1">
        <v>1</v>
      </c>
      <c r="D15" s="1">
        <v>20</v>
      </c>
      <c r="E15" s="1">
        <v>44531</v>
      </c>
      <c r="F15" s="1" t="s">
        <v>185</v>
      </c>
      <c r="H15" s="1" t="s">
        <v>436</v>
      </c>
      <c r="J15" s="33">
        <v>443148</v>
      </c>
      <c r="K15" s="33">
        <v>1904894</v>
      </c>
      <c r="L15" s="33">
        <v>12172773</v>
      </c>
      <c r="M15" s="1" t="s">
        <v>189</v>
      </c>
    </row>
    <row r="16" spans="1:13">
      <c r="A16" s="1" t="s">
        <v>145</v>
      </c>
      <c r="B16" s="1">
        <v>22</v>
      </c>
      <c r="C16" s="1">
        <v>1</v>
      </c>
      <c r="D16" s="1">
        <v>20</v>
      </c>
      <c r="E16" s="1">
        <v>44562</v>
      </c>
      <c r="F16" s="1" t="s">
        <v>151</v>
      </c>
      <c r="H16" s="1" t="s">
        <v>152</v>
      </c>
      <c r="J16" s="33">
        <v>229</v>
      </c>
      <c r="K16" s="33">
        <v>1904665</v>
      </c>
      <c r="L16" s="33">
        <v>12172544</v>
      </c>
      <c r="M16" s="1" t="s">
        <v>189</v>
      </c>
    </row>
    <row r="17" spans="1:13" ht="18">
      <c r="A17" s="1" t="s">
        <v>145</v>
      </c>
      <c r="B17" s="1">
        <v>23</v>
      </c>
      <c r="C17" s="1">
        <v>1</v>
      </c>
      <c r="D17" s="1">
        <v>20</v>
      </c>
      <c r="E17" s="1">
        <v>44531</v>
      </c>
      <c r="F17" s="1" t="s">
        <v>185</v>
      </c>
      <c r="H17" s="1" t="s">
        <v>437</v>
      </c>
      <c r="J17" s="33">
        <v>318765</v>
      </c>
      <c r="K17" s="33">
        <v>1585900</v>
      </c>
      <c r="L17" s="33">
        <v>11853779</v>
      </c>
      <c r="M17" s="1" t="s">
        <v>191</v>
      </c>
    </row>
    <row r="18" spans="1:13">
      <c r="A18" s="1" t="s">
        <v>145</v>
      </c>
      <c r="B18" s="1">
        <v>24</v>
      </c>
      <c r="C18" s="1">
        <v>1</v>
      </c>
      <c r="D18" s="1">
        <v>20</v>
      </c>
      <c r="E18" s="1">
        <v>44562</v>
      </c>
      <c r="F18" s="1" t="s">
        <v>151</v>
      </c>
      <c r="H18" s="1" t="s">
        <v>152</v>
      </c>
      <c r="J18" s="33">
        <v>229</v>
      </c>
      <c r="K18" s="33">
        <v>1585671</v>
      </c>
      <c r="L18" s="33">
        <v>11853550</v>
      </c>
      <c r="M18" s="1" t="s">
        <v>191</v>
      </c>
    </row>
    <row r="19" spans="1:13" ht="18">
      <c r="A19" s="1" t="s">
        <v>145</v>
      </c>
      <c r="B19" s="1">
        <v>25</v>
      </c>
      <c r="C19" s="1">
        <v>1</v>
      </c>
      <c r="D19" s="1">
        <v>20</v>
      </c>
      <c r="E19" s="1">
        <v>44531</v>
      </c>
      <c r="F19" s="1" t="s">
        <v>185</v>
      </c>
      <c r="H19" s="1" t="s">
        <v>438</v>
      </c>
      <c r="J19" s="33">
        <v>205198</v>
      </c>
      <c r="K19" s="33">
        <v>1380473</v>
      </c>
      <c r="L19" s="33">
        <v>11648352</v>
      </c>
      <c r="M19" s="1" t="s">
        <v>193</v>
      </c>
    </row>
    <row r="20" spans="1:13">
      <c r="A20" s="1" t="s">
        <v>145</v>
      </c>
      <c r="B20" s="1">
        <v>26</v>
      </c>
      <c r="C20" s="1">
        <v>1</v>
      </c>
      <c r="D20" s="1">
        <v>20</v>
      </c>
      <c r="E20" s="1">
        <v>44562</v>
      </c>
      <c r="F20" s="1" t="s">
        <v>151</v>
      </c>
      <c r="H20" s="1" t="s">
        <v>152</v>
      </c>
      <c r="J20" s="33">
        <v>52</v>
      </c>
      <c r="K20" s="33">
        <v>1380421</v>
      </c>
      <c r="L20" s="33">
        <v>11648300</v>
      </c>
      <c r="M20" s="1" t="s">
        <v>193</v>
      </c>
    </row>
    <row r="21" spans="1:13">
      <c r="A21" s="1" t="s">
        <v>145</v>
      </c>
      <c r="B21" s="1">
        <v>27</v>
      </c>
      <c r="C21" s="1">
        <v>1</v>
      </c>
      <c r="D21" s="1">
        <v>20</v>
      </c>
      <c r="E21" s="1">
        <v>44531</v>
      </c>
      <c r="F21" s="1" t="s">
        <v>185</v>
      </c>
      <c r="H21" s="1" t="s">
        <v>194</v>
      </c>
      <c r="J21" s="33">
        <v>390159</v>
      </c>
      <c r="K21" s="33">
        <v>990262</v>
      </c>
      <c r="L21" s="33">
        <v>11258141</v>
      </c>
      <c r="M21" s="1" t="s">
        <v>195</v>
      </c>
    </row>
    <row r="22" spans="1:13">
      <c r="A22" s="1" t="s">
        <v>145</v>
      </c>
      <c r="B22" s="1">
        <v>28</v>
      </c>
      <c r="C22" s="1">
        <v>1</v>
      </c>
      <c r="D22" s="1">
        <v>20</v>
      </c>
      <c r="E22" s="1">
        <v>44562</v>
      </c>
      <c r="F22" s="1" t="s">
        <v>151</v>
      </c>
      <c r="H22" s="1" t="s">
        <v>152</v>
      </c>
      <c r="J22" s="33">
        <v>229</v>
      </c>
      <c r="K22" s="33">
        <v>990033</v>
      </c>
      <c r="L22" s="33">
        <v>11257912</v>
      </c>
      <c r="M22" s="1" t="s">
        <v>195</v>
      </c>
    </row>
    <row r="23" spans="1:13">
      <c r="A23" s="1" t="s">
        <v>145</v>
      </c>
      <c r="B23" s="1">
        <v>29</v>
      </c>
      <c r="C23" s="1">
        <v>1</v>
      </c>
      <c r="D23" s="1">
        <v>20</v>
      </c>
      <c r="E23" s="1">
        <v>44531</v>
      </c>
      <c r="F23" s="1" t="s">
        <v>185</v>
      </c>
      <c r="H23" s="1" t="s">
        <v>439</v>
      </c>
      <c r="J23" s="33">
        <v>399305</v>
      </c>
      <c r="K23" s="33">
        <v>590728</v>
      </c>
      <c r="L23" s="33">
        <v>10858607</v>
      </c>
      <c r="M23" s="1" t="s">
        <v>197</v>
      </c>
    </row>
    <row r="24" spans="1:13">
      <c r="A24" s="1" t="s">
        <v>145</v>
      </c>
      <c r="B24" s="1">
        <v>30</v>
      </c>
      <c r="C24" s="1">
        <v>1</v>
      </c>
      <c r="D24" s="1">
        <v>20</v>
      </c>
      <c r="E24" s="1">
        <v>44562</v>
      </c>
      <c r="F24" s="1" t="s">
        <v>151</v>
      </c>
      <c r="H24" s="1" t="s">
        <v>152</v>
      </c>
      <c r="J24" s="33">
        <v>52</v>
      </c>
      <c r="K24" s="33">
        <v>590676</v>
      </c>
      <c r="L24" s="33">
        <v>10858555</v>
      </c>
      <c r="M24" s="1" t="s">
        <v>197</v>
      </c>
    </row>
    <row r="25" spans="1:13">
      <c r="A25" s="1" t="s">
        <v>145</v>
      </c>
      <c r="B25" s="1">
        <v>53</v>
      </c>
      <c r="C25" s="1">
        <v>1</v>
      </c>
      <c r="D25" s="1">
        <v>31</v>
      </c>
      <c r="E25" s="1">
        <v>44531</v>
      </c>
      <c r="F25" s="1" t="s">
        <v>233</v>
      </c>
      <c r="G25" s="1" t="s">
        <v>440</v>
      </c>
      <c r="H25" s="1" t="s">
        <v>238</v>
      </c>
      <c r="J25" s="33">
        <v>6380000</v>
      </c>
      <c r="K25" s="33">
        <v>12685167</v>
      </c>
      <c r="L25" s="33">
        <v>12886423</v>
      </c>
      <c r="M25" s="1" t="s">
        <v>239</v>
      </c>
    </row>
    <row r="26" spans="1:13">
      <c r="A26" s="1" t="s">
        <v>145</v>
      </c>
      <c r="B26" s="1">
        <v>54</v>
      </c>
      <c r="C26" s="1">
        <v>1</v>
      </c>
      <c r="D26" s="1">
        <v>31</v>
      </c>
      <c r="E26" s="1">
        <v>44562</v>
      </c>
      <c r="F26" s="1" t="s">
        <v>151</v>
      </c>
      <c r="H26" s="1" t="s">
        <v>152</v>
      </c>
      <c r="J26" s="33">
        <v>229</v>
      </c>
      <c r="K26" s="33">
        <v>12684938</v>
      </c>
      <c r="L26" s="33">
        <v>12886194</v>
      </c>
      <c r="M26" s="1" t="s">
        <v>239</v>
      </c>
    </row>
    <row r="27" spans="1:13">
      <c r="A27" s="1" t="s">
        <v>145</v>
      </c>
      <c r="B27" s="1">
        <v>55</v>
      </c>
      <c r="C27" s="1">
        <v>1</v>
      </c>
      <c r="D27" s="1">
        <v>31</v>
      </c>
      <c r="E27" s="1">
        <v>44531</v>
      </c>
      <c r="F27" s="1" t="s">
        <v>233</v>
      </c>
      <c r="G27" s="1" t="s">
        <v>441</v>
      </c>
      <c r="H27" s="1" t="s">
        <v>238</v>
      </c>
      <c r="J27" s="33">
        <v>194040</v>
      </c>
      <c r="K27" s="33">
        <v>12490898</v>
      </c>
      <c r="L27" s="33">
        <v>12692154</v>
      </c>
      <c r="M27" s="1" t="s">
        <v>241</v>
      </c>
    </row>
    <row r="28" spans="1:13">
      <c r="A28" s="1" t="s">
        <v>145</v>
      </c>
      <c r="B28" s="1">
        <v>56</v>
      </c>
      <c r="C28" s="1">
        <v>1</v>
      </c>
      <c r="D28" s="1">
        <v>31</v>
      </c>
      <c r="E28" s="1">
        <v>44562</v>
      </c>
      <c r="F28" s="1" t="s">
        <v>151</v>
      </c>
      <c r="H28" s="1" t="s">
        <v>152</v>
      </c>
      <c r="J28" s="33">
        <v>229</v>
      </c>
      <c r="K28" s="33">
        <v>12490669</v>
      </c>
      <c r="L28" s="33">
        <v>12691925</v>
      </c>
      <c r="M28" s="1" t="s">
        <v>241</v>
      </c>
    </row>
    <row r="29" spans="1:13">
      <c r="A29" s="1" t="s">
        <v>145</v>
      </c>
      <c r="B29" s="1">
        <v>57</v>
      </c>
      <c r="C29" s="1">
        <v>1</v>
      </c>
      <c r="D29" s="1">
        <v>31</v>
      </c>
      <c r="E29" s="1">
        <v>44531</v>
      </c>
      <c r="F29" s="1" t="s">
        <v>233</v>
      </c>
      <c r="G29" s="1" t="s">
        <v>242</v>
      </c>
      <c r="H29" s="1" t="s">
        <v>243</v>
      </c>
      <c r="J29" s="33">
        <v>10412050</v>
      </c>
      <c r="K29" s="33">
        <v>2078619</v>
      </c>
      <c r="L29" s="33">
        <v>2279875</v>
      </c>
      <c r="M29" s="1" t="s">
        <v>244</v>
      </c>
    </row>
    <row r="30" spans="1:13">
      <c r="A30" s="1" t="s">
        <v>145</v>
      </c>
      <c r="B30" s="1">
        <v>58</v>
      </c>
      <c r="C30" s="1">
        <v>1</v>
      </c>
      <c r="D30" s="1">
        <v>31</v>
      </c>
      <c r="E30" s="1">
        <v>44562</v>
      </c>
      <c r="F30" s="1" t="s">
        <v>151</v>
      </c>
      <c r="H30" s="1" t="s">
        <v>152</v>
      </c>
      <c r="J30" s="33">
        <v>229</v>
      </c>
      <c r="K30" s="33">
        <v>2078390</v>
      </c>
      <c r="L30" s="33">
        <v>2279646</v>
      </c>
      <c r="M30" s="1" t="s">
        <v>244</v>
      </c>
    </row>
    <row r="31" spans="1:13">
      <c r="A31" s="1" t="s">
        <v>145</v>
      </c>
      <c r="B31" s="1">
        <v>59</v>
      </c>
      <c r="C31" s="1">
        <v>1</v>
      </c>
      <c r="D31" s="1">
        <v>31</v>
      </c>
      <c r="E31" s="1">
        <v>44531</v>
      </c>
      <c r="F31" s="1" t="s">
        <v>151</v>
      </c>
      <c r="G31" s="1" t="s">
        <v>245</v>
      </c>
      <c r="H31" s="1" t="s">
        <v>246</v>
      </c>
      <c r="J31" s="33">
        <v>638706</v>
      </c>
      <c r="K31" s="33">
        <v>1439684</v>
      </c>
      <c r="L31" s="33">
        <v>1640940</v>
      </c>
      <c r="M31" s="1" t="s">
        <v>247</v>
      </c>
    </row>
    <row r="32" spans="1:13">
      <c r="A32" s="1" t="s">
        <v>145</v>
      </c>
      <c r="B32" s="1">
        <v>60</v>
      </c>
      <c r="C32" s="1">
        <v>1</v>
      </c>
      <c r="D32" s="1">
        <v>31</v>
      </c>
      <c r="E32" s="1">
        <v>44562</v>
      </c>
      <c r="F32" s="1" t="s">
        <v>151</v>
      </c>
      <c r="H32" s="1" t="s">
        <v>152</v>
      </c>
      <c r="J32" s="33">
        <v>229</v>
      </c>
      <c r="K32" s="33">
        <v>1439455</v>
      </c>
      <c r="L32" s="33">
        <v>1640711</v>
      </c>
      <c r="M32" s="1" t="s">
        <v>247</v>
      </c>
    </row>
    <row r="33" spans="1:13">
      <c r="A33" s="1" t="s">
        <v>145</v>
      </c>
      <c r="B33" s="1">
        <v>61</v>
      </c>
      <c r="C33" s="1">
        <v>1</v>
      </c>
      <c r="D33" s="1">
        <v>31</v>
      </c>
      <c r="E33" s="1">
        <v>44531</v>
      </c>
      <c r="F33" s="1" t="s">
        <v>198</v>
      </c>
      <c r="G33" s="1" t="s">
        <v>248</v>
      </c>
      <c r="H33" s="1" t="s">
        <v>249</v>
      </c>
      <c r="J33" s="33">
        <v>76021</v>
      </c>
      <c r="K33" s="33">
        <v>1363434</v>
      </c>
      <c r="L33" s="33">
        <v>1564690</v>
      </c>
      <c r="M33" s="1" t="s">
        <v>250</v>
      </c>
    </row>
    <row r="34" spans="1:13">
      <c r="A34" s="1" t="s">
        <v>145</v>
      </c>
      <c r="B34" s="1">
        <v>62</v>
      </c>
      <c r="C34" s="1">
        <v>1</v>
      </c>
      <c r="D34" s="1">
        <v>31</v>
      </c>
      <c r="E34" s="1">
        <v>44562</v>
      </c>
      <c r="F34" s="1" t="s">
        <v>151</v>
      </c>
      <c r="H34" s="1" t="s">
        <v>152</v>
      </c>
      <c r="J34" s="33">
        <v>229</v>
      </c>
      <c r="K34" s="33">
        <v>1363205</v>
      </c>
      <c r="L34" s="33">
        <v>1564461</v>
      </c>
      <c r="M34" s="1" t="s">
        <v>250</v>
      </c>
    </row>
    <row r="35" spans="1:13">
      <c r="A35" s="1" t="s">
        <v>145</v>
      </c>
      <c r="B35" s="1">
        <v>118</v>
      </c>
      <c r="C35" s="1">
        <v>2</v>
      </c>
      <c r="D35" s="1">
        <v>28</v>
      </c>
      <c r="E35" s="1">
        <v>44531</v>
      </c>
      <c r="F35" s="1" t="s">
        <v>198</v>
      </c>
      <c r="G35" s="1" t="s">
        <v>222</v>
      </c>
      <c r="H35" s="1" t="s">
        <v>311</v>
      </c>
      <c r="J35" s="33">
        <v>131788</v>
      </c>
      <c r="K35" s="33">
        <v>15300282</v>
      </c>
      <c r="L35" s="33">
        <v>18456591.883561641</v>
      </c>
      <c r="M35" s="1" t="s">
        <v>312</v>
      </c>
    </row>
    <row r="36" spans="1:13">
      <c r="A36" s="1" t="s">
        <v>145</v>
      </c>
      <c r="B36" s="1">
        <v>119</v>
      </c>
      <c r="C36" s="1">
        <v>2</v>
      </c>
      <c r="D36" s="1">
        <v>28</v>
      </c>
      <c r="E36" s="1">
        <v>44531</v>
      </c>
      <c r="F36" s="1" t="s">
        <v>198</v>
      </c>
      <c r="G36" s="1" t="s">
        <v>222</v>
      </c>
      <c r="H36" s="1" t="s">
        <v>314</v>
      </c>
      <c r="J36" s="33">
        <v>72741</v>
      </c>
      <c r="K36" s="33">
        <v>15227541</v>
      </c>
      <c r="L36" s="33">
        <v>18383850.883561641</v>
      </c>
      <c r="M36" s="1" t="s">
        <v>315</v>
      </c>
    </row>
    <row r="37" spans="1:13">
      <c r="A37" s="1" t="s">
        <v>145</v>
      </c>
      <c r="B37" s="1">
        <v>120</v>
      </c>
      <c r="C37" s="1">
        <v>2</v>
      </c>
      <c r="D37" s="1">
        <v>28</v>
      </c>
      <c r="E37" s="1">
        <v>44531</v>
      </c>
      <c r="F37" s="1" t="s">
        <v>198</v>
      </c>
      <c r="G37" s="1" t="s">
        <v>222</v>
      </c>
      <c r="H37" s="1" t="s">
        <v>316</v>
      </c>
      <c r="J37" s="33">
        <v>6998011</v>
      </c>
      <c r="K37" s="33">
        <v>8229530</v>
      </c>
      <c r="L37" s="33">
        <v>11385839.883561641</v>
      </c>
      <c r="M37" s="1" t="s">
        <v>317</v>
      </c>
    </row>
    <row r="38" spans="1:13">
      <c r="A38" s="1" t="s">
        <v>145</v>
      </c>
      <c r="B38" s="1">
        <v>121</v>
      </c>
      <c r="C38" s="1">
        <v>2</v>
      </c>
      <c r="D38" s="1">
        <v>28</v>
      </c>
      <c r="E38" s="1">
        <v>44593</v>
      </c>
      <c r="F38" s="1" t="s">
        <v>151</v>
      </c>
      <c r="H38" s="1" t="s">
        <v>152</v>
      </c>
      <c r="J38" s="33">
        <v>229</v>
      </c>
      <c r="K38" s="33">
        <v>8229301</v>
      </c>
      <c r="L38" s="33">
        <v>11385610.883561641</v>
      </c>
      <c r="M38" s="1" t="s">
        <v>317</v>
      </c>
    </row>
    <row r="39" spans="1:13">
      <c r="A39" s="1" t="s">
        <v>145</v>
      </c>
      <c r="B39" s="1">
        <v>63</v>
      </c>
      <c r="C39" s="1">
        <v>1</v>
      </c>
      <c r="D39" s="1">
        <v>31</v>
      </c>
      <c r="E39" s="1">
        <v>44531</v>
      </c>
      <c r="F39" s="1" t="s">
        <v>251</v>
      </c>
      <c r="G39" s="1" t="s">
        <v>442</v>
      </c>
      <c r="H39" s="1" t="s">
        <v>253</v>
      </c>
      <c r="J39" s="33">
        <v>1003200</v>
      </c>
      <c r="K39" s="33">
        <v>360005</v>
      </c>
      <c r="L39" s="33">
        <v>561261</v>
      </c>
      <c r="M39" s="1" t="s">
        <v>254</v>
      </c>
    </row>
    <row r="40" spans="1:13">
      <c r="A40" s="1" t="s">
        <v>145</v>
      </c>
      <c r="B40" s="1">
        <v>64</v>
      </c>
      <c r="C40" s="1">
        <v>1</v>
      </c>
      <c r="D40" s="1">
        <v>31</v>
      </c>
      <c r="E40" s="1">
        <v>44562</v>
      </c>
      <c r="F40" s="1" t="s">
        <v>151</v>
      </c>
      <c r="H40" s="1" t="s">
        <v>152</v>
      </c>
      <c r="J40" s="33">
        <v>229</v>
      </c>
      <c r="K40" s="33">
        <v>359776</v>
      </c>
      <c r="L40" s="33">
        <v>561032</v>
      </c>
      <c r="M40" s="1" t="s">
        <v>254</v>
      </c>
    </row>
    <row r="41" spans="1:13" ht="14.45">
      <c r="A41" s="1" t="s">
        <v>145</v>
      </c>
      <c r="B41" s="1">
        <v>65</v>
      </c>
      <c r="C41" s="1">
        <v>1</v>
      </c>
      <c r="D41" s="1">
        <v>31</v>
      </c>
      <c r="E41" s="1">
        <v>44593</v>
      </c>
      <c r="F41" s="1" t="s">
        <v>255</v>
      </c>
      <c r="G41" s="1" t="s">
        <v>256</v>
      </c>
      <c r="H41" s="1" t="s">
        <v>257</v>
      </c>
      <c r="J41" s="33">
        <v>255000</v>
      </c>
      <c r="K41" s="33">
        <v>104776</v>
      </c>
      <c r="L41" s="33">
        <v>306032</v>
      </c>
      <c r="M41" s="1" t="s">
        <v>258</v>
      </c>
    </row>
    <row r="42" spans="1:13">
      <c r="A42" s="1" t="s">
        <v>145</v>
      </c>
      <c r="B42" s="1">
        <v>66</v>
      </c>
      <c r="C42" s="1">
        <v>1</v>
      </c>
      <c r="D42" s="1">
        <v>31</v>
      </c>
      <c r="E42" s="1">
        <v>44562</v>
      </c>
      <c r="F42" s="1" t="s">
        <v>151</v>
      </c>
      <c r="H42" s="1" t="s">
        <v>152</v>
      </c>
      <c r="J42" s="33">
        <v>229</v>
      </c>
      <c r="K42" s="33">
        <v>104547</v>
      </c>
      <c r="L42" s="33">
        <v>305803</v>
      </c>
      <c r="M42" s="1" t="s">
        <v>258</v>
      </c>
    </row>
    <row r="43" spans="1:13" ht="18">
      <c r="A43" s="1" t="s">
        <v>145</v>
      </c>
      <c r="B43" s="1">
        <v>122</v>
      </c>
      <c r="C43" s="1">
        <v>2</v>
      </c>
      <c r="D43" s="1">
        <v>28</v>
      </c>
      <c r="E43" s="1">
        <v>44531</v>
      </c>
      <c r="F43" s="1" t="s">
        <v>229</v>
      </c>
      <c r="G43" s="1" t="s">
        <v>432</v>
      </c>
      <c r="H43" s="1" t="s">
        <v>443</v>
      </c>
      <c r="J43" s="33">
        <v>76336</v>
      </c>
      <c r="K43" s="33">
        <v>8152965</v>
      </c>
      <c r="L43" s="33">
        <v>11309274.883561641</v>
      </c>
      <c r="M43" s="1" t="s">
        <v>319</v>
      </c>
    </row>
    <row r="44" spans="1:13">
      <c r="A44" s="1" t="s">
        <v>145</v>
      </c>
      <c r="B44" s="1">
        <v>123</v>
      </c>
      <c r="C44" s="1">
        <v>2</v>
      </c>
      <c r="D44" s="1">
        <v>28</v>
      </c>
      <c r="E44" s="1">
        <v>44593</v>
      </c>
      <c r="F44" s="1" t="s">
        <v>151</v>
      </c>
      <c r="H44" s="1" t="s">
        <v>152</v>
      </c>
      <c r="J44" s="33">
        <v>229</v>
      </c>
      <c r="K44" s="33">
        <v>8152736</v>
      </c>
      <c r="L44" s="33">
        <v>11309045.883561641</v>
      </c>
      <c r="M44" s="1" t="s">
        <v>319</v>
      </c>
    </row>
    <row r="45" spans="1:13">
      <c r="A45" s="1" t="s">
        <v>145</v>
      </c>
      <c r="B45" s="1">
        <v>13</v>
      </c>
      <c r="C45" s="1">
        <v>1</v>
      </c>
      <c r="D45" s="1">
        <v>7</v>
      </c>
      <c r="E45" s="1">
        <v>44562</v>
      </c>
      <c r="F45" s="1" t="s">
        <v>151</v>
      </c>
      <c r="G45" s="1" t="s">
        <v>444</v>
      </c>
      <c r="H45" s="1" t="s">
        <v>172</v>
      </c>
      <c r="J45" s="33">
        <v>111600</v>
      </c>
      <c r="K45" s="33">
        <v>3201451</v>
      </c>
      <c r="L45" s="33">
        <v>17460158</v>
      </c>
      <c r="M45" s="1" t="s">
        <v>173</v>
      </c>
    </row>
    <row r="46" spans="1:13">
      <c r="A46" s="1" t="s">
        <v>145</v>
      </c>
      <c r="B46" s="1">
        <v>14</v>
      </c>
      <c r="C46" s="1">
        <v>1</v>
      </c>
      <c r="D46" s="1">
        <v>7</v>
      </c>
      <c r="E46" s="1">
        <v>44562</v>
      </c>
      <c r="F46" s="1" t="s">
        <v>151</v>
      </c>
      <c r="H46" s="1" t="s">
        <v>152</v>
      </c>
      <c r="J46" s="33">
        <v>229</v>
      </c>
      <c r="K46" s="33">
        <v>3201222</v>
      </c>
      <c r="L46" s="33">
        <v>17459929</v>
      </c>
      <c r="M46" s="1" t="s">
        <v>173</v>
      </c>
    </row>
    <row r="47" spans="1:13" ht="14.45">
      <c r="A47" s="1" t="s">
        <v>145</v>
      </c>
      <c r="B47" s="1">
        <v>83</v>
      </c>
      <c r="C47" s="1">
        <v>2</v>
      </c>
      <c r="D47" s="1">
        <v>3</v>
      </c>
      <c r="E47" s="1">
        <v>44593</v>
      </c>
      <c r="F47" s="1" t="s">
        <v>198</v>
      </c>
      <c r="G47" s="1" t="s">
        <v>272</v>
      </c>
      <c r="H47" s="1" t="s">
        <v>273</v>
      </c>
      <c r="J47" s="33">
        <v>117031</v>
      </c>
      <c r="K47" s="33">
        <v>98387287</v>
      </c>
      <c r="L47" s="33">
        <v>105507833.88356164</v>
      </c>
      <c r="M47" s="1" t="s">
        <v>274</v>
      </c>
    </row>
    <row r="48" spans="1:13">
      <c r="A48" s="1" t="s">
        <v>145</v>
      </c>
      <c r="B48" s="1">
        <v>84</v>
      </c>
      <c r="C48" s="1">
        <v>2</v>
      </c>
      <c r="D48" s="1">
        <v>3</v>
      </c>
      <c r="E48" s="1">
        <v>44593</v>
      </c>
      <c r="F48" s="1" t="s">
        <v>151</v>
      </c>
      <c r="H48" s="1" t="s">
        <v>152</v>
      </c>
      <c r="J48" s="33">
        <v>229</v>
      </c>
      <c r="K48" s="33">
        <v>98387058</v>
      </c>
      <c r="L48" s="33">
        <v>105507604.88356164</v>
      </c>
      <c r="M48" s="1" t="s">
        <v>274</v>
      </c>
    </row>
    <row r="49" spans="1:13" ht="14.45">
      <c r="A49" s="1" t="s">
        <v>145</v>
      </c>
      <c r="B49" s="1">
        <v>93</v>
      </c>
      <c r="C49" s="1">
        <v>2</v>
      </c>
      <c r="D49" s="1">
        <v>10</v>
      </c>
      <c r="E49" s="1">
        <v>44593</v>
      </c>
      <c r="F49" s="1" t="s">
        <v>198</v>
      </c>
      <c r="G49" s="1" t="s">
        <v>272</v>
      </c>
      <c r="H49" s="1" t="s">
        <v>273</v>
      </c>
      <c r="J49" s="33">
        <v>27653</v>
      </c>
      <c r="K49" s="33">
        <v>680666</v>
      </c>
      <c r="L49" s="33">
        <v>4955438.883561641</v>
      </c>
      <c r="M49" s="1" t="s">
        <v>274</v>
      </c>
    </row>
    <row r="50" spans="1:13">
      <c r="A50" s="1" t="s">
        <v>145</v>
      </c>
      <c r="B50" s="1">
        <v>94</v>
      </c>
      <c r="C50" s="1">
        <v>2</v>
      </c>
      <c r="D50" s="1">
        <v>10</v>
      </c>
      <c r="E50" s="1">
        <v>44593</v>
      </c>
      <c r="F50" s="1" t="s">
        <v>151</v>
      </c>
      <c r="H50" s="1" t="s">
        <v>152</v>
      </c>
      <c r="J50" s="33">
        <v>150</v>
      </c>
      <c r="K50" s="33">
        <v>680516</v>
      </c>
      <c r="L50" s="33">
        <v>4955288.883561641</v>
      </c>
      <c r="M50" s="1" t="s">
        <v>274</v>
      </c>
    </row>
    <row r="51" spans="1:13">
      <c r="A51" s="1" t="s">
        <v>145</v>
      </c>
      <c r="B51" s="1">
        <v>85</v>
      </c>
      <c r="C51" s="1">
        <v>2</v>
      </c>
      <c r="D51" s="1">
        <v>3</v>
      </c>
      <c r="F51" s="1" t="s">
        <v>167</v>
      </c>
      <c r="G51" s="1" t="s">
        <v>147</v>
      </c>
      <c r="H51" s="1" t="s">
        <v>445</v>
      </c>
      <c r="J51" s="33">
        <v>63384428</v>
      </c>
      <c r="K51" s="33">
        <v>35002630</v>
      </c>
      <c r="L51" s="33">
        <v>42123176.883561641</v>
      </c>
      <c r="M51" s="1" t="s">
        <v>276</v>
      </c>
    </row>
    <row r="52" spans="1:13">
      <c r="A52" s="1" t="s">
        <v>145</v>
      </c>
      <c r="B52" s="1">
        <v>86</v>
      </c>
      <c r="C52" s="1">
        <v>2</v>
      </c>
      <c r="D52" s="1">
        <v>3</v>
      </c>
      <c r="E52" s="1">
        <v>44593</v>
      </c>
      <c r="F52" s="1" t="s">
        <v>151</v>
      </c>
      <c r="H52" s="1" t="s">
        <v>152</v>
      </c>
      <c r="J52" s="33">
        <v>4500</v>
      </c>
      <c r="K52" s="33">
        <v>34998130</v>
      </c>
      <c r="L52" s="33">
        <v>42118676.883561641</v>
      </c>
      <c r="M52" s="1" t="s">
        <v>276</v>
      </c>
    </row>
    <row r="53" spans="1:13">
      <c r="A53" s="1" t="s">
        <v>145</v>
      </c>
      <c r="B53" s="1">
        <v>89</v>
      </c>
      <c r="C53" s="1">
        <v>2</v>
      </c>
      <c r="D53" s="1">
        <v>4</v>
      </c>
      <c r="F53" s="1" t="s">
        <v>167</v>
      </c>
      <c r="G53" s="1" t="s">
        <v>147</v>
      </c>
      <c r="H53" s="1" t="s">
        <v>446</v>
      </c>
      <c r="J53" s="33">
        <v>32789082</v>
      </c>
      <c r="K53" s="33">
        <v>712819</v>
      </c>
      <c r="L53" s="33">
        <v>7833365.883561641</v>
      </c>
      <c r="M53" s="1" t="s">
        <v>281</v>
      </c>
    </row>
    <row r="54" spans="1:13">
      <c r="A54" s="1" t="s">
        <v>145</v>
      </c>
      <c r="B54" s="1">
        <v>90</v>
      </c>
      <c r="C54" s="1">
        <v>2</v>
      </c>
      <c r="D54" s="1">
        <v>4</v>
      </c>
      <c r="E54" s="1">
        <v>44593</v>
      </c>
      <c r="F54" s="1" t="s">
        <v>151</v>
      </c>
      <c r="H54" s="1" t="s">
        <v>152</v>
      </c>
      <c r="J54" s="33">
        <v>4500</v>
      </c>
      <c r="K54" s="33">
        <v>708319</v>
      </c>
      <c r="L54" s="33">
        <v>7828865.883561641</v>
      </c>
      <c r="M54" s="1" t="s">
        <v>281</v>
      </c>
    </row>
    <row r="55" spans="1:13">
      <c r="A55" s="1" t="s">
        <v>145</v>
      </c>
      <c r="B55" s="1">
        <v>87</v>
      </c>
      <c r="C55" s="1">
        <v>2</v>
      </c>
      <c r="D55" s="1">
        <v>3</v>
      </c>
      <c r="F55" s="1" t="s">
        <v>233</v>
      </c>
      <c r="G55" s="1" t="s">
        <v>277</v>
      </c>
      <c r="H55" s="1" t="s">
        <v>278</v>
      </c>
      <c r="J55" s="33">
        <v>1496000.0000000002</v>
      </c>
      <c r="K55" s="33">
        <v>33502130</v>
      </c>
      <c r="L55" s="33">
        <v>40622676.883561641</v>
      </c>
      <c r="M55" s="1" t="s">
        <v>279</v>
      </c>
    </row>
    <row r="56" spans="1:13">
      <c r="A56" s="1" t="s">
        <v>145</v>
      </c>
      <c r="B56" s="1">
        <v>88</v>
      </c>
      <c r="C56" s="1">
        <v>2</v>
      </c>
      <c r="D56" s="1">
        <v>3</v>
      </c>
      <c r="E56" s="1">
        <v>44593</v>
      </c>
      <c r="F56" s="1" t="s">
        <v>151</v>
      </c>
      <c r="H56" s="1" t="s">
        <v>152</v>
      </c>
      <c r="J56" s="33">
        <v>229</v>
      </c>
      <c r="K56" s="33">
        <v>33501901</v>
      </c>
      <c r="L56" s="33">
        <v>40622447.883561641</v>
      </c>
      <c r="M56" s="1" t="s">
        <v>279</v>
      </c>
    </row>
    <row r="57" spans="1:13">
      <c r="A57" s="1" t="s">
        <v>145</v>
      </c>
      <c r="B57" s="1">
        <v>101</v>
      </c>
      <c r="C57" s="1">
        <v>2</v>
      </c>
      <c r="D57" s="1">
        <v>21</v>
      </c>
      <c r="E57" s="1">
        <v>44562</v>
      </c>
      <c r="F57" s="1" t="s">
        <v>185</v>
      </c>
      <c r="H57" s="1" t="s">
        <v>295</v>
      </c>
      <c r="J57" s="33">
        <v>852951</v>
      </c>
      <c r="K57" s="33">
        <v>17173865</v>
      </c>
      <c r="L57" s="33">
        <v>18043704.883561641</v>
      </c>
      <c r="M57" s="1" t="s">
        <v>296</v>
      </c>
    </row>
    <row r="58" spans="1:13">
      <c r="A58" s="1" t="s">
        <v>145</v>
      </c>
      <c r="B58" s="1">
        <v>102</v>
      </c>
      <c r="C58" s="1">
        <v>2</v>
      </c>
      <c r="D58" s="1">
        <v>21</v>
      </c>
      <c r="E58" s="1">
        <v>44593</v>
      </c>
      <c r="F58" s="1" t="s">
        <v>151</v>
      </c>
      <c r="H58" s="1" t="s">
        <v>152</v>
      </c>
      <c r="J58" s="33">
        <v>229</v>
      </c>
      <c r="K58" s="33">
        <v>17173636</v>
      </c>
      <c r="L58" s="33">
        <v>18043475.883561641</v>
      </c>
      <c r="M58" s="1" t="s">
        <v>296</v>
      </c>
    </row>
    <row r="59" spans="1:13" ht="18">
      <c r="A59" s="1" t="s">
        <v>145</v>
      </c>
      <c r="B59" s="1">
        <v>103</v>
      </c>
      <c r="C59" s="1">
        <v>2</v>
      </c>
      <c r="D59" s="1">
        <v>21</v>
      </c>
      <c r="E59" s="1">
        <v>44562</v>
      </c>
      <c r="F59" s="1" t="s">
        <v>185</v>
      </c>
      <c r="H59" s="1" t="s">
        <v>447</v>
      </c>
      <c r="J59" s="33">
        <v>443148</v>
      </c>
      <c r="K59" s="33">
        <v>16730488</v>
      </c>
      <c r="L59" s="33">
        <v>17600327.883561641</v>
      </c>
      <c r="M59" s="1" t="s">
        <v>298</v>
      </c>
    </row>
    <row r="60" spans="1:13">
      <c r="A60" s="1" t="s">
        <v>145</v>
      </c>
      <c r="B60" s="1">
        <v>104</v>
      </c>
      <c r="C60" s="1">
        <v>2</v>
      </c>
      <c r="D60" s="1">
        <v>21</v>
      </c>
      <c r="E60" s="1">
        <v>44593</v>
      </c>
      <c r="F60" s="1" t="s">
        <v>151</v>
      </c>
      <c r="H60" s="1" t="s">
        <v>152</v>
      </c>
      <c r="J60" s="33">
        <v>229</v>
      </c>
      <c r="K60" s="33">
        <v>16730259</v>
      </c>
      <c r="L60" s="33">
        <v>17600098.883561641</v>
      </c>
      <c r="M60" s="1" t="s">
        <v>298</v>
      </c>
    </row>
    <row r="61" spans="1:13" ht="18">
      <c r="A61" s="1" t="s">
        <v>145</v>
      </c>
      <c r="B61" s="1">
        <v>105</v>
      </c>
      <c r="C61" s="1">
        <v>2</v>
      </c>
      <c r="D61" s="1">
        <v>21</v>
      </c>
      <c r="E61" s="1">
        <v>44562</v>
      </c>
      <c r="F61" s="1" t="s">
        <v>185</v>
      </c>
      <c r="H61" s="1" t="s">
        <v>448</v>
      </c>
      <c r="J61" s="33">
        <v>318765</v>
      </c>
      <c r="K61" s="33">
        <v>16411494</v>
      </c>
      <c r="L61" s="33">
        <v>17281333.883561641</v>
      </c>
      <c r="M61" s="1" t="s">
        <v>300</v>
      </c>
    </row>
    <row r="62" spans="1:13">
      <c r="A62" s="1" t="s">
        <v>145</v>
      </c>
      <c r="B62" s="1">
        <v>106</v>
      </c>
      <c r="C62" s="1">
        <v>2</v>
      </c>
      <c r="D62" s="1">
        <v>21</v>
      </c>
      <c r="E62" s="1">
        <v>44593</v>
      </c>
      <c r="F62" s="1" t="s">
        <v>151</v>
      </c>
      <c r="H62" s="1" t="s">
        <v>152</v>
      </c>
      <c r="J62" s="33">
        <v>229</v>
      </c>
      <c r="K62" s="33">
        <v>16411265</v>
      </c>
      <c r="L62" s="33">
        <v>17281104.883561641</v>
      </c>
      <c r="M62" s="1" t="s">
        <v>300</v>
      </c>
    </row>
    <row r="63" spans="1:13" ht="18">
      <c r="A63" s="1" t="s">
        <v>145</v>
      </c>
      <c r="B63" s="1">
        <v>107</v>
      </c>
      <c r="C63" s="1">
        <v>2</v>
      </c>
      <c r="D63" s="1">
        <v>21</v>
      </c>
      <c r="E63" s="1">
        <v>44562</v>
      </c>
      <c r="F63" s="1" t="s">
        <v>185</v>
      </c>
      <c r="H63" s="1" t="s">
        <v>449</v>
      </c>
      <c r="J63" s="33">
        <v>205198</v>
      </c>
      <c r="K63" s="33">
        <v>16206067</v>
      </c>
      <c r="L63" s="33">
        <v>17075906.883561641</v>
      </c>
      <c r="M63" s="1" t="s">
        <v>302</v>
      </c>
    </row>
    <row r="64" spans="1:13">
      <c r="A64" s="1" t="s">
        <v>145</v>
      </c>
      <c r="B64" s="1">
        <v>108</v>
      </c>
      <c r="C64" s="1">
        <v>2</v>
      </c>
      <c r="D64" s="1">
        <v>21</v>
      </c>
      <c r="E64" s="1">
        <v>44593</v>
      </c>
      <c r="F64" s="1" t="s">
        <v>151</v>
      </c>
      <c r="H64" s="1" t="s">
        <v>152</v>
      </c>
      <c r="J64" s="33">
        <v>52</v>
      </c>
      <c r="K64" s="33">
        <v>16206015</v>
      </c>
      <c r="L64" s="33">
        <v>17075854.883561641</v>
      </c>
      <c r="M64" s="1" t="s">
        <v>302</v>
      </c>
    </row>
    <row r="65" spans="1:13">
      <c r="A65" s="1" t="s">
        <v>145</v>
      </c>
      <c r="B65" s="1">
        <v>109</v>
      </c>
      <c r="C65" s="1">
        <v>2</v>
      </c>
      <c r="D65" s="1">
        <v>21</v>
      </c>
      <c r="E65" s="1">
        <v>44562</v>
      </c>
      <c r="F65" s="1" t="s">
        <v>185</v>
      </c>
      <c r="H65" s="1" t="s">
        <v>303</v>
      </c>
      <c r="J65" s="33">
        <v>374359</v>
      </c>
      <c r="K65" s="33">
        <v>15831656</v>
      </c>
      <c r="L65" s="33">
        <v>16701495.883561641</v>
      </c>
      <c r="M65" s="1" t="s">
        <v>304</v>
      </c>
    </row>
    <row r="66" spans="1:13">
      <c r="A66" s="1" t="s">
        <v>145</v>
      </c>
      <c r="B66" s="1">
        <v>110</v>
      </c>
      <c r="C66" s="1">
        <v>2</v>
      </c>
      <c r="D66" s="1">
        <v>21</v>
      </c>
      <c r="E66" s="1">
        <v>44593</v>
      </c>
      <c r="F66" s="1" t="s">
        <v>151</v>
      </c>
      <c r="H66" s="1" t="s">
        <v>152</v>
      </c>
      <c r="J66" s="33">
        <v>229</v>
      </c>
      <c r="K66" s="33">
        <v>15831427</v>
      </c>
      <c r="L66" s="33">
        <v>16701266.883561641</v>
      </c>
      <c r="M66" s="1" t="s">
        <v>304</v>
      </c>
    </row>
    <row r="67" spans="1:13">
      <c r="A67" s="1" t="s">
        <v>145</v>
      </c>
      <c r="B67" s="1">
        <v>111</v>
      </c>
      <c r="C67" s="1">
        <v>2</v>
      </c>
      <c r="D67" s="1">
        <v>21</v>
      </c>
      <c r="E67" s="1">
        <v>44562</v>
      </c>
      <c r="F67" s="1" t="s">
        <v>185</v>
      </c>
      <c r="H67" s="1" t="s">
        <v>450</v>
      </c>
      <c r="J67" s="33">
        <v>399305</v>
      </c>
      <c r="K67" s="33">
        <v>15432122</v>
      </c>
      <c r="L67" s="33">
        <v>16301961.883561641</v>
      </c>
      <c r="M67" s="1" t="s">
        <v>306</v>
      </c>
    </row>
    <row r="68" spans="1:13">
      <c r="A68" s="1" t="s">
        <v>145</v>
      </c>
      <c r="B68" s="1">
        <v>112</v>
      </c>
      <c r="C68" s="1">
        <v>2</v>
      </c>
      <c r="D68" s="1">
        <v>21</v>
      </c>
      <c r="E68" s="1">
        <v>44593</v>
      </c>
      <c r="F68" s="1" t="s">
        <v>151</v>
      </c>
      <c r="H68" s="1" t="s">
        <v>152</v>
      </c>
      <c r="J68" s="33">
        <v>52</v>
      </c>
      <c r="K68" s="33">
        <v>15432070</v>
      </c>
      <c r="L68" s="33">
        <v>16301909.883561641</v>
      </c>
      <c r="M68" s="1" t="s">
        <v>306</v>
      </c>
    </row>
    <row r="69" spans="1:13">
      <c r="A69" s="1" t="s">
        <v>145</v>
      </c>
      <c r="B69" s="1">
        <v>124</v>
      </c>
      <c r="C69" s="1">
        <v>2</v>
      </c>
      <c r="D69" s="1">
        <v>28</v>
      </c>
      <c r="E69" s="1">
        <v>44562</v>
      </c>
      <c r="F69" s="1" t="s">
        <v>233</v>
      </c>
      <c r="G69" s="1" t="s">
        <v>242</v>
      </c>
      <c r="H69" s="1" t="s">
        <v>320</v>
      </c>
      <c r="J69" s="33">
        <v>1452000</v>
      </c>
      <c r="K69" s="33">
        <v>6700736</v>
      </c>
      <c r="L69" s="33">
        <v>9857045.883561641</v>
      </c>
      <c r="M69" s="1" t="s">
        <v>321</v>
      </c>
    </row>
    <row r="70" spans="1:13">
      <c r="A70" s="1" t="s">
        <v>145</v>
      </c>
      <c r="B70" s="1">
        <v>125</v>
      </c>
      <c r="C70" s="1">
        <v>2</v>
      </c>
      <c r="D70" s="1">
        <v>28</v>
      </c>
      <c r="E70" s="1">
        <v>44593</v>
      </c>
      <c r="F70" s="1" t="s">
        <v>151</v>
      </c>
      <c r="H70" s="1" t="s">
        <v>152</v>
      </c>
      <c r="J70" s="33">
        <v>229</v>
      </c>
      <c r="K70" s="33">
        <v>6700507</v>
      </c>
      <c r="L70" s="33">
        <v>9856816.883561641</v>
      </c>
      <c r="M70" s="1" t="s">
        <v>321</v>
      </c>
    </row>
    <row r="71" spans="1:13">
      <c r="A71" s="1" t="s">
        <v>145</v>
      </c>
      <c r="B71" s="1">
        <v>126</v>
      </c>
      <c r="C71" s="1">
        <v>2</v>
      </c>
      <c r="D71" s="1">
        <v>28</v>
      </c>
      <c r="E71" s="1">
        <v>44562</v>
      </c>
      <c r="F71" s="1" t="s">
        <v>233</v>
      </c>
      <c r="G71" s="1" t="s">
        <v>440</v>
      </c>
      <c r="H71" s="1" t="s">
        <v>320</v>
      </c>
      <c r="J71" s="33">
        <v>6380000</v>
      </c>
      <c r="K71" s="33">
        <v>320507</v>
      </c>
      <c r="L71" s="33">
        <v>3476816.883561641</v>
      </c>
      <c r="M71" s="1" t="s">
        <v>322</v>
      </c>
    </row>
    <row r="72" spans="1:13">
      <c r="A72" s="1" t="s">
        <v>145</v>
      </c>
      <c r="B72" s="1">
        <v>127</v>
      </c>
      <c r="C72" s="1">
        <v>2</v>
      </c>
      <c r="D72" s="1">
        <v>28</v>
      </c>
      <c r="E72" s="1">
        <v>44593</v>
      </c>
      <c r="F72" s="1" t="s">
        <v>151</v>
      </c>
      <c r="H72" s="1" t="s">
        <v>152</v>
      </c>
      <c r="J72" s="33">
        <v>229</v>
      </c>
      <c r="K72" s="33">
        <v>320278</v>
      </c>
      <c r="L72" s="33">
        <v>3476587.883561641</v>
      </c>
      <c r="M72" s="1" t="s">
        <v>322</v>
      </c>
    </row>
    <row r="73" spans="1:13">
      <c r="A73" s="1" t="s">
        <v>140</v>
      </c>
      <c r="B73" s="1">
        <v>141</v>
      </c>
      <c r="C73" s="1">
        <v>3</v>
      </c>
      <c r="D73" s="1">
        <v>1</v>
      </c>
      <c r="E73" s="1">
        <v>44593</v>
      </c>
      <c r="F73" s="1" t="s">
        <v>233</v>
      </c>
      <c r="G73" s="1" t="s">
        <v>451</v>
      </c>
      <c r="H73" s="1" t="s">
        <v>345</v>
      </c>
      <c r="J73" s="33">
        <v>396000</v>
      </c>
      <c r="K73" s="33">
        <v>1619493.883561641</v>
      </c>
      <c r="L73" s="33">
        <v>1692107.883561641</v>
      </c>
      <c r="M73" s="1" t="s">
        <v>346</v>
      </c>
    </row>
    <row r="74" spans="1:13">
      <c r="A74" s="1" t="s">
        <v>140</v>
      </c>
      <c r="B74" s="1">
        <v>142</v>
      </c>
      <c r="C74" s="1">
        <v>3</v>
      </c>
      <c r="D74" s="1">
        <v>1</v>
      </c>
      <c r="E74" s="1">
        <v>44621</v>
      </c>
      <c r="F74" s="1" t="s">
        <v>151</v>
      </c>
      <c r="H74" s="1" t="s">
        <v>152</v>
      </c>
      <c r="J74" s="33">
        <v>220</v>
      </c>
      <c r="K74" s="33">
        <v>1619273.883561641</v>
      </c>
      <c r="L74" s="33">
        <v>1691887.883561641</v>
      </c>
      <c r="M74" s="1" t="s">
        <v>346</v>
      </c>
    </row>
    <row r="75" spans="1:13">
      <c r="A75" s="1" t="s">
        <v>145</v>
      </c>
      <c r="B75" s="1">
        <v>128</v>
      </c>
      <c r="C75" s="1">
        <v>2</v>
      </c>
      <c r="D75" s="1">
        <v>28</v>
      </c>
      <c r="E75" s="1">
        <v>44562</v>
      </c>
      <c r="F75" s="1" t="s">
        <v>151</v>
      </c>
      <c r="G75" s="1" t="s">
        <v>245</v>
      </c>
      <c r="H75" s="1" t="s">
        <v>323</v>
      </c>
      <c r="J75" s="33">
        <v>269061</v>
      </c>
      <c r="K75" s="33">
        <v>51217</v>
      </c>
      <c r="L75" s="33">
        <v>3207526.883561641</v>
      </c>
      <c r="M75" s="1" t="s">
        <v>324</v>
      </c>
    </row>
    <row r="76" spans="1:13">
      <c r="A76" s="1" t="s">
        <v>145</v>
      </c>
      <c r="B76" s="1">
        <v>129</v>
      </c>
      <c r="C76" s="1">
        <v>2</v>
      </c>
      <c r="D76" s="1">
        <v>28</v>
      </c>
      <c r="E76" s="1">
        <v>44593</v>
      </c>
      <c r="F76" s="1" t="s">
        <v>151</v>
      </c>
      <c r="H76" s="1" t="s">
        <v>152</v>
      </c>
      <c r="J76" s="33">
        <v>229</v>
      </c>
      <c r="K76" s="33">
        <v>50988</v>
      </c>
      <c r="L76" s="33">
        <v>3207297.883561641</v>
      </c>
      <c r="M76" s="1" t="s">
        <v>324</v>
      </c>
    </row>
    <row r="77" spans="1:13">
      <c r="A77" s="1" t="s">
        <v>145</v>
      </c>
      <c r="B77" s="1">
        <v>131</v>
      </c>
      <c r="C77" s="1">
        <v>2</v>
      </c>
      <c r="D77" s="1">
        <v>28</v>
      </c>
      <c r="E77" s="1">
        <v>44562</v>
      </c>
      <c r="F77" s="1" t="s">
        <v>198</v>
      </c>
      <c r="G77" s="1" t="s">
        <v>248</v>
      </c>
      <c r="H77" s="1" t="s">
        <v>327</v>
      </c>
      <c r="J77" s="33">
        <v>72006</v>
      </c>
      <c r="K77" s="33">
        <v>8982</v>
      </c>
      <c r="L77" s="33">
        <v>3165291.883561641</v>
      </c>
      <c r="M77" s="1" t="s">
        <v>328</v>
      </c>
    </row>
    <row r="78" spans="1:13">
      <c r="A78" s="1" t="s">
        <v>145</v>
      </c>
      <c r="B78" s="1">
        <v>132</v>
      </c>
      <c r="C78" s="1">
        <v>2</v>
      </c>
      <c r="D78" s="1">
        <v>28</v>
      </c>
      <c r="E78" s="1">
        <v>44593</v>
      </c>
      <c r="F78" s="1" t="s">
        <v>151</v>
      </c>
      <c r="H78" s="1" t="s">
        <v>152</v>
      </c>
      <c r="J78" s="33">
        <v>229</v>
      </c>
      <c r="K78" s="33">
        <v>8753</v>
      </c>
      <c r="L78" s="33">
        <v>3165062.883561641</v>
      </c>
      <c r="M78" s="1" t="s">
        <v>328</v>
      </c>
    </row>
    <row r="79" spans="1:13">
      <c r="A79" s="1" t="s">
        <v>145</v>
      </c>
      <c r="B79" s="1">
        <v>194</v>
      </c>
      <c r="C79" s="1">
        <v>3</v>
      </c>
      <c r="D79" s="1">
        <v>31</v>
      </c>
      <c r="E79" s="1">
        <v>44562</v>
      </c>
      <c r="F79" s="1" t="s">
        <v>198</v>
      </c>
      <c r="G79" s="1" t="s">
        <v>222</v>
      </c>
      <c r="H79" s="1" t="s">
        <v>377</v>
      </c>
      <c r="J79" s="33">
        <v>33680</v>
      </c>
      <c r="K79" s="33">
        <v>10751960</v>
      </c>
      <c r="L79" s="33">
        <v>15548278.651890408</v>
      </c>
      <c r="M79" s="1" t="s">
        <v>378</v>
      </c>
    </row>
    <row r="80" spans="1:13">
      <c r="A80" s="1" t="s">
        <v>145</v>
      </c>
      <c r="B80" s="1">
        <v>195</v>
      </c>
      <c r="C80" s="1">
        <v>3</v>
      </c>
      <c r="D80" s="1">
        <v>31</v>
      </c>
      <c r="E80" s="1">
        <v>44562</v>
      </c>
      <c r="F80" s="1" t="s">
        <v>198</v>
      </c>
      <c r="G80" s="1" t="s">
        <v>222</v>
      </c>
      <c r="H80" s="1" t="s">
        <v>379</v>
      </c>
      <c r="J80" s="33">
        <v>3430240</v>
      </c>
      <c r="K80" s="33">
        <v>7321720</v>
      </c>
      <c r="L80" s="33">
        <v>12118038.651890408</v>
      </c>
      <c r="M80" s="1" t="s">
        <v>380</v>
      </c>
    </row>
    <row r="81" spans="1:13">
      <c r="A81" s="1" t="s">
        <v>145</v>
      </c>
      <c r="B81" s="1">
        <v>196</v>
      </c>
      <c r="C81" s="1">
        <v>3</v>
      </c>
      <c r="D81" s="1">
        <v>31</v>
      </c>
      <c r="E81" s="1">
        <v>44562</v>
      </c>
      <c r="F81" s="1" t="s">
        <v>198</v>
      </c>
      <c r="G81" s="1" t="s">
        <v>222</v>
      </c>
      <c r="H81" s="1" t="s">
        <v>381</v>
      </c>
      <c r="J81" s="33">
        <v>60000</v>
      </c>
      <c r="K81" s="33">
        <v>7261720</v>
      </c>
      <c r="L81" s="33">
        <v>12058038.651890408</v>
      </c>
      <c r="M81" s="1" t="s">
        <v>382</v>
      </c>
    </row>
    <row r="82" spans="1:13">
      <c r="A82" s="1" t="s">
        <v>145</v>
      </c>
      <c r="B82" s="1">
        <v>197</v>
      </c>
      <c r="C82" s="1">
        <v>3</v>
      </c>
      <c r="D82" s="1">
        <v>31</v>
      </c>
      <c r="E82" s="1">
        <v>44621</v>
      </c>
      <c r="F82" s="1" t="s">
        <v>151</v>
      </c>
      <c r="H82" s="1" t="s">
        <v>152</v>
      </c>
      <c r="J82" s="33">
        <v>229</v>
      </c>
      <c r="K82" s="33">
        <v>7261491</v>
      </c>
      <c r="L82" s="33">
        <v>12057809.651890408</v>
      </c>
      <c r="M82" s="1" t="s">
        <v>382</v>
      </c>
    </row>
    <row r="83" spans="1:13" ht="18">
      <c r="A83" s="1" t="s">
        <v>145</v>
      </c>
      <c r="B83" s="1">
        <v>198</v>
      </c>
      <c r="C83" s="1">
        <v>3</v>
      </c>
      <c r="D83" s="1">
        <v>31</v>
      </c>
      <c r="E83" s="1">
        <v>44562</v>
      </c>
      <c r="F83" s="1" t="s">
        <v>229</v>
      </c>
      <c r="G83" s="1" t="s">
        <v>432</v>
      </c>
      <c r="H83" s="1" t="s">
        <v>452</v>
      </c>
      <c r="J83" s="33">
        <v>6600</v>
      </c>
      <c r="K83" s="33">
        <v>7254891</v>
      </c>
      <c r="L83" s="33">
        <v>12051209.651890408</v>
      </c>
      <c r="M83" s="1" t="s">
        <v>384</v>
      </c>
    </row>
    <row r="84" spans="1:13">
      <c r="A84" s="1" t="s">
        <v>145</v>
      </c>
      <c r="B84" s="1">
        <v>199</v>
      </c>
      <c r="C84" s="1">
        <v>3</v>
      </c>
      <c r="D84" s="1">
        <v>31</v>
      </c>
      <c r="E84" s="1">
        <v>44621</v>
      </c>
      <c r="F84" s="1" t="s">
        <v>151</v>
      </c>
      <c r="H84" s="1" t="s">
        <v>152</v>
      </c>
      <c r="J84" s="33">
        <v>168</v>
      </c>
      <c r="K84" s="33">
        <v>7254723</v>
      </c>
      <c r="L84" s="33">
        <v>12051041.651890408</v>
      </c>
      <c r="M84" s="1" t="s">
        <v>384</v>
      </c>
    </row>
    <row r="85" spans="1:13">
      <c r="A85" s="1" t="s">
        <v>145</v>
      </c>
      <c r="B85" s="1">
        <v>152</v>
      </c>
      <c r="C85" s="1">
        <v>3</v>
      </c>
      <c r="D85" s="1">
        <v>4</v>
      </c>
      <c r="F85" s="1" t="s">
        <v>167</v>
      </c>
      <c r="G85" s="1" t="s">
        <v>147</v>
      </c>
      <c r="H85" s="1" t="s">
        <v>453</v>
      </c>
      <c r="J85" s="33">
        <v>43221712</v>
      </c>
      <c r="K85" s="33">
        <v>31287041</v>
      </c>
      <c r="L85" s="33">
        <v>35158742.883561641</v>
      </c>
      <c r="M85" s="1" t="s">
        <v>350</v>
      </c>
    </row>
    <row r="86" spans="1:13">
      <c r="A86" s="1" t="s">
        <v>145</v>
      </c>
      <c r="B86" s="1">
        <v>153</v>
      </c>
      <c r="C86" s="1">
        <v>3</v>
      </c>
      <c r="D86" s="1">
        <v>4</v>
      </c>
      <c r="E86" s="1">
        <v>44621</v>
      </c>
      <c r="F86" s="1" t="s">
        <v>151</v>
      </c>
      <c r="H86" s="1" t="s">
        <v>152</v>
      </c>
      <c r="J86" s="33">
        <v>4500</v>
      </c>
      <c r="K86" s="33">
        <v>31282541</v>
      </c>
      <c r="L86" s="33">
        <v>35154242.883561641</v>
      </c>
      <c r="M86" s="1" t="s">
        <v>350</v>
      </c>
    </row>
    <row r="87" spans="1:13" ht="14.45">
      <c r="A87" s="1" t="s">
        <v>145</v>
      </c>
      <c r="B87" s="1">
        <v>154</v>
      </c>
      <c r="C87" s="1">
        <v>3</v>
      </c>
      <c r="D87" s="1">
        <v>4</v>
      </c>
      <c r="E87" s="1">
        <v>44621</v>
      </c>
      <c r="F87" s="1" t="s">
        <v>255</v>
      </c>
      <c r="G87" s="1" t="s">
        <v>256</v>
      </c>
      <c r="H87" s="1" t="s">
        <v>351</v>
      </c>
      <c r="J87" s="33">
        <v>255000</v>
      </c>
      <c r="K87" s="33">
        <v>31027541</v>
      </c>
      <c r="L87" s="33">
        <v>34899242.883561641</v>
      </c>
      <c r="M87" s="1" t="s">
        <v>352</v>
      </c>
    </row>
    <row r="88" spans="1:13">
      <c r="A88" s="1" t="s">
        <v>145</v>
      </c>
      <c r="B88" s="1">
        <v>155</v>
      </c>
      <c r="C88" s="1">
        <v>3</v>
      </c>
      <c r="D88" s="1">
        <v>4</v>
      </c>
      <c r="E88" s="1">
        <v>44621</v>
      </c>
      <c r="F88" s="1" t="s">
        <v>151</v>
      </c>
      <c r="H88" s="1" t="s">
        <v>152</v>
      </c>
      <c r="J88" s="33">
        <v>229</v>
      </c>
      <c r="K88" s="33">
        <v>31027312</v>
      </c>
      <c r="L88" s="33">
        <v>34899013.883561641</v>
      </c>
      <c r="M88" s="1" t="s">
        <v>352</v>
      </c>
    </row>
    <row r="89" spans="1:13">
      <c r="A89" s="1" t="s">
        <v>145</v>
      </c>
      <c r="B89" s="1">
        <v>156</v>
      </c>
      <c r="C89" s="1">
        <v>3</v>
      </c>
      <c r="D89" s="1">
        <v>5</v>
      </c>
      <c r="F89" s="1" t="s">
        <v>167</v>
      </c>
      <c r="G89" s="1" t="s">
        <v>147</v>
      </c>
      <c r="H89" s="1" t="s">
        <v>454</v>
      </c>
      <c r="J89" s="33">
        <v>28283563</v>
      </c>
      <c r="K89" s="33">
        <v>2743749</v>
      </c>
      <c r="L89" s="33">
        <v>6615450.883561641</v>
      </c>
      <c r="M89" s="1" t="s">
        <v>354</v>
      </c>
    </row>
    <row r="90" spans="1:13">
      <c r="A90" s="1" t="s">
        <v>145</v>
      </c>
      <c r="B90" s="1">
        <v>157</v>
      </c>
      <c r="C90" s="1">
        <v>3</v>
      </c>
      <c r="D90" s="1">
        <v>5</v>
      </c>
      <c r="E90" s="1">
        <v>44621</v>
      </c>
      <c r="F90" s="1" t="s">
        <v>151</v>
      </c>
      <c r="H90" s="1" t="s">
        <v>152</v>
      </c>
      <c r="J90" s="33">
        <v>4500</v>
      </c>
      <c r="K90" s="33">
        <v>2739249</v>
      </c>
      <c r="L90" s="33">
        <v>6610950.883561641</v>
      </c>
      <c r="M90" s="1" t="s">
        <v>354</v>
      </c>
    </row>
    <row r="91" spans="1:13">
      <c r="A91" s="1" t="s">
        <v>145</v>
      </c>
      <c r="B91" s="1">
        <v>163</v>
      </c>
      <c r="C91" s="1">
        <v>3</v>
      </c>
      <c r="D91" s="1">
        <v>18</v>
      </c>
      <c r="E91" s="1">
        <v>44593</v>
      </c>
      <c r="F91" s="1" t="s">
        <v>185</v>
      </c>
      <c r="H91" s="1" t="s">
        <v>360</v>
      </c>
      <c r="J91" s="33">
        <v>852951</v>
      </c>
      <c r="K91" s="33">
        <v>1281691</v>
      </c>
      <c r="L91" s="33">
        <v>2046855.883561641</v>
      </c>
      <c r="M91" s="1" t="s">
        <v>361</v>
      </c>
    </row>
    <row r="92" spans="1:13">
      <c r="A92" s="1" t="s">
        <v>145</v>
      </c>
      <c r="B92" s="1">
        <v>164</v>
      </c>
      <c r="C92" s="1">
        <v>3</v>
      </c>
      <c r="D92" s="1">
        <v>18</v>
      </c>
      <c r="E92" s="1">
        <v>44621</v>
      </c>
      <c r="F92" s="1" t="s">
        <v>151</v>
      </c>
      <c r="H92" s="1" t="s">
        <v>152</v>
      </c>
      <c r="J92" s="33">
        <v>229</v>
      </c>
      <c r="K92" s="33">
        <v>1281462</v>
      </c>
      <c r="L92" s="33">
        <v>2046626.883561641</v>
      </c>
      <c r="M92" s="1" t="s">
        <v>361</v>
      </c>
    </row>
    <row r="93" spans="1:13" ht="18">
      <c r="A93" s="1" t="s">
        <v>145</v>
      </c>
      <c r="B93" s="1">
        <v>165</v>
      </c>
      <c r="C93" s="1">
        <v>3</v>
      </c>
      <c r="D93" s="1">
        <v>18</v>
      </c>
      <c r="E93" s="1">
        <v>44593</v>
      </c>
      <c r="F93" s="1" t="s">
        <v>185</v>
      </c>
      <c r="H93" s="1" t="s">
        <v>455</v>
      </c>
      <c r="J93" s="33">
        <v>443148</v>
      </c>
      <c r="K93" s="33">
        <v>838314</v>
      </c>
      <c r="L93" s="33">
        <v>1603478.883561641</v>
      </c>
      <c r="M93" s="1" t="s">
        <v>363</v>
      </c>
    </row>
    <row r="94" spans="1:13">
      <c r="A94" s="1" t="s">
        <v>145</v>
      </c>
      <c r="B94" s="1">
        <v>166</v>
      </c>
      <c r="C94" s="1">
        <v>3</v>
      </c>
      <c r="D94" s="1">
        <v>18</v>
      </c>
      <c r="E94" s="1">
        <v>44621</v>
      </c>
      <c r="F94" s="1" t="s">
        <v>151</v>
      </c>
      <c r="H94" s="1" t="s">
        <v>152</v>
      </c>
      <c r="J94" s="33">
        <v>229</v>
      </c>
      <c r="K94" s="33">
        <v>838085</v>
      </c>
      <c r="L94" s="33">
        <v>1603249.883561641</v>
      </c>
      <c r="M94" s="1" t="s">
        <v>363</v>
      </c>
    </row>
    <row r="95" spans="1:13" ht="18">
      <c r="A95" s="1" t="s">
        <v>145</v>
      </c>
      <c r="B95" s="1">
        <v>167</v>
      </c>
      <c r="C95" s="1">
        <v>3</v>
      </c>
      <c r="D95" s="1">
        <v>18</v>
      </c>
      <c r="E95" s="1">
        <v>44593</v>
      </c>
      <c r="F95" s="1" t="s">
        <v>185</v>
      </c>
      <c r="H95" s="1" t="s">
        <v>456</v>
      </c>
      <c r="J95" s="33">
        <v>318765</v>
      </c>
      <c r="K95" s="33">
        <v>519320</v>
      </c>
      <c r="L95" s="33">
        <v>1284484.883561641</v>
      </c>
      <c r="M95" s="1" t="s">
        <v>365</v>
      </c>
    </row>
    <row r="96" spans="1:13">
      <c r="A96" s="1" t="s">
        <v>145</v>
      </c>
      <c r="B96" s="1">
        <v>168</v>
      </c>
      <c r="C96" s="1">
        <v>3</v>
      </c>
      <c r="D96" s="1">
        <v>18</v>
      </c>
      <c r="E96" s="1">
        <v>44621</v>
      </c>
      <c r="F96" s="1" t="s">
        <v>151</v>
      </c>
      <c r="H96" s="1" t="s">
        <v>152</v>
      </c>
      <c r="J96" s="33">
        <v>229</v>
      </c>
      <c r="K96" s="33">
        <v>519091</v>
      </c>
      <c r="L96" s="33">
        <v>1284255.883561641</v>
      </c>
      <c r="M96" s="1" t="s">
        <v>365</v>
      </c>
    </row>
    <row r="97" spans="1:13" ht="18">
      <c r="A97" s="1" t="s">
        <v>145</v>
      </c>
      <c r="B97" s="1">
        <v>159</v>
      </c>
      <c r="C97" s="1">
        <v>3</v>
      </c>
      <c r="D97" s="1">
        <v>18</v>
      </c>
      <c r="E97" s="1">
        <v>44593</v>
      </c>
      <c r="F97" s="1" t="s">
        <v>185</v>
      </c>
      <c r="H97" s="1" t="s">
        <v>457</v>
      </c>
      <c r="J97" s="33">
        <v>205198</v>
      </c>
      <c r="K97" s="33">
        <v>2534051</v>
      </c>
      <c r="L97" s="33">
        <v>3299215.883561641</v>
      </c>
      <c r="M97" s="1" t="s">
        <v>357</v>
      </c>
    </row>
    <row r="98" spans="1:13">
      <c r="A98" s="1" t="s">
        <v>145</v>
      </c>
      <c r="B98" s="1">
        <v>160</v>
      </c>
      <c r="C98" s="1">
        <v>3</v>
      </c>
      <c r="D98" s="1">
        <v>18</v>
      </c>
      <c r="E98" s="1">
        <v>44621</v>
      </c>
      <c r="F98" s="1" t="s">
        <v>151</v>
      </c>
      <c r="H98" s="1" t="s">
        <v>152</v>
      </c>
      <c r="J98" s="33">
        <v>52</v>
      </c>
      <c r="K98" s="33">
        <v>2533999</v>
      </c>
      <c r="L98" s="33">
        <v>3299163.883561641</v>
      </c>
      <c r="M98" s="1" t="s">
        <v>357</v>
      </c>
    </row>
    <row r="99" spans="1:13">
      <c r="A99" s="1" t="s">
        <v>145</v>
      </c>
      <c r="B99" s="1">
        <v>169</v>
      </c>
      <c r="C99" s="1">
        <v>3</v>
      </c>
      <c r="D99" s="1">
        <v>18</v>
      </c>
      <c r="E99" s="1">
        <v>44593</v>
      </c>
      <c r="F99" s="1" t="s">
        <v>185</v>
      </c>
      <c r="H99" s="1" t="s">
        <v>366</v>
      </c>
      <c r="J99" s="33">
        <v>398893</v>
      </c>
      <c r="K99" s="33">
        <v>120198</v>
      </c>
      <c r="L99" s="33">
        <v>885362.88356164098</v>
      </c>
      <c r="M99" s="1" t="s">
        <v>367</v>
      </c>
    </row>
    <row r="100" spans="1:13">
      <c r="A100" s="1" t="s">
        <v>145</v>
      </c>
      <c r="B100" s="1">
        <v>170</v>
      </c>
      <c r="C100" s="1">
        <v>3</v>
      </c>
      <c r="D100" s="1">
        <v>18</v>
      </c>
      <c r="E100" s="1">
        <v>44621</v>
      </c>
      <c r="F100" s="1" t="s">
        <v>151</v>
      </c>
      <c r="H100" s="1" t="s">
        <v>152</v>
      </c>
      <c r="J100" s="33">
        <v>229</v>
      </c>
      <c r="K100" s="33">
        <v>119969</v>
      </c>
      <c r="L100" s="33">
        <v>885133.88356164098</v>
      </c>
      <c r="M100" s="1" t="s">
        <v>367</v>
      </c>
    </row>
    <row r="101" spans="1:13">
      <c r="A101" s="1" t="s">
        <v>145</v>
      </c>
      <c r="B101" s="1">
        <v>161</v>
      </c>
      <c r="C101" s="1">
        <v>3</v>
      </c>
      <c r="D101" s="1">
        <v>18</v>
      </c>
      <c r="E101" s="1">
        <v>44593</v>
      </c>
      <c r="F101" s="1" t="s">
        <v>185</v>
      </c>
      <c r="H101" s="1" t="s">
        <v>458</v>
      </c>
      <c r="J101" s="33">
        <v>399305</v>
      </c>
      <c r="K101" s="33">
        <v>2134694</v>
      </c>
      <c r="L101" s="33">
        <v>2899858.883561641</v>
      </c>
      <c r="M101" s="1" t="s">
        <v>359</v>
      </c>
    </row>
    <row r="102" spans="1:13">
      <c r="A102" s="1" t="s">
        <v>145</v>
      </c>
      <c r="B102" s="1">
        <v>162</v>
      </c>
      <c r="C102" s="1">
        <v>3</v>
      </c>
      <c r="D102" s="1">
        <v>18</v>
      </c>
      <c r="E102" s="1">
        <v>44621</v>
      </c>
      <c r="F102" s="1" t="s">
        <v>151</v>
      </c>
      <c r="H102" s="1" t="s">
        <v>152</v>
      </c>
      <c r="J102" s="33">
        <v>52</v>
      </c>
      <c r="K102" s="33">
        <v>2134642</v>
      </c>
      <c r="L102" s="33">
        <v>2899806.883561641</v>
      </c>
      <c r="M102" s="1" t="s">
        <v>359</v>
      </c>
    </row>
    <row r="103" spans="1:13">
      <c r="A103" s="1" t="s">
        <v>145</v>
      </c>
      <c r="B103" s="1">
        <v>200</v>
      </c>
      <c r="C103" s="1">
        <v>3</v>
      </c>
      <c r="D103" s="1">
        <v>31</v>
      </c>
      <c r="E103" s="1">
        <v>44593</v>
      </c>
      <c r="F103" s="1" t="s">
        <v>233</v>
      </c>
      <c r="G103" s="1" t="s">
        <v>242</v>
      </c>
      <c r="H103" s="1" t="s">
        <v>385</v>
      </c>
      <c r="J103" s="33">
        <v>6046700</v>
      </c>
      <c r="K103" s="33">
        <v>1208023</v>
      </c>
      <c r="L103" s="33">
        <v>6004341.6518904082</v>
      </c>
      <c r="M103" s="1" t="s">
        <v>386</v>
      </c>
    </row>
    <row r="104" spans="1:13">
      <c r="A104" s="1" t="s">
        <v>145</v>
      </c>
      <c r="B104" s="1">
        <v>201</v>
      </c>
      <c r="C104" s="1">
        <v>3</v>
      </c>
      <c r="D104" s="1">
        <v>31</v>
      </c>
      <c r="E104" s="1">
        <v>44593</v>
      </c>
      <c r="F104" s="1" t="s">
        <v>387</v>
      </c>
      <c r="G104" s="1" t="s">
        <v>242</v>
      </c>
      <c r="H104" s="1" t="s">
        <v>388</v>
      </c>
      <c r="J104" s="33">
        <v>1105720</v>
      </c>
      <c r="K104" s="33">
        <v>102303</v>
      </c>
      <c r="L104" s="33">
        <v>4898621.6518904082</v>
      </c>
      <c r="M104" s="1" t="s">
        <v>389</v>
      </c>
    </row>
    <row r="105" spans="1:13">
      <c r="A105" s="1" t="s">
        <v>145</v>
      </c>
      <c r="B105" s="1">
        <v>202</v>
      </c>
      <c r="C105" s="1">
        <v>3</v>
      </c>
      <c r="D105" s="1">
        <v>31</v>
      </c>
      <c r="E105" s="1">
        <v>44621</v>
      </c>
      <c r="F105" s="1" t="s">
        <v>151</v>
      </c>
      <c r="H105" s="1" t="s">
        <v>152</v>
      </c>
      <c r="J105" s="33">
        <v>229</v>
      </c>
      <c r="K105" s="33">
        <v>102074</v>
      </c>
      <c r="L105" s="33">
        <v>4898392.6518904082</v>
      </c>
      <c r="M105" s="1" t="s">
        <v>389</v>
      </c>
    </row>
    <row r="106" spans="1:13">
      <c r="A106" s="1" t="s">
        <v>145</v>
      </c>
      <c r="B106" s="1">
        <v>203</v>
      </c>
      <c r="C106" s="1">
        <v>3</v>
      </c>
      <c r="D106" s="1">
        <v>31</v>
      </c>
      <c r="E106" s="1">
        <v>44593</v>
      </c>
      <c r="F106" s="1" t="s">
        <v>233</v>
      </c>
      <c r="G106" s="1" t="s">
        <v>440</v>
      </c>
      <c r="H106" s="1" t="s">
        <v>385</v>
      </c>
      <c r="J106" s="33">
        <v>726000</v>
      </c>
      <c r="K106" s="33">
        <v>-623926</v>
      </c>
      <c r="L106" s="33">
        <v>4172392.6518904082</v>
      </c>
      <c r="M106" s="1" t="s">
        <v>390</v>
      </c>
    </row>
    <row r="107" spans="1:13">
      <c r="A107" s="1" t="s">
        <v>145</v>
      </c>
      <c r="B107" s="1">
        <v>204</v>
      </c>
      <c r="C107" s="1">
        <v>3</v>
      </c>
      <c r="D107" s="1">
        <v>31</v>
      </c>
      <c r="E107" s="1">
        <v>44593</v>
      </c>
      <c r="F107" s="1" t="s">
        <v>151</v>
      </c>
      <c r="G107" s="1" t="s">
        <v>440</v>
      </c>
      <c r="H107" s="1" t="s">
        <v>391</v>
      </c>
      <c r="J107" s="33">
        <v>330000</v>
      </c>
      <c r="K107" s="33">
        <v>-953926</v>
      </c>
      <c r="L107" s="33">
        <v>3842392.6518904082</v>
      </c>
      <c r="M107" s="1" t="s">
        <v>392</v>
      </c>
    </row>
    <row r="108" spans="1:13">
      <c r="A108" s="1" t="s">
        <v>145</v>
      </c>
      <c r="B108" s="1">
        <v>205</v>
      </c>
      <c r="C108" s="1">
        <v>3</v>
      </c>
      <c r="D108" s="1">
        <v>31</v>
      </c>
      <c r="E108" s="1">
        <v>44621</v>
      </c>
      <c r="F108" s="1" t="s">
        <v>151</v>
      </c>
      <c r="H108" s="1" t="s">
        <v>152</v>
      </c>
      <c r="J108" s="33">
        <v>229</v>
      </c>
      <c r="K108" s="33">
        <v>-954155</v>
      </c>
      <c r="L108" s="33">
        <v>3842163.6518904082</v>
      </c>
      <c r="M108" s="1" t="s">
        <v>392</v>
      </c>
    </row>
    <row r="109" spans="1:13">
      <c r="A109" s="1" t="s">
        <v>145</v>
      </c>
      <c r="B109" s="1">
        <v>206</v>
      </c>
      <c r="C109" s="1">
        <v>3</v>
      </c>
      <c r="D109" s="1">
        <v>31</v>
      </c>
      <c r="E109" s="1">
        <v>44593</v>
      </c>
      <c r="F109" s="1" t="s">
        <v>233</v>
      </c>
      <c r="G109" s="1" t="s">
        <v>459</v>
      </c>
      <c r="H109" s="1" t="s">
        <v>385</v>
      </c>
      <c r="J109" s="33">
        <v>925650</v>
      </c>
      <c r="K109" s="33">
        <v>-1879805</v>
      </c>
      <c r="L109" s="33">
        <v>2916513.6518904082</v>
      </c>
      <c r="M109" s="1" t="s">
        <v>394</v>
      </c>
    </row>
    <row r="110" spans="1:13">
      <c r="A110" s="1" t="s">
        <v>145</v>
      </c>
      <c r="B110" s="1">
        <v>207</v>
      </c>
      <c r="C110" s="1">
        <v>3</v>
      </c>
      <c r="D110" s="1">
        <v>31</v>
      </c>
      <c r="E110" s="1">
        <v>44621</v>
      </c>
      <c r="F110" s="1" t="s">
        <v>151</v>
      </c>
      <c r="H110" s="1" t="s">
        <v>152</v>
      </c>
      <c r="J110" s="33">
        <v>229</v>
      </c>
      <c r="K110" s="33">
        <v>-1880034</v>
      </c>
      <c r="L110" s="33">
        <v>2916284.6518904082</v>
      </c>
      <c r="M110" s="1" t="s">
        <v>394</v>
      </c>
    </row>
    <row r="111" spans="1:13">
      <c r="A111" s="1" t="s">
        <v>145</v>
      </c>
      <c r="B111" s="1">
        <v>208</v>
      </c>
      <c r="C111" s="1">
        <v>3</v>
      </c>
      <c r="D111" s="1">
        <v>31</v>
      </c>
      <c r="E111" s="1">
        <v>44593</v>
      </c>
      <c r="F111" s="1" t="s">
        <v>233</v>
      </c>
      <c r="G111" s="1" t="s">
        <v>395</v>
      </c>
      <c r="H111" s="1" t="s">
        <v>385</v>
      </c>
      <c r="J111" s="33">
        <v>341000</v>
      </c>
      <c r="K111" s="33">
        <v>-2221034</v>
      </c>
      <c r="L111" s="33">
        <v>2575284.6518904082</v>
      </c>
      <c r="M111" s="1" t="s">
        <v>396</v>
      </c>
    </row>
    <row r="112" spans="1:13">
      <c r="A112" s="1" t="s">
        <v>145</v>
      </c>
      <c r="B112" s="1">
        <v>209</v>
      </c>
      <c r="C112" s="1">
        <v>3</v>
      </c>
      <c r="D112" s="1">
        <v>31</v>
      </c>
      <c r="E112" s="1">
        <v>44621</v>
      </c>
      <c r="F112" s="1" t="s">
        <v>151</v>
      </c>
      <c r="H112" s="1" t="s">
        <v>152</v>
      </c>
      <c r="J112" s="33">
        <v>229</v>
      </c>
      <c r="K112" s="33">
        <v>-2221263</v>
      </c>
      <c r="L112" s="33">
        <v>2575055.6518904082</v>
      </c>
      <c r="M112" s="1" t="s">
        <v>396</v>
      </c>
    </row>
    <row r="113" spans="1:13">
      <c r="A113" s="1" t="s">
        <v>145</v>
      </c>
      <c r="B113" s="1">
        <v>210</v>
      </c>
      <c r="C113" s="1">
        <v>3</v>
      </c>
      <c r="D113" s="1">
        <v>31</v>
      </c>
      <c r="E113" s="1">
        <v>44593</v>
      </c>
      <c r="F113" s="1" t="s">
        <v>151</v>
      </c>
      <c r="G113" s="1" t="s">
        <v>245</v>
      </c>
      <c r="H113" s="1" t="s">
        <v>397</v>
      </c>
      <c r="J113" s="33">
        <v>307360</v>
      </c>
      <c r="K113" s="33">
        <v>-2528623</v>
      </c>
      <c r="L113" s="33">
        <v>2267695.6518904082</v>
      </c>
      <c r="M113" s="1" t="s">
        <v>398</v>
      </c>
    </row>
    <row r="114" spans="1:13">
      <c r="A114" s="1" t="s">
        <v>145</v>
      </c>
      <c r="B114" s="1">
        <v>211</v>
      </c>
      <c r="C114" s="1">
        <v>3</v>
      </c>
      <c r="D114" s="1">
        <v>31</v>
      </c>
      <c r="E114" s="1">
        <v>44621</v>
      </c>
      <c r="F114" s="1" t="s">
        <v>151</v>
      </c>
      <c r="H114" s="1" t="s">
        <v>152</v>
      </c>
      <c r="J114" s="33">
        <v>229</v>
      </c>
      <c r="K114" s="33">
        <v>-2528852</v>
      </c>
      <c r="L114" s="33">
        <v>2267466.6518904082</v>
      </c>
      <c r="M114" s="1" t="s">
        <v>398</v>
      </c>
    </row>
    <row r="115" spans="1:13">
      <c r="A115" s="1" t="s">
        <v>145</v>
      </c>
      <c r="B115" s="1">
        <v>212</v>
      </c>
      <c r="C115" s="1">
        <v>3</v>
      </c>
      <c r="D115" s="1">
        <v>31</v>
      </c>
      <c r="E115" s="1">
        <v>44593</v>
      </c>
      <c r="F115" s="1" t="s">
        <v>198</v>
      </c>
      <c r="G115" s="1" t="s">
        <v>248</v>
      </c>
      <c r="H115" s="1" t="s">
        <v>399</v>
      </c>
      <c r="J115" s="33">
        <v>42493</v>
      </c>
      <c r="K115" s="33">
        <v>-2571345</v>
      </c>
      <c r="L115" s="33">
        <v>2224973.6518904082</v>
      </c>
      <c r="M115" s="1" t="s">
        <v>400</v>
      </c>
    </row>
    <row r="116" spans="1:13">
      <c r="A116" s="1" t="s">
        <v>145</v>
      </c>
      <c r="B116" s="1">
        <v>213</v>
      </c>
      <c r="C116" s="1">
        <v>3</v>
      </c>
      <c r="D116" s="1">
        <v>31</v>
      </c>
      <c r="E116" s="1">
        <v>44621</v>
      </c>
      <c r="F116" s="1" t="s">
        <v>151</v>
      </c>
      <c r="H116" s="1" t="s">
        <v>152</v>
      </c>
      <c r="J116" s="33">
        <v>229</v>
      </c>
      <c r="K116" s="33">
        <v>-2571574</v>
      </c>
      <c r="L116" s="33">
        <v>2224744.6518904082</v>
      </c>
      <c r="M116" s="1" t="s">
        <v>400</v>
      </c>
    </row>
    <row r="117" spans="1:13">
      <c r="A117" s="1" t="s">
        <v>145</v>
      </c>
      <c r="B117" s="1">
        <v>214</v>
      </c>
      <c r="C117" s="1">
        <v>3</v>
      </c>
      <c r="D117" s="1">
        <v>31</v>
      </c>
      <c r="E117" s="1">
        <v>44593</v>
      </c>
      <c r="F117" s="1" t="s">
        <v>198</v>
      </c>
      <c r="G117" s="1" t="s">
        <v>401</v>
      </c>
      <c r="H117" s="1" t="s">
        <v>402</v>
      </c>
      <c r="J117" s="33">
        <v>7040</v>
      </c>
      <c r="K117" s="33">
        <v>-2578614</v>
      </c>
      <c r="L117" s="33">
        <v>2217704.6518904082</v>
      </c>
      <c r="M117" s="1" t="s">
        <v>403</v>
      </c>
    </row>
    <row r="118" spans="1:13">
      <c r="A118" s="1" t="s">
        <v>145</v>
      </c>
      <c r="B118" s="1">
        <v>215</v>
      </c>
      <c r="C118" s="1">
        <v>3</v>
      </c>
      <c r="D118" s="1">
        <v>31</v>
      </c>
      <c r="E118" s="1">
        <v>44621</v>
      </c>
      <c r="F118" s="1" t="s">
        <v>151</v>
      </c>
      <c r="H118" s="1" t="s">
        <v>152</v>
      </c>
      <c r="J118" s="33">
        <v>168</v>
      </c>
      <c r="K118" s="33">
        <v>-2578782</v>
      </c>
      <c r="L118" s="33">
        <v>2217536.6518904082</v>
      </c>
      <c r="M118" s="1" t="s">
        <v>403</v>
      </c>
    </row>
    <row r="119" spans="1:13">
      <c r="A119" s="1" t="s">
        <v>145</v>
      </c>
      <c r="B119" s="1">
        <v>216</v>
      </c>
      <c r="C119" s="1">
        <v>3</v>
      </c>
      <c r="D119" s="1">
        <v>31</v>
      </c>
      <c r="E119" s="1">
        <v>44593</v>
      </c>
      <c r="F119" s="1" t="s">
        <v>198</v>
      </c>
      <c r="G119" s="1" t="s">
        <v>160</v>
      </c>
      <c r="H119" s="1" t="s">
        <v>404</v>
      </c>
      <c r="J119" s="33">
        <v>18956</v>
      </c>
      <c r="K119" s="33">
        <v>-2597738</v>
      </c>
      <c r="L119" s="33">
        <v>2198580.6518904082</v>
      </c>
      <c r="M119" s="1" t="s">
        <v>405</v>
      </c>
    </row>
    <row r="120" spans="1:13">
      <c r="A120" s="1" t="s">
        <v>145</v>
      </c>
      <c r="B120" s="1">
        <v>217</v>
      </c>
      <c r="C120" s="1">
        <v>3</v>
      </c>
      <c r="D120" s="1">
        <v>31</v>
      </c>
      <c r="E120" s="1">
        <v>44621</v>
      </c>
      <c r="F120" s="1" t="s">
        <v>151</v>
      </c>
      <c r="H120" s="1" t="s">
        <v>152</v>
      </c>
      <c r="J120" s="33">
        <v>168</v>
      </c>
      <c r="K120" s="33">
        <v>-2597906</v>
      </c>
      <c r="L120" s="33">
        <v>2198412.6518904082</v>
      </c>
      <c r="M120" s="1" t="s">
        <v>405</v>
      </c>
    </row>
    <row r="121" spans="1:13">
      <c r="A121" s="1" t="s">
        <v>145</v>
      </c>
      <c r="B121" s="1">
        <v>218</v>
      </c>
      <c r="C121" s="1">
        <v>3</v>
      </c>
      <c r="D121" s="1">
        <v>31</v>
      </c>
      <c r="E121" s="1">
        <v>44593</v>
      </c>
      <c r="F121" s="1" t="s">
        <v>229</v>
      </c>
      <c r="G121" s="1" t="s">
        <v>460</v>
      </c>
      <c r="H121" s="1" t="s">
        <v>407</v>
      </c>
      <c r="J121" s="33">
        <v>23000</v>
      </c>
      <c r="K121" s="33">
        <v>-2620906</v>
      </c>
      <c r="L121" s="33">
        <v>2175412.6518904082</v>
      </c>
      <c r="M121" s="1" t="s">
        <v>408</v>
      </c>
    </row>
    <row r="122" spans="1:13">
      <c r="A122" s="1" t="s">
        <v>145</v>
      </c>
      <c r="B122" s="1">
        <v>219</v>
      </c>
      <c r="C122" s="1">
        <v>3</v>
      </c>
      <c r="D122" s="1">
        <v>31</v>
      </c>
      <c r="E122" s="1">
        <v>44621</v>
      </c>
      <c r="F122" s="1" t="s">
        <v>151</v>
      </c>
      <c r="H122" s="1" t="s">
        <v>152</v>
      </c>
      <c r="J122" s="33">
        <v>168</v>
      </c>
      <c r="K122" s="33">
        <v>-2621074</v>
      </c>
      <c r="L122" s="33">
        <v>2175244.6518904082</v>
      </c>
      <c r="M122" s="1" t="s">
        <v>408</v>
      </c>
    </row>
    <row r="123" spans="1:13" ht="14.45">
      <c r="A123" s="1" t="s">
        <v>145</v>
      </c>
      <c r="B123" s="1">
        <v>220</v>
      </c>
      <c r="C123" s="1">
        <v>3</v>
      </c>
      <c r="D123" s="1">
        <v>31</v>
      </c>
      <c r="E123" s="1">
        <v>44652</v>
      </c>
      <c r="F123" s="1" t="s">
        <v>255</v>
      </c>
      <c r="G123" s="1" t="s">
        <v>256</v>
      </c>
      <c r="H123" s="1" t="s">
        <v>409</v>
      </c>
      <c r="J123" s="33">
        <v>255000</v>
      </c>
      <c r="K123" s="33">
        <v>-2876074</v>
      </c>
      <c r="L123" s="33">
        <v>1920244.6518904082</v>
      </c>
      <c r="M123" s="1" t="s">
        <v>410</v>
      </c>
    </row>
    <row r="124" spans="1:13">
      <c r="A124" s="1" t="s">
        <v>145</v>
      </c>
      <c r="B124" s="1">
        <v>221</v>
      </c>
      <c r="C124" s="1">
        <v>3</v>
      </c>
      <c r="D124" s="1">
        <v>31</v>
      </c>
      <c r="E124" s="1">
        <v>44621</v>
      </c>
      <c r="F124" s="1" t="s">
        <v>151</v>
      </c>
      <c r="H124" s="1" t="s">
        <v>152</v>
      </c>
      <c r="J124" s="33">
        <v>229</v>
      </c>
      <c r="K124" s="33">
        <v>-2876303</v>
      </c>
      <c r="L124" s="33">
        <v>1920015.6518904082</v>
      </c>
      <c r="M124" s="1" t="s">
        <v>410</v>
      </c>
    </row>
    <row r="125" spans="1:13">
      <c r="A125" s="1" t="s">
        <v>145</v>
      </c>
      <c r="B125" s="1">
        <v>222</v>
      </c>
      <c r="C125" s="1">
        <v>3</v>
      </c>
      <c r="D125" s="1">
        <v>31</v>
      </c>
      <c r="E125" s="1">
        <v>44593</v>
      </c>
      <c r="F125" s="1" t="s">
        <v>151</v>
      </c>
      <c r="G125" s="1" t="s">
        <v>461</v>
      </c>
      <c r="H125" s="1" t="s">
        <v>412</v>
      </c>
      <c r="J125" s="33">
        <v>22000</v>
      </c>
      <c r="K125" s="33">
        <v>-2898303</v>
      </c>
      <c r="L125" s="33">
        <v>1898015.6518904082</v>
      </c>
      <c r="M125" s="1" t="s">
        <v>413</v>
      </c>
    </row>
    <row r="126" spans="1:13">
      <c r="A126" s="1" t="s">
        <v>145</v>
      </c>
      <c r="B126" s="1">
        <v>223</v>
      </c>
      <c r="C126" s="1">
        <v>3</v>
      </c>
      <c r="D126" s="1">
        <v>31</v>
      </c>
      <c r="E126" s="1">
        <v>44621</v>
      </c>
      <c r="F126" s="1" t="s">
        <v>151</v>
      </c>
      <c r="H126" s="1" t="s">
        <v>152</v>
      </c>
      <c r="J126" s="33">
        <v>168</v>
      </c>
      <c r="K126" s="33">
        <v>-2898471</v>
      </c>
      <c r="L126" s="33">
        <v>1897847.6518904082</v>
      </c>
      <c r="M126" s="1" t="s">
        <v>413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57C-2AA3-4A2D-BCDE-F94F6934D496}">
  <dimension ref="A2:M19"/>
  <sheetViews>
    <sheetView workbookViewId="0">
      <pane ySplit="2" topLeftCell="A3" activePane="bottomLeft" state="frozen"/>
      <selection pane="bottomLeft" activeCell="A20" sqref="A20:XFD20"/>
    </sheetView>
  </sheetViews>
  <sheetFormatPr defaultColWidth="8.75" defaultRowHeight="13.15"/>
  <cols>
    <col min="1" max="1" width="13.62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8.625" style="1" bestFit="1" customWidth="1"/>
    <col min="7" max="7" width="20" style="1" bestFit="1" customWidth="1"/>
    <col min="8" max="8" width="30.375" style="1" bestFit="1" customWidth="1"/>
    <col min="9" max="9" width="2.375" style="33" bestFit="1" customWidth="1"/>
    <col min="10" max="10" width="6.25" style="33" bestFit="1" customWidth="1"/>
    <col min="11" max="11" width="7.25" style="33" bestFit="1" customWidth="1"/>
    <col min="12" max="12" width="11.5" style="33" bestFit="1" customWidth="1"/>
    <col min="13" max="13" width="9.75" style="1" bestFit="1" customWidth="1"/>
    <col min="14" max="16384" width="8.75" style="1"/>
  </cols>
  <sheetData>
    <row r="2" spans="1:13">
      <c r="A2" s="1" t="s">
        <v>124</v>
      </c>
      <c r="B2" s="1" t="s">
        <v>428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I2" s="33" t="s">
        <v>131</v>
      </c>
      <c r="J2" s="33" t="s">
        <v>132</v>
      </c>
      <c r="K2" s="33" t="s">
        <v>133</v>
      </c>
      <c r="L2" s="33" t="s">
        <v>134</v>
      </c>
      <c r="M2" s="1" t="s">
        <v>135</v>
      </c>
    </row>
    <row r="3" spans="1:13" ht="18">
      <c r="A3" s="1" t="s">
        <v>153</v>
      </c>
      <c r="B3" s="1">
        <v>4</v>
      </c>
      <c r="C3" s="1">
        <v>1</v>
      </c>
      <c r="D3" s="1">
        <v>4</v>
      </c>
      <c r="E3" s="1">
        <v>44531</v>
      </c>
      <c r="F3" s="1" t="s">
        <v>154</v>
      </c>
      <c r="G3" s="1" t="s">
        <v>462</v>
      </c>
      <c r="H3" s="1" t="s">
        <v>463</v>
      </c>
      <c r="J3" s="33">
        <v>7283</v>
      </c>
      <c r="K3" s="33">
        <v>492205</v>
      </c>
      <c r="L3" s="33">
        <v>19805886</v>
      </c>
      <c r="M3" s="1" t="s">
        <v>157</v>
      </c>
    </row>
    <row r="4" spans="1:13">
      <c r="A4" s="1" t="s">
        <v>153</v>
      </c>
      <c r="B4" s="1">
        <v>15</v>
      </c>
      <c r="C4" s="1">
        <v>1</v>
      </c>
      <c r="D4" s="1">
        <v>10</v>
      </c>
      <c r="E4" s="1">
        <v>44562</v>
      </c>
      <c r="F4" s="1" t="s">
        <v>174</v>
      </c>
      <c r="G4" s="1" t="s">
        <v>175</v>
      </c>
      <c r="H4" s="1" t="s">
        <v>176</v>
      </c>
      <c r="J4" s="33">
        <v>20017</v>
      </c>
      <c r="K4" s="33">
        <v>472188</v>
      </c>
      <c r="L4" s="33">
        <v>17439912</v>
      </c>
      <c r="M4" s="1" t="s">
        <v>177</v>
      </c>
    </row>
    <row r="5" spans="1:13">
      <c r="A5" s="1" t="s">
        <v>153</v>
      </c>
      <c r="B5" s="1">
        <v>31</v>
      </c>
      <c r="C5" s="1">
        <v>1</v>
      </c>
      <c r="D5" s="1">
        <v>20</v>
      </c>
      <c r="E5" s="1">
        <v>44531</v>
      </c>
      <c r="F5" s="1" t="s">
        <v>198</v>
      </c>
      <c r="G5" s="1" t="s">
        <v>199</v>
      </c>
      <c r="H5" s="1" t="s">
        <v>200</v>
      </c>
      <c r="J5" s="33">
        <v>23516</v>
      </c>
      <c r="K5" s="33">
        <v>448672</v>
      </c>
      <c r="L5" s="33">
        <v>10835039</v>
      </c>
      <c r="M5" s="1" t="s">
        <v>201</v>
      </c>
    </row>
    <row r="6" spans="1:13">
      <c r="A6" s="1" t="s">
        <v>153</v>
      </c>
      <c r="B6" s="1">
        <v>35</v>
      </c>
      <c r="C6" s="1">
        <v>1</v>
      </c>
      <c r="D6" s="1">
        <v>26</v>
      </c>
      <c r="E6" s="1">
        <v>44531</v>
      </c>
      <c r="F6" s="1" t="s">
        <v>205</v>
      </c>
      <c r="G6" s="1" t="s">
        <v>206</v>
      </c>
      <c r="H6" s="1" t="s">
        <v>207</v>
      </c>
      <c r="J6" s="33">
        <v>4452</v>
      </c>
      <c r="K6" s="33">
        <v>444220</v>
      </c>
      <c r="L6" s="33">
        <v>23004787</v>
      </c>
      <c r="M6" s="1" t="s">
        <v>208</v>
      </c>
    </row>
    <row r="7" spans="1:13" ht="18">
      <c r="A7" s="1" t="s">
        <v>153</v>
      </c>
      <c r="B7" s="1">
        <v>36</v>
      </c>
      <c r="C7" s="1">
        <v>1</v>
      </c>
      <c r="D7" s="1">
        <v>27</v>
      </c>
      <c r="E7" s="1">
        <v>44531</v>
      </c>
      <c r="F7" s="1" t="s">
        <v>198</v>
      </c>
      <c r="G7" s="1" t="s">
        <v>209</v>
      </c>
      <c r="H7" s="1" t="s">
        <v>464</v>
      </c>
      <c r="J7" s="33">
        <v>27830</v>
      </c>
      <c r="K7" s="33">
        <v>416390</v>
      </c>
      <c r="L7" s="33">
        <v>22976957</v>
      </c>
      <c r="M7" s="1" t="s">
        <v>211</v>
      </c>
    </row>
    <row r="8" spans="1:13" ht="18">
      <c r="A8" s="1" t="s">
        <v>153</v>
      </c>
      <c r="B8" s="1">
        <v>38</v>
      </c>
      <c r="C8" s="1">
        <v>1</v>
      </c>
      <c r="D8" s="1">
        <v>27</v>
      </c>
      <c r="E8" s="1">
        <v>44531</v>
      </c>
      <c r="F8" s="1" t="s">
        <v>198</v>
      </c>
      <c r="G8" s="1" t="s">
        <v>215</v>
      </c>
      <c r="H8" s="1" t="s">
        <v>465</v>
      </c>
      <c r="J8" s="33">
        <v>5225</v>
      </c>
      <c r="K8" s="33">
        <v>409845</v>
      </c>
      <c r="L8" s="33">
        <v>22970412</v>
      </c>
      <c r="M8" s="1" t="s">
        <v>217</v>
      </c>
    </row>
    <row r="9" spans="1:13">
      <c r="A9" s="1" t="s">
        <v>153</v>
      </c>
      <c r="B9" s="1">
        <v>68</v>
      </c>
      <c r="C9" s="1">
        <v>1</v>
      </c>
      <c r="D9" s="1">
        <v>31</v>
      </c>
      <c r="E9" s="1">
        <v>44531</v>
      </c>
      <c r="F9" s="1" t="s">
        <v>205</v>
      </c>
      <c r="G9" s="1" t="s">
        <v>261</v>
      </c>
      <c r="H9" s="1" t="s">
        <v>262</v>
      </c>
      <c r="J9" s="33">
        <v>24295</v>
      </c>
      <c r="K9" s="33">
        <v>127936</v>
      </c>
      <c r="L9" s="33">
        <v>273894</v>
      </c>
      <c r="M9" s="1" t="s">
        <v>263</v>
      </c>
    </row>
    <row r="10" spans="1:13" ht="18">
      <c r="A10" s="1" t="s">
        <v>153</v>
      </c>
      <c r="B10" s="1">
        <v>37</v>
      </c>
      <c r="C10" s="1">
        <v>1</v>
      </c>
      <c r="D10" s="1">
        <v>27</v>
      </c>
      <c r="E10" s="1">
        <v>44531</v>
      </c>
      <c r="F10" s="1" t="s">
        <v>154</v>
      </c>
      <c r="G10" s="1" t="s">
        <v>212</v>
      </c>
      <c r="H10" s="1" t="s">
        <v>466</v>
      </c>
      <c r="J10" s="33">
        <v>1320</v>
      </c>
      <c r="K10" s="33">
        <v>415070</v>
      </c>
      <c r="L10" s="33">
        <v>22975637</v>
      </c>
      <c r="M10" s="1" t="s">
        <v>214</v>
      </c>
    </row>
    <row r="11" spans="1:13" ht="18">
      <c r="A11" s="1" t="s">
        <v>153</v>
      </c>
      <c r="B11" s="1">
        <v>67</v>
      </c>
      <c r="C11" s="1">
        <v>1</v>
      </c>
      <c r="D11" s="1">
        <v>31</v>
      </c>
      <c r="E11" s="1">
        <v>44562</v>
      </c>
      <c r="F11" s="1" t="s">
        <v>154</v>
      </c>
      <c r="G11" s="1" t="s">
        <v>462</v>
      </c>
      <c r="H11" s="1" t="s">
        <v>467</v>
      </c>
      <c r="J11" s="33">
        <v>7614</v>
      </c>
      <c r="K11" s="33">
        <v>152231</v>
      </c>
      <c r="L11" s="33">
        <v>298189</v>
      </c>
      <c r="M11" s="1" t="s">
        <v>260</v>
      </c>
    </row>
    <row r="12" spans="1:13">
      <c r="A12" s="1" t="s">
        <v>153</v>
      </c>
      <c r="B12" s="1">
        <v>92</v>
      </c>
      <c r="C12" s="1">
        <v>2</v>
      </c>
      <c r="D12" s="1">
        <v>10</v>
      </c>
      <c r="E12" s="1">
        <v>44593</v>
      </c>
      <c r="F12" s="1" t="s">
        <v>174</v>
      </c>
      <c r="G12" s="1" t="s">
        <v>175</v>
      </c>
      <c r="H12" s="1" t="s">
        <v>284</v>
      </c>
      <c r="J12" s="33">
        <v>14974</v>
      </c>
      <c r="K12" s="33">
        <v>112962</v>
      </c>
      <c r="L12" s="33">
        <v>4983091.883561641</v>
      </c>
      <c r="M12" s="1" t="s">
        <v>285</v>
      </c>
    </row>
    <row r="13" spans="1:13">
      <c r="A13" s="1" t="s">
        <v>153</v>
      </c>
      <c r="B13" s="1">
        <v>95</v>
      </c>
      <c r="C13" s="1">
        <v>2</v>
      </c>
      <c r="D13" s="1">
        <v>13</v>
      </c>
      <c r="H13" s="1" t="s">
        <v>286</v>
      </c>
      <c r="I13" s="33">
        <v>3</v>
      </c>
      <c r="K13" s="33">
        <v>112965</v>
      </c>
      <c r="L13" s="33">
        <v>4955291.883561641</v>
      </c>
      <c r="M13" s="1" t="s">
        <v>287</v>
      </c>
    </row>
    <row r="14" spans="1:13">
      <c r="A14" s="1" t="s">
        <v>153</v>
      </c>
      <c r="B14" s="1">
        <v>117</v>
      </c>
      <c r="C14" s="1">
        <v>2</v>
      </c>
      <c r="D14" s="1">
        <v>21</v>
      </c>
      <c r="E14" s="1">
        <v>44562</v>
      </c>
      <c r="F14" s="1" t="s">
        <v>198</v>
      </c>
      <c r="G14" s="1" t="s">
        <v>199</v>
      </c>
      <c r="H14" s="1" t="s">
        <v>309</v>
      </c>
      <c r="J14" s="33">
        <v>9555</v>
      </c>
      <c r="K14" s="33">
        <v>103410</v>
      </c>
      <c r="L14" s="33">
        <v>18588379.883561641</v>
      </c>
      <c r="M14" s="1" t="s">
        <v>310</v>
      </c>
    </row>
    <row r="15" spans="1:13" ht="18">
      <c r="A15" s="1" t="s">
        <v>153</v>
      </c>
      <c r="B15" s="1">
        <v>136</v>
      </c>
      <c r="C15" s="1">
        <v>2</v>
      </c>
      <c r="D15" s="1">
        <v>28</v>
      </c>
      <c r="E15" s="1">
        <v>44593</v>
      </c>
      <c r="F15" s="1" t="s">
        <v>154</v>
      </c>
      <c r="G15" s="1" t="s">
        <v>462</v>
      </c>
      <c r="H15" s="1" t="s">
        <v>468</v>
      </c>
      <c r="J15" s="33">
        <v>7304</v>
      </c>
      <c r="K15" s="33">
        <v>96106</v>
      </c>
      <c r="L15" s="33">
        <v>2120352.883561641</v>
      </c>
      <c r="M15" s="1" t="s">
        <v>335</v>
      </c>
    </row>
    <row r="16" spans="1:13" ht="18">
      <c r="A16" s="1" t="s">
        <v>153</v>
      </c>
      <c r="B16" s="1">
        <v>137</v>
      </c>
      <c r="C16" s="1">
        <v>2</v>
      </c>
      <c r="D16" s="1">
        <v>28</v>
      </c>
      <c r="E16" s="1">
        <v>44562</v>
      </c>
      <c r="F16" s="1" t="s">
        <v>154</v>
      </c>
      <c r="G16" s="1" t="s">
        <v>212</v>
      </c>
      <c r="H16" s="1" t="s">
        <v>469</v>
      </c>
      <c r="J16" s="33">
        <v>1320</v>
      </c>
      <c r="K16" s="33">
        <v>94786</v>
      </c>
      <c r="L16" s="33">
        <v>2119032.883561641</v>
      </c>
      <c r="M16" s="1" t="s">
        <v>337</v>
      </c>
    </row>
    <row r="17" spans="1:13" ht="18">
      <c r="A17" s="1" t="s">
        <v>153</v>
      </c>
      <c r="B17" s="1">
        <v>138</v>
      </c>
      <c r="C17" s="1">
        <v>2</v>
      </c>
      <c r="D17" s="1">
        <v>28</v>
      </c>
      <c r="E17" s="1">
        <v>44562</v>
      </c>
      <c r="F17" s="1" t="s">
        <v>198</v>
      </c>
      <c r="G17" s="1" t="s">
        <v>215</v>
      </c>
      <c r="H17" s="1" t="s">
        <v>470</v>
      </c>
      <c r="J17" s="33">
        <v>770</v>
      </c>
      <c r="K17" s="33">
        <v>94016</v>
      </c>
      <c r="L17" s="33">
        <v>2118262.883561641</v>
      </c>
      <c r="M17" s="1" t="s">
        <v>339</v>
      </c>
    </row>
    <row r="18" spans="1:13" ht="18">
      <c r="A18" s="1" t="s">
        <v>153</v>
      </c>
      <c r="B18" s="1">
        <v>139</v>
      </c>
      <c r="C18" s="1">
        <v>2</v>
      </c>
      <c r="D18" s="1">
        <v>28</v>
      </c>
      <c r="E18" s="1">
        <v>44562</v>
      </c>
      <c r="F18" s="1" t="s">
        <v>198</v>
      </c>
      <c r="G18" s="1" t="s">
        <v>209</v>
      </c>
      <c r="H18" s="1" t="s">
        <v>471</v>
      </c>
      <c r="J18" s="33">
        <v>26270</v>
      </c>
      <c r="K18" s="33">
        <v>67746</v>
      </c>
      <c r="L18" s="33">
        <v>2091992.883561641</v>
      </c>
      <c r="M18" s="1" t="s">
        <v>341</v>
      </c>
    </row>
    <row r="19" spans="1:13">
      <c r="A19" s="1" t="s">
        <v>153</v>
      </c>
      <c r="B19" s="1">
        <v>140</v>
      </c>
      <c r="C19" s="1">
        <v>2</v>
      </c>
      <c r="D19" s="1">
        <v>28</v>
      </c>
      <c r="E19" s="1">
        <v>44562</v>
      </c>
      <c r="F19" s="1" t="s">
        <v>205</v>
      </c>
      <c r="G19" s="1" t="s">
        <v>261</v>
      </c>
      <c r="H19" s="1" t="s">
        <v>342</v>
      </c>
      <c r="J19" s="33">
        <v>3885</v>
      </c>
      <c r="K19" s="33">
        <v>63861</v>
      </c>
      <c r="L19" s="33">
        <v>2088107.883561641</v>
      </c>
      <c r="M19" s="1" t="s">
        <v>343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C2D7-16E7-4389-94C3-1FB3CA1C8B81}">
  <dimension ref="A2:M32"/>
  <sheetViews>
    <sheetView workbookViewId="0">
      <pane ySplit="2" topLeftCell="A9" activePane="bottomLeft" state="frozen"/>
      <selection pane="bottomLeft" activeCell="M14" sqref="M14"/>
    </sheetView>
  </sheetViews>
  <sheetFormatPr defaultColWidth="8.75" defaultRowHeight="13.15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15.25" style="1" bestFit="1" customWidth="1"/>
    <col min="8" max="8" width="24.125" style="1" bestFit="1" customWidth="1"/>
    <col min="9" max="9" width="10.25" style="33" bestFit="1" customWidth="1"/>
    <col min="10" max="12" width="11.5" style="33" bestFit="1" customWidth="1"/>
    <col min="13" max="13" width="10.875" style="1" bestFit="1" customWidth="1"/>
    <col min="14" max="16384" width="8.75" style="1"/>
  </cols>
  <sheetData>
    <row r="2" spans="1:13">
      <c r="A2" s="1" t="s">
        <v>124</v>
      </c>
      <c r="B2" s="1" t="s">
        <v>428</v>
      </c>
      <c r="C2" s="1" t="s">
        <v>14</v>
      </c>
      <c r="D2" s="1" t="s">
        <v>126</v>
      </c>
      <c r="E2" s="1" t="s">
        <v>127</v>
      </c>
      <c r="F2" s="1" t="s">
        <v>16</v>
      </c>
      <c r="G2" s="1" t="s">
        <v>128</v>
      </c>
      <c r="H2" s="1" t="s">
        <v>129</v>
      </c>
      <c r="I2" s="33" t="s">
        <v>131</v>
      </c>
      <c r="J2" s="33" t="s">
        <v>132</v>
      </c>
      <c r="K2" s="33" t="s">
        <v>133</v>
      </c>
      <c r="L2" s="33" t="s">
        <v>134</v>
      </c>
      <c r="M2" s="1" t="s">
        <v>135</v>
      </c>
    </row>
    <row r="3" spans="1:13">
      <c r="A3" s="1" t="s">
        <v>140</v>
      </c>
      <c r="B3" s="1">
        <v>1</v>
      </c>
      <c r="C3" s="1">
        <v>1</v>
      </c>
      <c r="D3" s="1">
        <v>4</v>
      </c>
      <c r="E3" s="1">
        <v>44501</v>
      </c>
      <c r="F3" s="1" t="s">
        <v>141</v>
      </c>
      <c r="H3" s="1" t="s">
        <v>142</v>
      </c>
      <c r="J3" s="33">
        <v>861036</v>
      </c>
      <c r="K3" s="33">
        <v>534253</v>
      </c>
      <c r="M3" s="1" t="s">
        <v>143</v>
      </c>
    </row>
    <row r="4" spans="1:13">
      <c r="A4" s="1" t="s">
        <v>140</v>
      </c>
      <c r="B4" s="1">
        <v>6</v>
      </c>
      <c r="C4" s="1">
        <v>1</v>
      </c>
      <c r="D4" s="1">
        <v>5</v>
      </c>
      <c r="E4" s="1">
        <v>44562</v>
      </c>
      <c r="F4" s="1" t="s">
        <v>151</v>
      </c>
      <c r="H4" s="1" t="s">
        <v>162</v>
      </c>
      <c r="J4" s="33">
        <v>85167</v>
      </c>
      <c r="K4" s="33">
        <v>38767822</v>
      </c>
      <c r="L4" s="33">
        <v>58039455</v>
      </c>
      <c r="M4" s="1" t="s">
        <v>163</v>
      </c>
    </row>
    <row r="5" spans="1:13">
      <c r="A5" s="1" t="s">
        <v>140</v>
      </c>
      <c r="B5" s="1">
        <v>7</v>
      </c>
      <c r="C5" s="1">
        <v>1</v>
      </c>
      <c r="D5" s="1">
        <v>5</v>
      </c>
      <c r="E5" s="1">
        <v>44562</v>
      </c>
      <c r="F5" s="1" t="s">
        <v>151</v>
      </c>
      <c r="H5" s="1" t="s">
        <v>152</v>
      </c>
      <c r="J5" s="33">
        <v>440</v>
      </c>
      <c r="K5" s="33">
        <v>38767382</v>
      </c>
      <c r="L5" s="33">
        <v>58039015</v>
      </c>
      <c r="M5" s="1" t="s">
        <v>163</v>
      </c>
    </row>
    <row r="6" spans="1:13" ht="18">
      <c r="A6" s="1" t="s">
        <v>140</v>
      </c>
      <c r="B6" s="1">
        <v>8</v>
      </c>
      <c r="C6" s="1">
        <v>1</v>
      </c>
      <c r="D6" s="1">
        <v>5</v>
      </c>
      <c r="H6" s="1" t="s">
        <v>472</v>
      </c>
      <c r="J6" s="33">
        <v>25000000</v>
      </c>
      <c r="K6" s="33">
        <v>13767382</v>
      </c>
      <c r="L6" s="33">
        <v>33039015</v>
      </c>
      <c r="M6" s="1" t="s">
        <v>165</v>
      </c>
    </row>
    <row r="7" spans="1:13">
      <c r="A7" s="1" t="s">
        <v>140</v>
      </c>
      <c r="B7" s="1">
        <v>9</v>
      </c>
      <c r="C7" s="1">
        <v>1</v>
      </c>
      <c r="D7" s="1">
        <v>5</v>
      </c>
      <c r="E7" s="1">
        <v>44562</v>
      </c>
      <c r="F7" s="1" t="s">
        <v>151</v>
      </c>
      <c r="H7" s="1" t="s">
        <v>152</v>
      </c>
      <c r="J7" s="33">
        <v>880</v>
      </c>
      <c r="K7" s="33">
        <v>13766502</v>
      </c>
      <c r="L7" s="33">
        <v>33038135</v>
      </c>
      <c r="M7" s="1" t="s">
        <v>165</v>
      </c>
    </row>
    <row r="8" spans="1:13">
      <c r="A8" s="1" t="s">
        <v>140</v>
      </c>
      <c r="B8" s="1">
        <v>16</v>
      </c>
      <c r="C8" s="1">
        <v>1</v>
      </c>
      <c r="D8" s="1">
        <v>11</v>
      </c>
      <c r="F8" s="1" t="s">
        <v>178</v>
      </c>
      <c r="H8" s="1" t="s">
        <v>179</v>
      </c>
      <c r="J8" s="33">
        <v>2848400</v>
      </c>
      <c r="K8" s="33">
        <v>10918102</v>
      </c>
      <c r="L8" s="33">
        <v>14591512</v>
      </c>
      <c r="M8" s="1" t="s">
        <v>180</v>
      </c>
    </row>
    <row r="9" spans="1:13">
      <c r="A9" s="1" t="s">
        <v>140</v>
      </c>
      <c r="B9" s="1">
        <v>17</v>
      </c>
      <c r="C9" s="1">
        <v>1</v>
      </c>
      <c r="D9" s="1">
        <v>18</v>
      </c>
      <c r="H9" s="1" t="s">
        <v>181</v>
      </c>
      <c r="J9" s="33">
        <v>622411</v>
      </c>
      <c r="K9" s="33">
        <v>10295691</v>
      </c>
      <c r="L9" s="33">
        <v>13969101</v>
      </c>
      <c r="M9" s="1" t="s">
        <v>182</v>
      </c>
    </row>
    <row r="10" spans="1:13">
      <c r="A10" s="1" t="s">
        <v>140</v>
      </c>
      <c r="B10" s="1">
        <v>18</v>
      </c>
      <c r="C10" s="1">
        <v>1</v>
      </c>
      <c r="D10" s="1">
        <v>18</v>
      </c>
      <c r="H10" s="1" t="s">
        <v>183</v>
      </c>
      <c r="J10" s="33">
        <v>500000</v>
      </c>
      <c r="K10" s="33">
        <v>9795691</v>
      </c>
      <c r="L10" s="33">
        <v>13469101</v>
      </c>
      <c r="M10" s="1" t="s">
        <v>184</v>
      </c>
    </row>
    <row r="11" spans="1:13">
      <c r="A11" s="1" t="s">
        <v>140</v>
      </c>
      <c r="B11" s="1">
        <v>32</v>
      </c>
      <c r="C11" s="1">
        <v>1</v>
      </c>
      <c r="D11" s="1">
        <v>24</v>
      </c>
      <c r="F11" s="1" t="s">
        <v>178</v>
      </c>
      <c r="H11" s="1" t="s">
        <v>202</v>
      </c>
      <c r="J11" s="33">
        <v>2257800</v>
      </c>
      <c r="K11" s="33">
        <v>7537891</v>
      </c>
      <c r="L11" s="33">
        <v>8577239</v>
      </c>
      <c r="M11" s="1" t="s">
        <v>203</v>
      </c>
    </row>
    <row r="12" spans="1:13" ht="18">
      <c r="A12" s="1" t="s">
        <v>140</v>
      </c>
      <c r="B12" s="1">
        <v>41</v>
      </c>
      <c r="C12" s="1">
        <v>1</v>
      </c>
      <c r="D12" s="1">
        <v>28</v>
      </c>
      <c r="H12" s="1" t="s">
        <v>472</v>
      </c>
      <c r="J12" s="33">
        <v>8000000</v>
      </c>
      <c r="K12" s="33">
        <v>37891</v>
      </c>
      <c r="L12" s="33">
        <v>15220412</v>
      </c>
      <c r="M12" s="1" t="s">
        <v>220</v>
      </c>
    </row>
    <row r="13" spans="1:13">
      <c r="A13" s="1" t="s">
        <v>140</v>
      </c>
      <c r="B13" s="1">
        <v>42</v>
      </c>
      <c r="C13" s="1">
        <v>1</v>
      </c>
      <c r="D13" s="1">
        <v>28</v>
      </c>
      <c r="E13" s="1">
        <v>44562</v>
      </c>
      <c r="F13" s="1" t="s">
        <v>151</v>
      </c>
      <c r="H13" s="1" t="s">
        <v>152</v>
      </c>
      <c r="J13" s="33">
        <v>880</v>
      </c>
      <c r="K13" s="33">
        <v>37011</v>
      </c>
      <c r="L13" s="33">
        <v>15219532</v>
      </c>
      <c r="M13" s="1" t="s">
        <v>220</v>
      </c>
    </row>
    <row r="14" spans="1:13">
      <c r="A14" s="1" t="s">
        <v>140</v>
      </c>
      <c r="B14" s="1">
        <v>69</v>
      </c>
      <c r="C14" s="1">
        <v>2</v>
      </c>
      <c r="D14" s="1">
        <v>1</v>
      </c>
      <c r="F14" s="1" t="s">
        <v>159</v>
      </c>
      <c r="G14" s="1" t="s">
        <v>160</v>
      </c>
      <c r="H14" s="1" t="s">
        <v>264</v>
      </c>
      <c r="I14" s="33">
        <v>310000</v>
      </c>
      <c r="K14" s="33">
        <v>351411</v>
      </c>
      <c r="L14" s="33">
        <v>583894</v>
      </c>
      <c r="M14" s="1" t="s">
        <v>265</v>
      </c>
    </row>
    <row r="15" spans="1:13">
      <c r="A15" s="1" t="s">
        <v>140</v>
      </c>
      <c r="B15" s="1">
        <v>70</v>
      </c>
      <c r="C15" s="1">
        <v>2</v>
      </c>
      <c r="D15" s="1">
        <v>1</v>
      </c>
      <c r="E15" s="1">
        <v>44593</v>
      </c>
      <c r="F15" s="1" t="s">
        <v>151</v>
      </c>
      <c r="H15" s="1" t="s">
        <v>162</v>
      </c>
      <c r="J15" s="33">
        <v>739.11643835616439</v>
      </c>
      <c r="K15" s="33">
        <v>350671.88356164383</v>
      </c>
      <c r="L15" s="33">
        <v>583154.88356164389</v>
      </c>
      <c r="M15" s="1" t="s">
        <v>265</v>
      </c>
    </row>
    <row r="16" spans="1:13">
      <c r="A16" s="1" t="s">
        <v>140</v>
      </c>
      <c r="B16" s="1">
        <v>71</v>
      </c>
      <c r="C16" s="1">
        <v>2</v>
      </c>
      <c r="D16" s="1">
        <v>1</v>
      </c>
      <c r="E16" s="1">
        <v>44593</v>
      </c>
      <c r="F16" s="1" t="s">
        <v>151</v>
      </c>
      <c r="H16" s="1" t="s">
        <v>152</v>
      </c>
      <c r="J16" s="33">
        <v>440</v>
      </c>
      <c r="K16" s="33">
        <v>350231.88356164383</v>
      </c>
      <c r="L16" s="33">
        <v>582714.88356164389</v>
      </c>
      <c r="M16" s="1" t="s">
        <v>265</v>
      </c>
    </row>
    <row r="17" spans="1:13">
      <c r="A17" s="1" t="s">
        <v>140</v>
      </c>
      <c r="B17" s="1">
        <v>75</v>
      </c>
      <c r="C17" s="1">
        <v>2</v>
      </c>
      <c r="D17" s="1">
        <v>1</v>
      </c>
      <c r="E17" s="1">
        <v>44593</v>
      </c>
      <c r="F17" s="1" t="s">
        <v>233</v>
      </c>
      <c r="G17" s="1" t="s">
        <v>473</v>
      </c>
      <c r="H17" s="1" t="s">
        <v>268</v>
      </c>
      <c r="J17" s="33">
        <v>412500</v>
      </c>
      <c r="K17" s="33">
        <v>37731.88356164383</v>
      </c>
      <c r="L17" s="33">
        <v>169985.88356164389</v>
      </c>
      <c r="M17" s="1" t="s">
        <v>269</v>
      </c>
    </row>
    <row r="18" spans="1:13">
      <c r="A18" s="1" t="s">
        <v>140</v>
      </c>
      <c r="B18" s="1">
        <v>76</v>
      </c>
      <c r="C18" s="1">
        <v>2</v>
      </c>
      <c r="D18" s="1">
        <v>1</v>
      </c>
      <c r="E18" s="1">
        <v>44593</v>
      </c>
      <c r="F18" s="1" t="s">
        <v>151</v>
      </c>
      <c r="H18" s="1" t="s">
        <v>152</v>
      </c>
      <c r="J18" s="33">
        <v>330</v>
      </c>
      <c r="K18" s="33">
        <v>37401.88356164383</v>
      </c>
      <c r="L18" s="33">
        <v>169655.88356164389</v>
      </c>
      <c r="M18" s="1" t="s">
        <v>269</v>
      </c>
    </row>
    <row r="19" spans="1:13">
      <c r="A19" s="1" t="s">
        <v>140</v>
      </c>
      <c r="B19" s="1">
        <v>77</v>
      </c>
      <c r="C19" s="1">
        <v>2</v>
      </c>
      <c r="D19" s="1">
        <v>3</v>
      </c>
      <c r="F19" s="1" t="s">
        <v>159</v>
      </c>
      <c r="G19" s="1" t="s">
        <v>160</v>
      </c>
      <c r="H19" s="1" t="s">
        <v>264</v>
      </c>
      <c r="I19" s="33">
        <v>105700000</v>
      </c>
      <c r="K19" s="33">
        <v>105737401.88356164</v>
      </c>
      <c r="L19" s="33">
        <v>105869655.88356164</v>
      </c>
      <c r="M19" s="1" t="s">
        <v>270</v>
      </c>
    </row>
    <row r="20" spans="1:13">
      <c r="A20" s="1" t="s">
        <v>140</v>
      </c>
      <c r="B20" s="1">
        <v>78</v>
      </c>
      <c r="C20" s="1">
        <v>2</v>
      </c>
      <c r="D20" s="1">
        <v>3</v>
      </c>
      <c r="E20" s="1">
        <v>44593</v>
      </c>
      <c r="F20" s="1" t="s">
        <v>151</v>
      </c>
      <c r="H20" s="1" t="s">
        <v>162</v>
      </c>
      <c r="J20" s="33">
        <v>243471</v>
      </c>
      <c r="K20" s="33">
        <v>105493930.88356164</v>
      </c>
      <c r="L20" s="33">
        <v>105626184.88356164</v>
      </c>
      <c r="M20" s="1" t="s">
        <v>270</v>
      </c>
    </row>
    <row r="21" spans="1:13">
      <c r="A21" s="1" t="s">
        <v>140</v>
      </c>
      <c r="B21" s="1">
        <v>79</v>
      </c>
      <c r="C21" s="1">
        <v>2</v>
      </c>
      <c r="D21" s="1">
        <v>3</v>
      </c>
      <c r="E21" s="1">
        <v>44593</v>
      </c>
      <c r="F21" s="1" t="s">
        <v>151</v>
      </c>
      <c r="H21" s="1" t="s">
        <v>152</v>
      </c>
      <c r="J21" s="33">
        <v>440</v>
      </c>
      <c r="K21" s="33">
        <v>105493490.88356164</v>
      </c>
      <c r="L21" s="33">
        <v>105625744.88356164</v>
      </c>
      <c r="M21" s="1" t="s">
        <v>270</v>
      </c>
    </row>
    <row r="22" spans="1:13" ht="18">
      <c r="A22" s="1" t="s">
        <v>140</v>
      </c>
      <c r="B22" s="1">
        <v>80</v>
      </c>
      <c r="C22" s="1">
        <v>2</v>
      </c>
      <c r="D22" s="1">
        <v>3</v>
      </c>
      <c r="H22" s="1" t="s">
        <v>472</v>
      </c>
      <c r="J22" s="33">
        <v>98500000</v>
      </c>
      <c r="K22" s="33">
        <v>6993490.883561641</v>
      </c>
      <c r="L22" s="33">
        <v>7125744.883561641</v>
      </c>
      <c r="M22" s="1" t="s">
        <v>271</v>
      </c>
    </row>
    <row r="23" spans="1:13">
      <c r="A23" s="1" t="s">
        <v>140</v>
      </c>
      <c r="B23" s="1">
        <v>81</v>
      </c>
      <c r="C23" s="1">
        <v>2</v>
      </c>
      <c r="D23" s="1">
        <v>3</v>
      </c>
      <c r="E23" s="1">
        <v>44593</v>
      </c>
      <c r="F23" s="1" t="s">
        <v>151</v>
      </c>
      <c r="H23" s="1" t="s">
        <v>152</v>
      </c>
      <c r="J23" s="33">
        <v>880</v>
      </c>
      <c r="K23" s="33">
        <v>6992610.883561641</v>
      </c>
      <c r="L23" s="33">
        <v>7124864.883561641</v>
      </c>
      <c r="M23" s="1" t="s">
        <v>271</v>
      </c>
    </row>
    <row r="24" spans="1:13">
      <c r="A24" s="1" t="s">
        <v>140</v>
      </c>
      <c r="B24" s="1">
        <v>91</v>
      </c>
      <c r="C24" s="1">
        <v>2</v>
      </c>
      <c r="D24" s="1">
        <v>7</v>
      </c>
      <c r="F24" s="1" t="s">
        <v>178</v>
      </c>
      <c r="H24" s="1" t="s">
        <v>282</v>
      </c>
      <c r="J24" s="33">
        <v>2830800</v>
      </c>
      <c r="K24" s="33">
        <v>4161810.883561641</v>
      </c>
      <c r="L24" s="33">
        <v>4998065.883561641</v>
      </c>
      <c r="M24" s="1" t="s">
        <v>283</v>
      </c>
    </row>
    <row r="25" spans="1:13">
      <c r="A25" s="1" t="s">
        <v>140</v>
      </c>
      <c r="B25" s="1">
        <v>96</v>
      </c>
      <c r="C25" s="1">
        <v>2</v>
      </c>
      <c r="D25" s="1">
        <v>14</v>
      </c>
      <c r="E25" s="1">
        <v>44531</v>
      </c>
      <c r="F25" s="1" t="s">
        <v>141</v>
      </c>
      <c r="H25" s="1" t="s">
        <v>288</v>
      </c>
      <c r="J25" s="33">
        <v>861036</v>
      </c>
      <c r="K25" s="33">
        <v>3300774.883561641</v>
      </c>
      <c r="L25" s="33">
        <v>4094255.883561641</v>
      </c>
      <c r="M25" s="1" t="s">
        <v>289</v>
      </c>
    </row>
    <row r="26" spans="1:13">
      <c r="A26" s="1" t="s">
        <v>140</v>
      </c>
      <c r="B26" s="1">
        <v>97</v>
      </c>
      <c r="C26" s="1">
        <v>2</v>
      </c>
      <c r="D26" s="1">
        <v>14</v>
      </c>
      <c r="H26" s="1" t="s">
        <v>290</v>
      </c>
      <c r="J26" s="33">
        <v>250000</v>
      </c>
      <c r="K26" s="33">
        <v>3050774.883561641</v>
      </c>
      <c r="L26" s="33">
        <v>3844255.883561641</v>
      </c>
      <c r="M26" s="1" t="s">
        <v>291</v>
      </c>
    </row>
    <row r="27" spans="1:13">
      <c r="A27" s="1" t="s">
        <v>140</v>
      </c>
      <c r="B27" s="1">
        <v>98</v>
      </c>
      <c r="C27" s="1">
        <v>2</v>
      </c>
      <c r="D27" s="1">
        <v>18</v>
      </c>
      <c r="F27" s="1" t="s">
        <v>178</v>
      </c>
      <c r="H27" s="1" t="s">
        <v>292</v>
      </c>
      <c r="J27" s="33">
        <v>2293900</v>
      </c>
      <c r="K27" s="33">
        <v>756874.88356164098</v>
      </c>
      <c r="L27" s="33">
        <v>1550355.883561641</v>
      </c>
      <c r="M27" s="1" t="s">
        <v>293</v>
      </c>
    </row>
    <row r="28" spans="1:13">
      <c r="A28" s="1" t="s">
        <v>140</v>
      </c>
      <c r="B28" s="1">
        <v>114</v>
      </c>
      <c r="C28" s="1">
        <v>2</v>
      </c>
      <c r="D28" s="1">
        <v>21</v>
      </c>
      <c r="F28" s="1" t="s">
        <v>159</v>
      </c>
      <c r="G28" s="1" t="s">
        <v>160</v>
      </c>
      <c r="H28" s="1" t="s">
        <v>264</v>
      </c>
      <c r="I28" s="33">
        <v>2300000</v>
      </c>
      <c r="K28" s="33">
        <v>3056963.883561641</v>
      </c>
      <c r="L28" s="33">
        <v>18601998.883561641</v>
      </c>
      <c r="M28" s="1" t="s">
        <v>308</v>
      </c>
    </row>
    <row r="29" spans="1:13">
      <c r="A29" s="1" t="s">
        <v>140</v>
      </c>
      <c r="B29" s="1">
        <v>115</v>
      </c>
      <c r="C29" s="1">
        <v>2</v>
      </c>
      <c r="D29" s="1">
        <v>21</v>
      </c>
      <c r="E29" s="1">
        <v>44593</v>
      </c>
      <c r="F29" s="1" t="s">
        <v>151</v>
      </c>
      <c r="H29" s="1" t="s">
        <v>162</v>
      </c>
      <c r="J29" s="33">
        <v>3624</v>
      </c>
      <c r="K29" s="33">
        <v>3053339.883561641</v>
      </c>
      <c r="L29" s="33">
        <v>18598374.883561641</v>
      </c>
      <c r="M29" s="1" t="s">
        <v>308</v>
      </c>
    </row>
    <row r="30" spans="1:13">
      <c r="A30" s="1" t="s">
        <v>140</v>
      </c>
      <c r="B30" s="1">
        <v>116</v>
      </c>
      <c r="C30" s="1">
        <v>2</v>
      </c>
      <c r="D30" s="1">
        <v>21</v>
      </c>
      <c r="E30" s="1">
        <v>44593</v>
      </c>
      <c r="F30" s="1" t="s">
        <v>151</v>
      </c>
      <c r="H30" s="1" t="s">
        <v>152</v>
      </c>
      <c r="J30" s="33">
        <v>440</v>
      </c>
      <c r="K30" s="33">
        <v>3052899.883561641</v>
      </c>
      <c r="L30" s="33">
        <v>18597934.883561641</v>
      </c>
      <c r="M30" s="1" t="s">
        <v>308</v>
      </c>
    </row>
    <row r="31" spans="1:13">
      <c r="A31" s="1" t="s">
        <v>140</v>
      </c>
      <c r="B31" s="1">
        <v>133</v>
      </c>
      <c r="C31" s="1">
        <v>2</v>
      </c>
      <c r="D31" s="1">
        <v>28</v>
      </c>
      <c r="E31" s="1">
        <v>44562</v>
      </c>
      <c r="F31" s="1" t="s">
        <v>141</v>
      </c>
      <c r="H31" s="1" t="s">
        <v>329</v>
      </c>
      <c r="J31" s="33">
        <v>861036</v>
      </c>
      <c r="K31" s="33">
        <v>2191863.883561641</v>
      </c>
      <c r="L31" s="33">
        <v>2304026.883561641</v>
      </c>
      <c r="M31" s="1" t="s">
        <v>330</v>
      </c>
    </row>
    <row r="32" spans="1:13">
      <c r="A32" s="1" t="s">
        <v>140</v>
      </c>
      <c r="B32" s="1">
        <v>135</v>
      </c>
      <c r="C32" s="1">
        <v>2</v>
      </c>
      <c r="D32" s="1">
        <v>28</v>
      </c>
      <c r="H32" s="1" t="s">
        <v>332</v>
      </c>
      <c r="J32" s="33">
        <v>180000</v>
      </c>
      <c r="K32" s="33">
        <v>2015493.883561641</v>
      </c>
      <c r="L32" s="33">
        <v>2127656.883561641</v>
      </c>
      <c r="M32" s="1" t="s">
        <v>333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F04E-5E6A-4135-BC7A-0B94B5D3F835}">
  <dimension ref="A1:E52"/>
  <sheetViews>
    <sheetView workbookViewId="0">
      <pane ySplit="3" topLeftCell="A4" activePane="bottomLeft" state="frozen"/>
      <selection pane="bottomLeft" activeCell="E25" sqref="E25"/>
    </sheetView>
  </sheetViews>
  <sheetFormatPr defaultColWidth="8.75" defaultRowHeight="13.15"/>
  <cols>
    <col min="1" max="1" width="11.375" style="1" customWidth="1"/>
    <col min="2" max="2" width="29.375" style="1" bestFit="1" customWidth="1"/>
    <col min="3" max="3" width="30.375" style="1" bestFit="1" customWidth="1"/>
    <col min="4" max="4" width="8.75" style="1"/>
    <col min="5" max="5" width="14.75" style="1" customWidth="1"/>
    <col min="6" max="16384" width="8.75" style="1"/>
  </cols>
  <sheetData>
    <row r="1" spans="1:5">
      <c r="A1" s="1" t="s">
        <v>474</v>
      </c>
    </row>
    <row r="3" spans="1:5">
      <c r="A3" s="52" t="s">
        <v>475</v>
      </c>
      <c r="B3" s="52" t="s">
        <v>128</v>
      </c>
      <c r="C3" s="52" t="s">
        <v>476</v>
      </c>
      <c r="D3" s="52"/>
      <c r="E3" s="52" t="s">
        <v>477</v>
      </c>
    </row>
    <row r="4" spans="1:5">
      <c r="A4" s="48" t="s">
        <v>387</v>
      </c>
      <c r="B4" s="49" t="s">
        <v>242</v>
      </c>
      <c r="C4" s="49" t="s">
        <v>388</v>
      </c>
      <c r="D4" s="49"/>
      <c r="E4" s="50">
        <v>1105720</v>
      </c>
    </row>
    <row r="5" spans="1:5">
      <c r="A5" s="45" t="s">
        <v>151</v>
      </c>
      <c r="B5" s="46"/>
      <c r="C5" s="46"/>
      <c r="D5" s="46"/>
      <c r="E5" s="47">
        <f>SUM(E6:E11)</f>
        <v>923955</v>
      </c>
    </row>
    <row r="6" spans="1:5">
      <c r="A6" s="40"/>
      <c r="B6" s="1" t="s">
        <v>478</v>
      </c>
      <c r="C6" s="1" t="s">
        <v>479</v>
      </c>
      <c r="E6" s="43">
        <v>247834</v>
      </c>
    </row>
    <row r="7" spans="1:5">
      <c r="A7" s="40"/>
      <c r="B7" s="1" t="s">
        <v>140</v>
      </c>
      <c r="C7" s="1" t="s">
        <v>151</v>
      </c>
      <c r="E7" s="43">
        <v>2530</v>
      </c>
    </row>
    <row r="8" spans="1:5">
      <c r="A8" s="40"/>
      <c r="B8" s="1" t="s">
        <v>480</v>
      </c>
      <c r="C8" s="1" t="s">
        <v>151</v>
      </c>
      <c r="E8" s="43">
        <v>14231</v>
      </c>
    </row>
    <row r="9" spans="1:5">
      <c r="A9" s="40"/>
      <c r="B9" s="1" t="s">
        <v>440</v>
      </c>
      <c r="C9" s="1" t="s">
        <v>391</v>
      </c>
      <c r="E9" s="43">
        <v>330000</v>
      </c>
    </row>
    <row r="10" spans="1:5">
      <c r="A10" s="40"/>
      <c r="B10" s="1" t="s">
        <v>245</v>
      </c>
      <c r="C10" s="1" t="s">
        <v>397</v>
      </c>
      <c r="E10" s="43">
        <v>307360</v>
      </c>
    </row>
    <row r="11" spans="1:5">
      <c r="A11" s="41"/>
      <c r="B11" s="42" t="s">
        <v>461</v>
      </c>
      <c r="C11" s="42" t="s">
        <v>412</v>
      </c>
      <c r="D11" s="42"/>
      <c r="E11" s="44">
        <v>22000</v>
      </c>
    </row>
    <row r="12" spans="1:5">
      <c r="A12" s="45" t="s">
        <v>205</v>
      </c>
      <c r="B12" s="51"/>
      <c r="C12" s="51"/>
      <c r="D12" s="51"/>
      <c r="E12" s="47">
        <f>SUM(E13:E14)</f>
        <v>16168</v>
      </c>
    </row>
    <row r="13" spans="1:5">
      <c r="A13" s="40"/>
      <c r="B13" s="1" t="s">
        <v>206</v>
      </c>
      <c r="C13" s="1" t="s">
        <v>481</v>
      </c>
      <c r="E13" s="43">
        <v>1888</v>
      </c>
    </row>
    <row r="14" spans="1:5">
      <c r="A14" s="41"/>
      <c r="B14" s="42" t="s">
        <v>261</v>
      </c>
      <c r="C14" s="42" t="s">
        <v>375</v>
      </c>
      <c r="D14" s="42"/>
      <c r="E14" s="44">
        <v>14280</v>
      </c>
    </row>
    <row r="15" spans="1:5">
      <c r="A15" s="45" t="s">
        <v>154</v>
      </c>
      <c r="B15" s="46"/>
      <c r="C15" s="46"/>
      <c r="D15" s="46"/>
      <c r="E15" s="47">
        <f>SUM(E16:E17)</f>
        <v>8624</v>
      </c>
    </row>
    <row r="16" spans="1:5">
      <c r="A16" s="40"/>
      <c r="B16" s="1" t="s">
        <v>155</v>
      </c>
      <c r="C16" s="1" t="s">
        <v>334</v>
      </c>
      <c r="E16" s="43">
        <v>7304</v>
      </c>
    </row>
    <row r="17" spans="1:5" ht="14.45">
      <c r="A17" s="41"/>
      <c r="B17" s="42" t="s">
        <v>212</v>
      </c>
      <c r="C17" s="42" t="s">
        <v>373</v>
      </c>
      <c r="D17" s="42"/>
      <c r="E17" s="44">
        <v>1320</v>
      </c>
    </row>
    <row r="18" spans="1:5">
      <c r="A18" s="45" t="s">
        <v>198</v>
      </c>
      <c r="B18" s="46"/>
      <c r="C18" s="46"/>
      <c r="D18" s="46"/>
      <c r="E18" s="47">
        <f>SUM(E19,E22:E26,E29:E30)</f>
        <v>3710067</v>
      </c>
    </row>
    <row r="19" spans="1:5">
      <c r="A19" s="40"/>
      <c r="B19" s="1" t="s">
        <v>272</v>
      </c>
      <c r="E19" s="43">
        <f>SUM(E20:E21)</f>
        <v>144684</v>
      </c>
    </row>
    <row r="20" spans="1:5" ht="14.45">
      <c r="A20" s="40"/>
      <c r="C20" s="1" t="s">
        <v>273</v>
      </c>
      <c r="E20" s="43">
        <v>117031</v>
      </c>
    </row>
    <row r="21" spans="1:5" ht="14.45">
      <c r="A21" s="40"/>
      <c r="C21" s="1" t="s">
        <v>273</v>
      </c>
      <c r="E21" s="43">
        <v>27653</v>
      </c>
    </row>
    <row r="22" spans="1:5">
      <c r="A22" s="40"/>
      <c r="B22" s="1" t="s">
        <v>199</v>
      </c>
      <c r="C22" s="1" t="s">
        <v>482</v>
      </c>
      <c r="E22" s="43">
        <v>6537</v>
      </c>
    </row>
    <row r="23" spans="1:5">
      <c r="A23" s="40"/>
      <c r="B23" s="1" t="s">
        <v>248</v>
      </c>
      <c r="C23" s="1" t="s">
        <v>399</v>
      </c>
      <c r="E23" s="43">
        <v>42493</v>
      </c>
    </row>
    <row r="24" spans="1:5">
      <c r="A24" s="40"/>
      <c r="B24" s="1" t="s">
        <v>401</v>
      </c>
      <c r="C24" s="1" t="s">
        <v>402</v>
      </c>
      <c r="E24" s="43">
        <v>7040</v>
      </c>
    </row>
    <row r="25" spans="1:5">
      <c r="A25" s="40"/>
      <c r="B25" s="1" t="s">
        <v>160</v>
      </c>
      <c r="C25" s="1" t="s">
        <v>404</v>
      </c>
      <c r="E25" s="43">
        <v>18956</v>
      </c>
    </row>
    <row r="26" spans="1:5">
      <c r="A26" s="40"/>
      <c r="B26" s="1" t="s">
        <v>222</v>
      </c>
      <c r="E26" s="43">
        <f>SUM(E27:E28)</f>
        <v>3434397</v>
      </c>
    </row>
    <row r="27" spans="1:5">
      <c r="A27" s="40"/>
      <c r="C27" s="1" t="s">
        <v>421</v>
      </c>
      <c r="E27" s="43">
        <v>191848</v>
      </c>
    </row>
    <row r="28" spans="1:5">
      <c r="A28" s="40"/>
      <c r="C28" s="1" t="s">
        <v>422</v>
      </c>
      <c r="E28" s="43">
        <v>3242549</v>
      </c>
    </row>
    <row r="29" spans="1:5">
      <c r="A29" s="40"/>
      <c r="B29" s="1" t="s">
        <v>415</v>
      </c>
      <c r="C29" s="1" t="s">
        <v>483</v>
      </c>
      <c r="E29" s="43">
        <v>2090</v>
      </c>
    </row>
    <row r="30" spans="1:5">
      <c r="A30" s="41"/>
      <c r="B30" s="42" t="s">
        <v>417</v>
      </c>
      <c r="C30" s="42" t="s">
        <v>484</v>
      </c>
      <c r="D30" s="42"/>
      <c r="E30" s="44">
        <v>53870</v>
      </c>
    </row>
    <row r="31" spans="1:5">
      <c r="A31" s="45" t="s">
        <v>229</v>
      </c>
      <c r="B31" s="46"/>
      <c r="C31" s="46"/>
      <c r="D31" s="46"/>
      <c r="E31" s="47">
        <f>SUM(E32:E33)</f>
        <v>121800</v>
      </c>
    </row>
    <row r="32" spans="1:5">
      <c r="A32" s="40"/>
      <c r="B32" s="1" t="s">
        <v>460</v>
      </c>
      <c r="C32" s="1" t="s">
        <v>407</v>
      </c>
      <c r="E32" s="43">
        <v>23000</v>
      </c>
    </row>
    <row r="33" spans="1:5">
      <c r="A33" s="41"/>
      <c r="B33" s="42" t="s">
        <v>432</v>
      </c>
      <c r="C33" s="42" t="s">
        <v>423</v>
      </c>
      <c r="D33" s="42"/>
      <c r="E33" s="44">
        <v>98800</v>
      </c>
    </row>
    <row r="34" spans="1:5" ht="14.45">
      <c r="A34" s="48" t="s">
        <v>255</v>
      </c>
      <c r="B34" s="49" t="s">
        <v>256</v>
      </c>
      <c r="C34" s="49" t="s">
        <v>257</v>
      </c>
      <c r="D34" s="49"/>
      <c r="E34" s="50">
        <v>255000</v>
      </c>
    </row>
    <row r="35" spans="1:5">
      <c r="A35" s="48" t="s">
        <v>174</v>
      </c>
      <c r="B35" s="49" t="s">
        <v>175</v>
      </c>
      <c r="C35" s="49" t="s">
        <v>284</v>
      </c>
      <c r="D35" s="49"/>
      <c r="E35" s="50">
        <v>14974</v>
      </c>
    </row>
    <row r="36" spans="1:5">
      <c r="A36" s="45" t="s">
        <v>485</v>
      </c>
      <c r="B36" s="51"/>
      <c r="C36" s="51"/>
      <c r="D36" s="51"/>
      <c r="E36" s="53">
        <f>SUM(E37:E40)</f>
        <v>44749</v>
      </c>
    </row>
    <row r="37" spans="1:5">
      <c r="A37" s="40"/>
      <c r="E37" s="43">
        <v>15084</v>
      </c>
    </row>
    <row r="38" spans="1:5">
      <c r="A38" s="40"/>
      <c r="E38" s="43">
        <v>13013</v>
      </c>
    </row>
    <row r="39" spans="1:5">
      <c r="A39" s="40"/>
      <c r="E39" s="43">
        <v>5660</v>
      </c>
    </row>
    <row r="40" spans="1:5">
      <c r="A40" s="41"/>
      <c r="B40" s="42"/>
      <c r="C40" s="42"/>
      <c r="D40" s="42"/>
      <c r="E40" s="44">
        <v>10992</v>
      </c>
    </row>
    <row r="41" spans="1:5">
      <c r="A41" s="45" t="s">
        <v>486</v>
      </c>
      <c r="B41" s="51"/>
      <c r="C41" s="51"/>
      <c r="D41" s="51"/>
      <c r="E41" s="53">
        <f>SUM(E42:E43)</f>
        <v>19000</v>
      </c>
    </row>
    <row r="42" spans="1:5">
      <c r="A42" s="40"/>
      <c r="B42" s="1" t="s">
        <v>112</v>
      </c>
      <c r="C42" s="1" t="s">
        <v>51</v>
      </c>
      <c r="E42" s="43">
        <v>8000</v>
      </c>
    </row>
    <row r="43" spans="1:5">
      <c r="A43" s="41"/>
      <c r="B43" s="42" t="s">
        <v>112</v>
      </c>
      <c r="C43" s="42" t="s">
        <v>51</v>
      </c>
      <c r="D43" s="42"/>
      <c r="E43" s="44">
        <v>11000</v>
      </c>
    </row>
    <row r="44" spans="1:5">
      <c r="A44" s="48" t="s">
        <v>115</v>
      </c>
      <c r="B44" s="49"/>
      <c r="C44" s="49" t="s">
        <v>116</v>
      </c>
      <c r="D44" s="49"/>
      <c r="E44" s="50">
        <v>600</v>
      </c>
    </row>
    <row r="45" spans="1:5">
      <c r="A45" s="48" t="s">
        <v>118</v>
      </c>
      <c r="B45" s="49"/>
      <c r="C45" s="49" t="s">
        <v>119</v>
      </c>
      <c r="D45" s="49"/>
      <c r="E45" s="50">
        <v>4900</v>
      </c>
    </row>
    <row r="47" spans="1:5" ht="13.9" thickBot="1">
      <c r="A47" s="54" t="s">
        <v>487</v>
      </c>
      <c r="B47" s="55"/>
      <c r="C47" s="55"/>
      <c r="D47" s="55"/>
      <c r="E47" s="56">
        <f>SUM(E4,E5,E12,E15,E18,E31,E34,E35,E36,E41,E44,E45)</f>
        <v>6225557</v>
      </c>
    </row>
    <row r="48" spans="1:5" ht="13.9" thickTop="1"/>
    <row r="49" spans="3:5">
      <c r="C49" s="1" t="s">
        <v>488</v>
      </c>
      <c r="E49" s="33">
        <v>1100000</v>
      </c>
    </row>
    <row r="50" spans="3:5">
      <c r="C50" s="1" t="s">
        <v>489</v>
      </c>
      <c r="E50" s="33">
        <v>2050000</v>
      </c>
    </row>
    <row r="51" spans="3:5">
      <c r="C51" s="1" t="s">
        <v>490</v>
      </c>
      <c r="E51" s="33">
        <v>68950</v>
      </c>
    </row>
    <row r="52" spans="3:5">
      <c r="C52" s="1" t="s">
        <v>491</v>
      </c>
      <c r="E52" s="33">
        <v>435486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KYOYU</dc:creator>
  <cp:keywords/>
  <dc:description/>
  <cp:lastModifiedBy/>
  <cp:revision/>
  <dcterms:created xsi:type="dcterms:W3CDTF">2022-03-10T00:20:26Z</dcterms:created>
  <dcterms:modified xsi:type="dcterms:W3CDTF">2022-03-26T14:30:03Z</dcterms:modified>
  <cp:category/>
  <cp:contentStatus/>
</cp:coreProperties>
</file>