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eus Documentos\IPOG\2024-2\Mini Curso\"/>
    </mc:Choice>
  </mc:AlternateContent>
  <xr:revisionPtr revIDLastSave="0" documentId="13_ncr:1_{59CD1272-87E1-46FB-BF0D-46445E4B508E}" xr6:coauthVersionLast="47" xr6:coauthVersionMax="47" xr10:uidLastSave="{00000000-0000-0000-0000-000000000000}"/>
  <bookViews>
    <workbookView xWindow="4185" yWindow="570" windowWidth="26235" windowHeight="14580" activeTab="1" xr2:uid="{528BD7E1-B1CC-46CE-A04B-9ADBE0253B63}"/>
  </bookViews>
  <sheets>
    <sheet name="Base Dados Pesquisa de Vendas" sheetId="1" r:id="rId1"/>
    <sheet name="Idade" sheetId="7" r:id="rId2"/>
    <sheet name="Idade x Sexo" sheetId="5" r:id="rId3"/>
    <sheet name="Sexo" sheetId="2" r:id="rId4"/>
    <sheet name="Classe" sheetId="3" r:id="rId5"/>
    <sheet name="Ticket" sheetId="4" r:id="rId6"/>
  </sheets>
  <definedNames>
    <definedName name="_xlchart.v1.0" hidden="1">'Base Dados Pesquisa de Vendas'!$B$2:$B$31</definedName>
    <definedName name="_xlchart.v1.1" hidden="1">'Base Dados Pesquisa de Vendas'!$C$1</definedName>
    <definedName name="_xlchart.v1.2" hidden="1">'Base Dados Pesquisa de Vendas'!$C$2:$C$31</definedName>
  </definedNames>
  <calcPr calcId="191029"/>
  <pivotCaches>
    <pivotCache cacheId="5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2" i="1"/>
  <c r="AH30" i="1"/>
  <c r="AH3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2" i="1"/>
  <c r="M11" i="1"/>
  <c r="M9" i="1"/>
  <c r="M8" i="1"/>
  <c r="M7" i="1"/>
  <c r="M6" i="1"/>
  <c r="M5" i="1"/>
  <c r="M3" i="1"/>
  <c r="M2" i="1"/>
  <c r="G11" i="1"/>
  <c r="G9" i="1"/>
  <c r="G8" i="1"/>
  <c r="G7" i="1"/>
  <c r="G6" i="1"/>
  <c r="G5" i="1"/>
  <c r="G3" i="1"/>
  <c r="G2" i="1"/>
  <c r="G13" i="1" l="1"/>
  <c r="G14" i="1"/>
  <c r="G15" i="1" s="1"/>
  <c r="G16" i="1" s="1"/>
  <c r="M14" i="1"/>
  <c r="M13" i="1"/>
  <c r="M15" i="1" l="1"/>
  <c r="M16" i="1" s="1"/>
  <c r="M17" i="1"/>
  <c r="G17" i="1"/>
</calcChain>
</file>

<file path=xl/sharedStrings.xml><?xml version="1.0" encoding="utf-8"?>
<sst xmlns="http://schemas.openxmlformats.org/spreadsheetml/2006/main" count="160" uniqueCount="58">
  <si>
    <t>Sexo</t>
  </si>
  <si>
    <t>Idade</t>
  </si>
  <si>
    <t>Ticket Médio</t>
  </si>
  <si>
    <t>Classe Social</t>
  </si>
  <si>
    <t>Média</t>
  </si>
  <si>
    <t>Alta</t>
  </si>
  <si>
    <t>Baixa</t>
  </si>
  <si>
    <t>M</t>
  </si>
  <si>
    <t>F</t>
  </si>
  <si>
    <t>Desvio Padrão</t>
  </si>
  <si>
    <t>Mínimo</t>
  </si>
  <si>
    <t>Q1</t>
  </si>
  <si>
    <t>Mediana (Q2)</t>
  </si>
  <si>
    <t>Q3</t>
  </si>
  <si>
    <t>Máximo</t>
  </si>
  <si>
    <t>Moda</t>
  </si>
  <si>
    <t>Amplitude</t>
  </si>
  <si>
    <t>IQR</t>
  </si>
  <si>
    <t>1,5xIQR</t>
  </si>
  <si>
    <t>Q1 - 1,5 x IQR</t>
  </si>
  <si>
    <t>Q3 + 1,5 x IQR</t>
  </si>
  <si>
    <t xml:space="preserve"> =MÉDIA(B2:B31)</t>
  </si>
  <si>
    <t xml:space="preserve"> =DESVPAD.A(B2:B31)</t>
  </si>
  <si>
    <t xml:space="preserve"> =QUARTIL.INC($B$2:$B$31;0)</t>
  </si>
  <si>
    <t xml:space="preserve"> =QUARTIL.INC($B$2:$B$31;1)</t>
  </si>
  <si>
    <t xml:space="preserve"> =QUARTIL.INC($B$2:$B$31;2)</t>
  </si>
  <si>
    <t xml:space="preserve"> =QUARTIL.INC($B$2:$B$31;3)</t>
  </si>
  <si>
    <t xml:space="preserve"> =QUARTIL.INC($B$2:$B$31;4)</t>
  </si>
  <si>
    <t xml:space="preserve"> =MODO.ÚNICO(B2:B31)</t>
  </si>
  <si>
    <t xml:space="preserve"> =G9-G5</t>
  </si>
  <si>
    <t xml:space="preserve"> =G8-G6</t>
  </si>
  <si>
    <t xml:space="preserve"> =1,5*G14</t>
  </si>
  <si>
    <t xml:space="preserve"> =G6-G15</t>
  </si>
  <si>
    <t xml:space="preserve"> =G8+G15</t>
  </si>
  <si>
    <t>Rótulos de Linha</t>
  </si>
  <si>
    <t>Total Geral</t>
  </si>
  <si>
    <t>Média de Idade</t>
  </si>
  <si>
    <t>Média de Ticket Médio</t>
  </si>
  <si>
    <t>18-27</t>
  </si>
  <si>
    <t>28-37</t>
  </si>
  <si>
    <t>38-47</t>
  </si>
  <si>
    <t>48-57</t>
  </si>
  <si>
    <t>Contagem de Sexo</t>
  </si>
  <si>
    <t>(Tudo)</t>
  </si>
  <si>
    <t xml:space="preserve"> =MÉDIA(C2:C31)</t>
  </si>
  <si>
    <t xml:space="preserve"> =QUARTIL.INC($C$2:$C$31;0)</t>
  </si>
  <si>
    <t xml:space="preserve"> =QUARTIL.INC($C$2:$C$31;4)</t>
  </si>
  <si>
    <t xml:space="preserve"> =QUARTIL.INC($C$2:$C$31;3)</t>
  </si>
  <si>
    <t xml:space="preserve"> =QUARTIL.INC($C$2:$C$31;2)</t>
  </si>
  <si>
    <t xml:space="preserve"> =QUARTIL.INC($C$2:$C$31;1)</t>
  </si>
  <si>
    <t xml:space="preserve"> =MODO.ÚNICO(C2:C31)</t>
  </si>
  <si>
    <t xml:space="preserve"> =M9-M5</t>
  </si>
  <si>
    <t xml:space="preserve"> =M8-M6</t>
  </si>
  <si>
    <t xml:space="preserve"> =1,5*M14</t>
  </si>
  <si>
    <t xml:space="preserve"> =M6-M15</t>
  </si>
  <si>
    <t xml:space="preserve"> =M8+M14</t>
  </si>
  <si>
    <t>Tícket Médio</t>
  </si>
  <si>
    <t>Contagem de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</si>
</sst>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4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alignment horizontal="center"/>
    </dxf>
    <dxf>
      <numFmt numFmtId="164" formatCode="0.0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[baseDados01.xlsx]Idade!Tabela dinâmica23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Frequência</a:t>
            </a:r>
            <a:r>
              <a:rPr lang="en-US" baseline="0"/>
              <a:t> Idade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Idade!$B$1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Idade!$A$2:$A$6</c:f>
              <c:strCache>
                <c:ptCount val="4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</c:strCache>
            </c:strRef>
          </c:cat>
          <c:val>
            <c:numRef>
              <c:f>Idade!$B$2:$B$6</c:f>
              <c:numCache>
                <c:formatCode>General</c:formatCode>
                <c:ptCount val="4"/>
                <c:pt idx="0">
                  <c:v>20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A-4F92-9665-0B153E671B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664927"/>
        <c:axId val="204666367"/>
      </c:barChart>
      <c:catAx>
        <c:axId val="20466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 de 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666367"/>
        <c:crosses val="autoZero"/>
        <c:auto val="1"/>
        <c:lblAlgn val="ctr"/>
        <c:lblOffset val="100"/>
        <c:noMultiLvlLbl val="0"/>
      </c:catAx>
      <c:valAx>
        <c:axId val="2046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66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[baseDados01.xlsx]Idade x Sexo!Tabela dinâmica7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'Idade x Sexo'!$B$3</c:f>
              <c:strCache>
                <c:ptCount val="1"/>
                <c:pt idx="0">
                  <c:v>Média de Ticket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'Idade x Sexo'!$A$4:$A$8</c:f>
              <c:strCache>
                <c:ptCount val="4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</c:strCache>
            </c:strRef>
          </c:cat>
          <c:val>
            <c:numRef>
              <c:f>'Idade x Sexo'!$B$4:$B$8</c:f>
              <c:numCache>
                <c:formatCode>_("R$"* #,##0.00_);_("R$"* \(#,##0.00\);_("R$"* "-"??_);_(@_)</c:formatCode>
                <c:ptCount val="4"/>
                <c:pt idx="0">
                  <c:v>186.5</c:v>
                </c:pt>
                <c:pt idx="1">
                  <c:v>172.85714285714286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9-4685-8ABE-3C7B14C20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31391"/>
        <c:axId val="118628511"/>
      </c:barChart>
      <c:lineChart>
        <c:grouping val="stacked"/>
        <c:varyColors val="0"/>
        <c:ser>
          <c:idx val="1"/>
          <c:order val="1"/>
          <c:tx>
            <c:strRef>
              <c:f>'Idade x Sexo'!$C$3</c:f>
              <c:strCache>
                <c:ptCount val="1"/>
                <c:pt idx="0">
                  <c:v>Contagem de Sexo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'Idade x Sexo'!$A$4:$A$8</c:f>
              <c:strCache>
                <c:ptCount val="4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</c:strCache>
            </c:strRef>
          </c:cat>
          <c:val>
            <c:numRef>
              <c:f>'Idade x Sexo'!$C$4:$C$8</c:f>
              <c:numCache>
                <c:formatCode>General</c:formatCode>
                <c:ptCount val="4"/>
                <c:pt idx="0">
                  <c:v>20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9-4685-8ABE-3C7B14C20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31391"/>
        <c:axId val="118628511"/>
      </c:lineChart>
      <c:catAx>
        <c:axId val="11863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628511"/>
        <c:crosses val="autoZero"/>
        <c:auto val="1"/>
        <c:lblAlgn val="ctr"/>
        <c:lblOffset val="100"/>
        <c:noMultiLvlLbl val="0"/>
      </c:catAx>
      <c:valAx>
        <c:axId val="1186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63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[baseDados01.xlsx]Sexo!Tabela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Sexo!$B$1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Sexo!$A$2:$A$4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Sexo!$B$2:$B$4</c:f>
              <c:numCache>
                <c:formatCode>0.0</c:formatCode>
                <c:ptCount val="2"/>
                <c:pt idx="0">
                  <c:v>25.4375</c:v>
                </c:pt>
                <c:pt idx="1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E-4B2A-B54A-F3ED3374AE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528047"/>
        <c:axId val="126528527"/>
      </c:barChart>
      <c:catAx>
        <c:axId val="12652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528527"/>
        <c:crosses val="autoZero"/>
        <c:auto val="1"/>
        <c:lblAlgn val="ctr"/>
        <c:lblOffset val="100"/>
        <c:noMultiLvlLbl val="0"/>
      </c:catAx>
      <c:valAx>
        <c:axId val="12652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52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[baseDados01.xlsx]Classe!Tabela dinâmica4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Classe!$C$1</c:f>
              <c:strCache>
                <c:ptCount val="1"/>
                <c:pt idx="0">
                  <c:v>Média de Idade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Classe!$A$2:$A$5</c:f>
              <c:strCache>
                <c:ptCount val="3"/>
                <c:pt idx="0">
                  <c:v>Alta</c:v>
                </c:pt>
                <c:pt idx="1">
                  <c:v>Baixa</c:v>
                </c:pt>
                <c:pt idx="2">
                  <c:v>Média</c:v>
                </c:pt>
              </c:strCache>
            </c:strRef>
          </c:cat>
          <c:val>
            <c:numRef>
              <c:f>Classe!$C$2:$C$5</c:f>
              <c:numCache>
                <c:formatCode>0.00</c:formatCode>
                <c:ptCount val="3"/>
                <c:pt idx="0">
                  <c:v>27.666666666666668</c:v>
                </c:pt>
                <c:pt idx="1">
                  <c:v>26.714285714285715</c:v>
                </c:pt>
                <c:pt idx="2">
                  <c:v>26.428571428571427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9-4B51-9ED7-A958EC2E35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6024271"/>
        <c:axId val="126023311"/>
      </c:barChart>
      <c:lineChart>
        <c:grouping val="stacked"/>
        <c:varyColors val="0"/>
        <c:ser>
          <c:idx val="0"/>
          <c:order val="0"/>
          <c:tx>
            <c:strRef>
              <c:f>Classe!$B$1</c:f>
              <c:strCache>
                <c:ptCount val="1"/>
                <c:pt idx="0">
                  <c:v>Média de Ticket Médio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Classe!$A$2:$A$5</c:f>
              <c:strCache>
                <c:ptCount val="3"/>
                <c:pt idx="0">
                  <c:v>Alta</c:v>
                </c:pt>
                <c:pt idx="1">
                  <c:v>Baixa</c:v>
                </c:pt>
                <c:pt idx="2">
                  <c:v>Média</c:v>
                </c:pt>
              </c:strCache>
            </c:strRef>
          </c:cat>
          <c:val>
            <c:numRef>
              <c:f>Classe!$B$2:$B$5</c:f>
              <c:numCache>
                <c:formatCode>_("R$"* #,##0.00_);_("R$"* \(#,##0.00\);_("R$"* "-"??_);_(@_)</c:formatCode>
                <c:ptCount val="3"/>
                <c:pt idx="0">
                  <c:v>252.22222222222223</c:v>
                </c:pt>
                <c:pt idx="1">
                  <c:v>117.14285714285714</c:v>
                </c:pt>
                <c:pt idx="2">
                  <c:v>167.85714285714286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9-4B51-9ED7-A958EC2E35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067263"/>
        <c:axId val="126025231"/>
      </c:lineChart>
      <c:valAx>
        <c:axId val="12602331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024271"/>
        <c:crosses val="max"/>
        <c:crossBetween val="between"/>
      </c:valAx>
      <c:catAx>
        <c:axId val="126024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023311"/>
        <c:crosses val="autoZero"/>
        <c:auto val="1"/>
        <c:lblAlgn val="ctr"/>
        <c:lblOffset val="100"/>
        <c:noMultiLvlLbl val="0"/>
      </c:catAx>
      <c:valAx>
        <c:axId val="126025231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067263"/>
        <c:crosses val="autoZero"/>
        <c:crossBetween val="between"/>
      </c:valAx>
      <c:catAx>
        <c:axId val="126067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025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[baseDados01.xlsx]Ticket!Tabela dinâmica5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Ticket!$B$1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Ticket!$A$2:$A$10</c:f>
              <c:multiLvlStrCache>
                <c:ptCount val="6"/>
                <c:lvl>
                  <c:pt idx="0">
                    <c:v>Alta</c:v>
                  </c:pt>
                  <c:pt idx="1">
                    <c:v>Baixa</c:v>
                  </c:pt>
                  <c:pt idx="2">
                    <c:v>Média</c:v>
                  </c:pt>
                  <c:pt idx="3">
                    <c:v>Alta</c:v>
                  </c:pt>
                  <c:pt idx="4">
                    <c:v>Baixa</c:v>
                  </c:pt>
                  <c:pt idx="5">
                    <c:v>Média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</c:lvl>
              </c:multiLvlStrCache>
            </c:multiLvlStrRef>
          </c:cat>
          <c:val>
            <c:numRef>
              <c:f>Ticket!$B$2:$B$10</c:f>
              <c:numCache>
                <c:formatCode>_("R$"* #,##0.00_);_("R$"* \(#,##0.00\);_("R$"* "-"??_);_(@_)</c:formatCode>
                <c:ptCount val="6"/>
                <c:pt idx="0">
                  <c:v>267.14285714285717</c:v>
                </c:pt>
                <c:pt idx="1">
                  <c:v>116</c:v>
                </c:pt>
                <c:pt idx="2">
                  <c:v>175</c:v>
                </c:pt>
                <c:pt idx="3">
                  <c:v>200</c:v>
                </c:pt>
                <c:pt idx="4">
                  <c:v>120</c:v>
                </c:pt>
                <c:pt idx="5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5-4C88-B051-9B2942A3C4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9056063"/>
        <c:axId val="118682351"/>
      </c:barChart>
      <c:catAx>
        <c:axId val="114905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682351"/>
        <c:crosses val="autoZero"/>
        <c:auto val="1"/>
        <c:lblAlgn val="ctr"/>
        <c:lblOffset val="100"/>
        <c:noMultiLvlLbl val="0"/>
      </c:catAx>
      <c:valAx>
        <c:axId val="1186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905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Gráfico de Caixa 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Gráfico de Caixa Idade</a:t>
          </a:r>
        </a:p>
      </cx:txPr>
    </cx:title>
    <cx:plotArea>
      <cx:plotAreaRegion>
        <cx:series layoutId="boxWhisker" uniqueId="{210D1C57-9664-4F53-B38E-9D6BE0FE9DD6}">
          <cx:spPr>
            <a:noFill/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Gráfico de Caixa de Ticket Médio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Gráfico de Caixa de Ticket Médio</a:t>
          </a:r>
        </a:p>
      </cx:txPr>
    </cx:title>
    <cx:plotArea>
      <cx:plotAreaRegion>
        <cx:series layoutId="boxWhisker" uniqueId="{FB5BB247-6FFF-4E55-B9C4-C073E6C6434C}">
          <cx:tx>
            <cx:txData>
              <cx:f>_xlchart.v1.1</cx:f>
              <cx:v>Ticket Médio</cx:v>
            </cx:txData>
          </cx:tx>
          <cx:spPr>
            <a:noFill/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0</xdr:row>
      <xdr:rowOff>323850</xdr:rowOff>
    </xdr:from>
    <xdr:to>
      <xdr:col>23</xdr:col>
      <xdr:colOff>285750</xdr:colOff>
      <xdr:row>28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8622142-A297-5259-7BDD-53BD8249AD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10825" y="323850"/>
              <a:ext cx="4572000" cy="537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23</xdr:col>
      <xdr:colOff>390525</xdr:colOff>
      <xdr:row>0</xdr:row>
      <xdr:rowOff>328612</xdr:rowOff>
    </xdr:from>
    <xdr:to>
      <xdr:col>31</xdr:col>
      <xdr:colOff>85725</xdr:colOff>
      <xdr:row>28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03E72B1-6041-5597-3501-A2C4DD83E6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87600" y="328612"/>
              <a:ext cx="4572000" cy="5272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185736</xdr:rowOff>
    </xdr:from>
    <xdr:to>
      <xdr:col>18</xdr:col>
      <xdr:colOff>438150</xdr:colOff>
      <xdr:row>24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B4177B-A528-DD9C-B4E8-4BF040B81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61911</xdr:rowOff>
    </xdr:from>
    <xdr:to>
      <xdr:col>23</xdr:col>
      <xdr:colOff>133350</xdr:colOff>
      <xdr:row>32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7D57C9-5E93-6BE9-A24B-397F3ABA7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185737</xdr:rowOff>
    </xdr:from>
    <xdr:to>
      <xdr:col>11</xdr:col>
      <xdr:colOff>552450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8CAA16-C430-BF9A-9C75-EE04C1509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0</xdr:row>
      <xdr:rowOff>0</xdr:rowOff>
    </xdr:from>
    <xdr:to>
      <xdr:col>19</xdr:col>
      <xdr:colOff>285749</xdr:colOff>
      <xdr:row>25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38ACCC-8D58-D6D1-D299-926416A75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</xdr:row>
      <xdr:rowOff>61912</xdr:rowOff>
    </xdr:from>
    <xdr:to>
      <xdr:col>20</xdr:col>
      <xdr:colOff>161925</xdr:colOff>
      <xdr:row>24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A0BD75-929D-A675-49B3-29C0AB280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Kratz" refreshedDate="45601.626281481484" createdVersion="8" refreshedVersion="8" minRefreshableVersion="3" recordCount="30" xr:uid="{EAD0BE51-6888-4376-9692-3173CC056E77}">
  <cacheSource type="worksheet">
    <worksheetSource ref="A1:D31" sheet="Base Dados Pesquisa de Vendas"/>
  </cacheSource>
  <cacheFields count="4">
    <cacheField name="Sexo" numFmtId="0">
      <sharedItems count="2">
        <s v="M"/>
        <s v="F"/>
      </sharedItems>
    </cacheField>
    <cacheField name="Idade" numFmtId="0">
      <sharedItems containsSemiMixedTypes="0" containsString="0" containsNumber="1" containsInteger="1" minValue="18" maxValue="51" count="18">
        <n v="18"/>
        <n v="19"/>
        <n v="20"/>
        <n v="21"/>
        <n v="22"/>
        <n v="23"/>
        <n v="24"/>
        <n v="25"/>
        <n v="26"/>
        <n v="27"/>
        <n v="28"/>
        <n v="29"/>
        <n v="30"/>
        <n v="32"/>
        <n v="36"/>
        <n v="39"/>
        <n v="44"/>
        <n v="51"/>
      </sharedItems>
      <fieldGroup base="1">
        <rangePr startNum="18" endNum="51" groupInterval="10"/>
        <groupItems count="6">
          <s v="&lt;18"/>
          <s v="18-27"/>
          <s v="28-37"/>
          <s v="38-47"/>
          <s v="48-57"/>
          <s v="&gt;58"/>
        </groupItems>
      </fieldGroup>
    </cacheField>
    <cacheField name="Ticket Médio" numFmtId="8">
      <sharedItems containsSemiMixedTypes="0" containsString="0" containsNumber="1" containsInteger="1" minValue="100" maxValue="320"/>
    </cacheField>
    <cacheField name="Classe Social" numFmtId="0">
      <sharedItems count="3">
        <s v="Média"/>
        <s v="Alta"/>
        <s v="Baix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150"/>
    <x v="0"/>
  </r>
  <r>
    <x v="0"/>
    <x v="1"/>
    <n v="200"/>
    <x v="1"/>
  </r>
  <r>
    <x v="1"/>
    <x v="1"/>
    <n v="100"/>
    <x v="2"/>
  </r>
  <r>
    <x v="1"/>
    <x v="2"/>
    <n v="300"/>
    <x v="1"/>
  </r>
  <r>
    <x v="0"/>
    <x v="2"/>
    <n v="120"/>
    <x v="0"/>
  </r>
  <r>
    <x v="1"/>
    <x v="2"/>
    <n v="180"/>
    <x v="0"/>
  </r>
  <r>
    <x v="0"/>
    <x v="3"/>
    <n v="160"/>
    <x v="0"/>
  </r>
  <r>
    <x v="1"/>
    <x v="4"/>
    <n v="250"/>
    <x v="1"/>
  </r>
  <r>
    <x v="1"/>
    <x v="4"/>
    <n v="110"/>
    <x v="2"/>
  </r>
  <r>
    <x v="1"/>
    <x v="5"/>
    <n v="220"/>
    <x v="1"/>
  </r>
  <r>
    <x v="0"/>
    <x v="5"/>
    <n v="140"/>
    <x v="0"/>
  </r>
  <r>
    <x v="0"/>
    <x v="6"/>
    <n v="210"/>
    <x v="0"/>
  </r>
  <r>
    <x v="1"/>
    <x v="6"/>
    <n v="130"/>
    <x v="2"/>
  </r>
  <r>
    <x v="1"/>
    <x v="6"/>
    <n v="320"/>
    <x v="1"/>
  </r>
  <r>
    <x v="1"/>
    <x v="6"/>
    <n v="170"/>
    <x v="0"/>
  </r>
  <r>
    <x v="0"/>
    <x v="7"/>
    <n v="190"/>
    <x v="0"/>
  </r>
  <r>
    <x v="0"/>
    <x v="8"/>
    <n v="120"/>
    <x v="2"/>
  </r>
  <r>
    <x v="1"/>
    <x v="8"/>
    <n v="280"/>
    <x v="1"/>
  </r>
  <r>
    <x v="0"/>
    <x v="8"/>
    <n v="150"/>
    <x v="0"/>
  </r>
  <r>
    <x v="0"/>
    <x v="9"/>
    <n v="230"/>
    <x v="0"/>
  </r>
  <r>
    <x v="1"/>
    <x v="10"/>
    <n v="110"/>
    <x v="2"/>
  </r>
  <r>
    <x v="1"/>
    <x v="10"/>
    <n v="220"/>
    <x v="1"/>
  </r>
  <r>
    <x v="1"/>
    <x v="11"/>
    <n v="140"/>
    <x v="0"/>
  </r>
  <r>
    <x v="1"/>
    <x v="12"/>
    <n v="210"/>
    <x v="0"/>
  </r>
  <r>
    <x v="1"/>
    <x v="13"/>
    <n v="130"/>
    <x v="2"/>
  </r>
  <r>
    <x v="0"/>
    <x v="14"/>
    <n v="120"/>
    <x v="2"/>
  </r>
  <r>
    <x v="1"/>
    <x v="14"/>
    <n v="280"/>
    <x v="1"/>
  </r>
  <r>
    <x v="0"/>
    <x v="15"/>
    <n v="150"/>
    <x v="0"/>
  </r>
  <r>
    <x v="0"/>
    <x v="16"/>
    <n v="150"/>
    <x v="0"/>
  </r>
  <r>
    <x v="0"/>
    <x v="17"/>
    <n v="2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9C90D-3610-459C-A972-D56AF1833FF3}" name="Tabela dinâmica23" cacheId="5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:B6" firstHeaderRow="1" firstDataRow="1" firstDataCol="1"/>
  <pivotFields count="4"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numFmtId="8" showAll="0"/>
    <pivotField showAll="0"/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Idad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7F9D3-D5CC-4EBC-B0EE-CBFC38C78467}" name="Tabela dinâmica7" cacheId="5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C8" firstHeaderRow="0" firstDataRow="1" firstDataCol="1" rowPageCount="1" colPageCount="1"/>
  <pivotFields count="4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8" showAll="0"/>
    <pivotField axis="axisPage" showAll="0">
      <items count="4">
        <item x="1"/>
        <item x="2"/>
        <item x="0"/>
        <item t="default"/>
      </items>
    </pivotField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Média de Ticket Médio" fld="2" subtotal="average" baseField="1" baseItem="0" numFmtId="44"/>
    <dataField name="Contagem de Sexo" fld="0" subtotal="count" baseField="0" baseItem="0"/>
  </dataFields>
  <formats count="2">
    <format dxfId="8">
      <pivotArea outline="0" collapsedLevelsAreSubtotals="1" fieldPosition="0"/>
    </format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F54762-3FE9-4AA2-BC12-59099AB280A3}" name="Tabela dinâmica3" cacheId="5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4" firstHeaderRow="1" firstDataRow="1" firstDataCol="1"/>
  <pivotFields count="4">
    <pivotField axis="axisRow" showAll="0">
      <items count="3">
        <item x="1"/>
        <item x="0"/>
        <item t="default"/>
      </items>
    </pivotField>
    <pivotField dataField="1" showAll="0">
      <items count="7">
        <item x="0"/>
        <item x="1"/>
        <item x="2"/>
        <item x="3"/>
        <item x="4"/>
        <item x="5"/>
        <item t="default"/>
      </items>
    </pivotField>
    <pivotField numFmtId="8"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Média de Idade" fld="1" subtotal="average" baseField="0" baseItem="0" numFmtId="164"/>
  </dataFields>
  <formats count="3">
    <format dxfId="6">
      <pivotArea outline="0" collapsedLevelsAreSubtotals="1" fieldPosition="0"/>
    </format>
    <format dxfId="5">
      <pivotArea dataOnly="0" labelOnly="1" outline="0" axis="axisValues" fieldPosition="0"/>
    </format>
    <format dxfId="4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1971F9-748F-4C4E-94F4-2689F2AE01F7}" name="Tabela dinâmica4" cacheId="5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:C5" firstHeaderRow="0" firstDataRow="1" firstDataCol="1"/>
  <pivotFields count="4">
    <pivotField showAll="0"/>
    <pivotField dataField="1" showAll="0">
      <items count="7">
        <item x="0"/>
        <item x="1"/>
        <item x="2"/>
        <item x="3"/>
        <item x="4"/>
        <item x="5"/>
        <item t="default"/>
      </items>
    </pivotField>
    <pivotField dataField="1" numFmtId="8" showAll="0"/>
    <pivotField axis="axisRow" showAll="0">
      <items count="4">
        <item x="1"/>
        <item x="2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Ticket Médio" fld="2" subtotal="average" baseField="3" baseItem="0" numFmtId="44"/>
    <dataField name="Média de Idade" fld="1" subtotal="average" baseField="3" baseItem="0"/>
  </dataFields>
  <formats count="3">
    <format dxfId="3">
      <pivotArea dataOnly="0" outline="0" fieldPosition="0">
        <references count="1">
          <reference field="4294967294" count="2">
            <x v="0"/>
            <x v="1"/>
          </reference>
        </references>
      </pivotArea>
    </format>
    <format dxfId="2">
      <pivotArea outline="0" collapsedLevelsAreSubtotals="1" fieldPosition="0"/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0EA80D-E32B-4E5B-97AA-7BD7B00BAD07}" name="Tabela dinâmica5" cacheId="5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10" firstHeaderRow="1" firstDataRow="1" firstDataCol="1"/>
  <pivotFields count="4">
    <pivotField axis="axisRow" showAll="0">
      <items count="3"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numFmtId="8" showAll="0"/>
    <pivotField axis="axisRow" showAll="0">
      <items count="4">
        <item x="1"/>
        <item x="2"/>
        <item x="0"/>
        <item t="default"/>
      </items>
    </pivotField>
  </pivotFields>
  <rowFields count="2">
    <field x="0"/>
    <field x="3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Média de Ticket Médio" fld="2" subtotal="average" baseField="0" baseItem="0" numFmtId="4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CDE6-A3F3-443E-A595-63E0CA63473B}">
  <dimension ref="A1:AJ32"/>
  <sheetViews>
    <sheetView zoomScale="85" zoomScaleNormal="85" workbookViewId="0">
      <selection activeCell="I41" sqref="I41"/>
    </sheetView>
  </sheetViews>
  <sheetFormatPr defaultRowHeight="15" x14ac:dyDescent="0.25"/>
  <cols>
    <col min="1" max="1" width="5.42578125" style="4" bestFit="1" customWidth="1"/>
    <col min="2" max="2" width="9.5703125" style="4" bestFit="1" customWidth="1"/>
    <col min="3" max="3" width="10.5703125" style="4" bestFit="1" customWidth="1"/>
    <col min="4" max="4" width="9.140625" style="4"/>
    <col min="6" max="6" width="13.7109375" bestFit="1" customWidth="1"/>
    <col min="7" max="7" width="9.140625" style="4"/>
    <col min="11" max="11" width="16.5703125" customWidth="1"/>
  </cols>
  <sheetData>
    <row r="1" spans="1:36" ht="30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L1" s="2" t="s">
        <v>2</v>
      </c>
      <c r="M1" s="4"/>
      <c r="AH1" t="s">
        <v>1</v>
      </c>
      <c r="AJ1" t="s">
        <v>56</v>
      </c>
    </row>
    <row r="2" spans="1:36" x14ac:dyDescent="0.25">
      <c r="A2" s="5" t="s">
        <v>7</v>
      </c>
      <c r="B2" s="5">
        <v>18</v>
      </c>
      <c r="C2" s="3">
        <v>150</v>
      </c>
      <c r="D2" s="1" t="s">
        <v>4</v>
      </c>
      <c r="F2" s="7" t="s">
        <v>4</v>
      </c>
      <c r="G2" s="8">
        <f>AVERAGE(B2:B31)</f>
        <v>26.866666666666667</v>
      </c>
      <c r="H2" s="6" t="s">
        <v>21</v>
      </c>
      <c r="L2" s="7" t="s">
        <v>4</v>
      </c>
      <c r="M2" s="8">
        <f>AVERAGE(C2:C31)</f>
        <v>181.33333333333334</v>
      </c>
      <c r="N2" s="6" t="s">
        <v>44</v>
      </c>
      <c r="AH2" t="str">
        <f>IF(OR(B2&lt;$G$16, B2&gt;$G$17), "Atípico", "Normal")</f>
        <v>Normal</v>
      </c>
      <c r="AJ2" t="str">
        <f>IF(OR(C2&lt;$M$16, C2&gt;$M$17), "Atípico", "Normal")</f>
        <v>Normal</v>
      </c>
    </row>
    <row r="3" spans="1:36" x14ac:dyDescent="0.25">
      <c r="A3" s="5" t="s">
        <v>7</v>
      </c>
      <c r="B3" s="5">
        <v>19</v>
      </c>
      <c r="C3" s="3">
        <v>200</v>
      </c>
      <c r="D3" s="1" t="s">
        <v>5</v>
      </c>
      <c r="F3" s="7" t="s">
        <v>9</v>
      </c>
      <c r="G3" s="8">
        <f>_xlfn.STDEV.S(B2:B31)</f>
        <v>7.7180189227517477</v>
      </c>
      <c r="H3" s="6" t="s">
        <v>22</v>
      </c>
      <c r="L3" s="7" t="s">
        <v>9</v>
      </c>
      <c r="M3" s="8">
        <f>_xlfn.STDEV.S(C2:C31)</f>
        <v>60.613719474272038</v>
      </c>
      <c r="N3" s="6" t="s">
        <v>22</v>
      </c>
      <c r="AH3" t="str">
        <f t="shared" ref="AH3:AH31" si="0">IF(OR(B3&lt;$G$16, B3&gt;$G$17), "Atípico", "Normal")</f>
        <v>Normal</v>
      </c>
      <c r="AJ3" t="str">
        <f t="shared" ref="AJ3:AJ31" si="1">IF(OR(C3&lt;$M$16, C3&gt;$M$17), "Atípico", "Normal")</f>
        <v>Normal</v>
      </c>
    </row>
    <row r="4" spans="1:36" x14ac:dyDescent="0.25">
      <c r="A4" s="5" t="s">
        <v>8</v>
      </c>
      <c r="B4" s="5">
        <v>19</v>
      </c>
      <c r="C4" s="3">
        <v>100</v>
      </c>
      <c r="D4" s="1" t="s">
        <v>6</v>
      </c>
      <c r="F4" s="7"/>
      <c r="G4" s="5"/>
      <c r="H4" s="6"/>
      <c r="L4" s="7"/>
      <c r="M4" s="5"/>
      <c r="N4" s="6"/>
      <c r="AH4" t="str">
        <f t="shared" si="0"/>
        <v>Normal</v>
      </c>
      <c r="AJ4" t="str">
        <f t="shared" si="1"/>
        <v>Normal</v>
      </c>
    </row>
    <row r="5" spans="1:36" x14ac:dyDescent="0.25">
      <c r="A5" s="5" t="s">
        <v>8</v>
      </c>
      <c r="B5" s="5">
        <v>20</v>
      </c>
      <c r="C5" s="3">
        <v>300</v>
      </c>
      <c r="D5" s="1" t="s">
        <v>5</v>
      </c>
      <c r="F5" s="7" t="s">
        <v>10</v>
      </c>
      <c r="G5" s="5">
        <f>_xlfn.QUARTILE.INC($B$2:$B$31,0)</f>
        <v>18</v>
      </c>
      <c r="H5" s="6" t="s">
        <v>23</v>
      </c>
      <c r="L5" s="7" t="s">
        <v>10</v>
      </c>
      <c r="M5" s="5">
        <f>_xlfn.QUARTILE.INC($C$2:$C$31,0)</f>
        <v>100</v>
      </c>
      <c r="N5" s="6" t="s">
        <v>45</v>
      </c>
      <c r="AH5" t="str">
        <f t="shared" si="0"/>
        <v>Normal</v>
      </c>
      <c r="AJ5" t="str">
        <f t="shared" si="1"/>
        <v>Normal</v>
      </c>
    </row>
    <row r="6" spans="1:36" x14ac:dyDescent="0.25">
      <c r="A6" s="5" t="s">
        <v>7</v>
      </c>
      <c r="B6" s="5">
        <v>20</v>
      </c>
      <c r="C6" s="3">
        <v>120</v>
      </c>
      <c r="D6" s="1" t="s">
        <v>4</v>
      </c>
      <c r="F6" s="7" t="s">
        <v>11</v>
      </c>
      <c r="G6" s="5">
        <f>_xlfn.QUARTILE.INC($B$2:$B$31,1)</f>
        <v>22</v>
      </c>
      <c r="H6" s="6" t="s">
        <v>24</v>
      </c>
      <c r="L6" s="7" t="s">
        <v>11</v>
      </c>
      <c r="M6" s="5">
        <f>_xlfn.QUARTILE.INC($C$2:$C$31,1)</f>
        <v>132.5</v>
      </c>
      <c r="N6" s="6" t="s">
        <v>49</v>
      </c>
      <c r="AH6" t="str">
        <f t="shared" si="0"/>
        <v>Normal</v>
      </c>
      <c r="AJ6" t="str">
        <f t="shared" si="1"/>
        <v>Normal</v>
      </c>
    </row>
    <row r="7" spans="1:36" x14ac:dyDescent="0.25">
      <c r="A7" s="5" t="s">
        <v>8</v>
      </c>
      <c r="B7" s="5">
        <v>20</v>
      </c>
      <c r="C7" s="3">
        <v>180</v>
      </c>
      <c r="D7" s="1" t="s">
        <v>4</v>
      </c>
      <c r="F7" s="7" t="s">
        <v>12</v>
      </c>
      <c r="G7" s="5">
        <f>_xlfn.QUARTILE.INC($B$2:$B$31,2)</f>
        <v>24.5</v>
      </c>
      <c r="H7" s="6" t="s">
        <v>25</v>
      </c>
      <c r="L7" s="7" t="s">
        <v>12</v>
      </c>
      <c r="M7" s="5">
        <f>_xlfn.QUARTILE.INC($C$2:$C$31,2)</f>
        <v>165</v>
      </c>
      <c r="N7" s="6" t="s">
        <v>48</v>
      </c>
      <c r="AH7" t="str">
        <f t="shared" si="0"/>
        <v>Normal</v>
      </c>
      <c r="AJ7" t="str">
        <f t="shared" si="1"/>
        <v>Normal</v>
      </c>
    </row>
    <row r="8" spans="1:36" x14ac:dyDescent="0.25">
      <c r="A8" s="5" t="s">
        <v>7</v>
      </c>
      <c r="B8" s="5">
        <v>21</v>
      </c>
      <c r="C8" s="3">
        <v>160</v>
      </c>
      <c r="D8" s="1" t="s">
        <v>4</v>
      </c>
      <c r="F8" s="7" t="s">
        <v>13</v>
      </c>
      <c r="G8" s="5">
        <f>_xlfn.QUARTILE.INC($B$2:$B$31,3)</f>
        <v>28.75</v>
      </c>
      <c r="H8" s="6" t="s">
        <v>26</v>
      </c>
      <c r="L8" s="7" t="s">
        <v>13</v>
      </c>
      <c r="M8" s="5">
        <f>_xlfn.QUARTILE.INC($C$2:$C$31,3)</f>
        <v>217.5</v>
      </c>
      <c r="N8" s="6" t="s">
        <v>47</v>
      </c>
      <c r="AH8" t="str">
        <f t="shared" si="0"/>
        <v>Normal</v>
      </c>
      <c r="AJ8" t="str">
        <f t="shared" si="1"/>
        <v>Normal</v>
      </c>
    </row>
    <row r="9" spans="1:36" x14ac:dyDescent="0.25">
      <c r="A9" s="5" t="s">
        <v>8</v>
      </c>
      <c r="B9" s="5">
        <v>22</v>
      </c>
      <c r="C9" s="3">
        <v>250</v>
      </c>
      <c r="D9" s="1" t="s">
        <v>5</v>
      </c>
      <c r="F9" s="7" t="s">
        <v>14</v>
      </c>
      <c r="G9" s="5">
        <f>_xlfn.QUARTILE.INC($B$2:$B$31,4)</f>
        <v>51</v>
      </c>
      <c r="H9" s="6" t="s">
        <v>27</v>
      </c>
      <c r="L9" s="7" t="s">
        <v>14</v>
      </c>
      <c r="M9" s="5">
        <f>_xlfn.QUARTILE.INC($C$2:$C$31,4)</f>
        <v>320</v>
      </c>
      <c r="N9" s="6" t="s">
        <v>46</v>
      </c>
      <c r="AH9" t="str">
        <f t="shared" si="0"/>
        <v>Normal</v>
      </c>
      <c r="AJ9" t="str">
        <f t="shared" si="1"/>
        <v>Normal</v>
      </c>
    </row>
    <row r="10" spans="1:36" x14ac:dyDescent="0.25">
      <c r="A10" s="5" t="s">
        <v>8</v>
      </c>
      <c r="B10" s="5">
        <v>22</v>
      </c>
      <c r="C10" s="3">
        <v>110</v>
      </c>
      <c r="D10" s="1" t="s">
        <v>6</v>
      </c>
      <c r="F10" s="7"/>
      <c r="G10" s="5"/>
      <c r="H10" s="6"/>
      <c r="L10" s="7"/>
      <c r="M10" s="5"/>
      <c r="N10" s="6"/>
      <c r="AH10" t="str">
        <f t="shared" si="0"/>
        <v>Normal</v>
      </c>
      <c r="AJ10" t="str">
        <f t="shared" si="1"/>
        <v>Normal</v>
      </c>
    </row>
    <row r="11" spans="1:36" x14ac:dyDescent="0.25">
      <c r="A11" s="5" t="s">
        <v>8</v>
      </c>
      <c r="B11" s="5">
        <v>23</v>
      </c>
      <c r="C11" s="3">
        <v>220</v>
      </c>
      <c r="D11" s="1" t="s">
        <v>5</v>
      </c>
      <c r="F11" s="7" t="s">
        <v>15</v>
      </c>
      <c r="G11" s="5">
        <f>_xlfn.MODE.SNGL(B2:B31)</f>
        <v>24</v>
      </c>
      <c r="H11" s="6" t="s">
        <v>28</v>
      </c>
      <c r="L11" s="7" t="s">
        <v>15</v>
      </c>
      <c r="M11" s="5">
        <f>_xlfn.MODE.SNGL(C2:C31)</f>
        <v>150</v>
      </c>
      <c r="N11" s="6" t="s">
        <v>50</v>
      </c>
      <c r="AH11" t="str">
        <f t="shared" si="0"/>
        <v>Normal</v>
      </c>
      <c r="AJ11" t="str">
        <f t="shared" si="1"/>
        <v>Normal</v>
      </c>
    </row>
    <row r="12" spans="1:36" x14ac:dyDescent="0.25">
      <c r="A12" s="5" t="s">
        <v>7</v>
      </c>
      <c r="B12" s="5">
        <v>23</v>
      </c>
      <c r="C12" s="3">
        <v>140</v>
      </c>
      <c r="D12" s="1" t="s">
        <v>4</v>
      </c>
      <c r="F12" s="7"/>
      <c r="G12" s="5"/>
      <c r="H12" s="6"/>
      <c r="L12" s="7"/>
      <c r="M12" s="5"/>
      <c r="N12" s="6"/>
      <c r="AH12" t="str">
        <f t="shared" si="0"/>
        <v>Normal</v>
      </c>
      <c r="AJ12" t="str">
        <f t="shared" si="1"/>
        <v>Normal</v>
      </c>
    </row>
    <row r="13" spans="1:36" x14ac:dyDescent="0.25">
      <c r="A13" s="5" t="s">
        <v>7</v>
      </c>
      <c r="B13" s="5">
        <v>24</v>
      </c>
      <c r="C13" s="3">
        <v>210</v>
      </c>
      <c r="D13" s="1" t="s">
        <v>4</v>
      </c>
      <c r="F13" s="7" t="s">
        <v>16</v>
      </c>
      <c r="G13" s="5">
        <f>G9-G5</f>
        <v>33</v>
      </c>
      <c r="H13" s="6" t="s">
        <v>29</v>
      </c>
      <c r="L13" s="7" t="s">
        <v>16</v>
      </c>
      <c r="M13" s="5">
        <f>M9-M5</f>
        <v>220</v>
      </c>
      <c r="N13" s="6" t="s">
        <v>51</v>
      </c>
      <c r="AH13" t="str">
        <f t="shared" si="0"/>
        <v>Normal</v>
      </c>
      <c r="AJ13" t="str">
        <f t="shared" si="1"/>
        <v>Normal</v>
      </c>
    </row>
    <row r="14" spans="1:36" x14ac:dyDescent="0.25">
      <c r="A14" s="5" t="s">
        <v>8</v>
      </c>
      <c r="B14" s="5">
        <v>24</v>
      </c>
      <c r="C14" s="3">
        <v>130</v>
      </c>
      <c r="D14" s="1" t="s">
        <v>6</v>
      </c>
      <c r="F14" s="7" t="s">
        <v>17</v>
      </c>
      <c r="G14" s="5">
        <f>G8-G6</f>
        <v>6.75</v>
      </c>
      <c r="H14" s="6" t="s">
        <v>30</v>
      </c>
      <c r="L14" s="7" t="s">
        <v>17</v>
      </c>
      <c r="M14" s="5">
        <f>M8-M6</f>
        <v>85</v>
      </c>
      <c r="N14" s="6" t="s">
        <v>52</v>
      </c>
      <c r="AH14" t="str">
        <f t="shared" si="0"/>
        <v>Normal</v>
      </c>
      <c r="AJ14" t="str">
        <f t="shared" si="1"/>
        <v>Normal</v>
      </c>
    </row>
    <row r="15" spans="1:36" x14ac:dyDescent="0.25">
      <c r="A15" s="5" t="s">
        <v>8</v>
      </c>
      <c r="B15" s="5">
        <v>24</v>
      </c>
      <c r="C15" s="3">
        <v>320</v>
      </c>
      <c r="D15" s="1" t="s">
        <v>5</v>
      </c>
      <c r="F15" s="7" t="s">
        <v>18</v>
      </c>
      <c r="G15" s="5">
        <f>1.5*G14</f>
        <v>10.125</v>
      </c>
      <c r="H15" s="6" t="s">
        <v>31</v>
      </c>
      <c r="L15" s="7" t="s">
        <v>18</v>
      </c>
      <c r="M15" s="5">
        <f>1.5*M14</f>
        <v>127.5</v>
      </c>
      <c r="N15" s="6" t="s">
        <v>53</v>
      </c>
      <c r="AH15" t="str">
        <f t="shared" si="0"/>
        <v>Normal</v>
      </c>
      <c r="AJ15" t="str">
        <f t="shared" si="1"/>
        <v>Atípico</v>
      </c>
    </row>
    <row r="16" spans="1:36" x14ac:dyDescent="0.25">
      <c r="A16" s="5" t="s">
        <v>8</v>
      </c>
      <c r="B16" s="5">
        <v>24</v>
      </c>
      <c r="C16" s="3">
        <v>170</v>
      </c>
      <c r="D16" s="1" t="s">
        <v>4</v>
      </c>
      <c r="F16" s="7" t="s">
        <v>19</v>
      </c>
      <c r="G16" s="5">
        <f>G6-G15</f>
        <v>11.875</v>
      </c>
      <c r="H16" s="6" t="s">
        <v>32</v>
      </c>
      <c r="L16" s="7" t="s">
        <v>19</v>
      </c>
      <c r="M16" s="5">
        <f>M6-M15</f>
        <v>5</v>
      </c>
      <c r="N16" s="6" t="s">
        <v>54</v>
      </c>
      <c r="AH16" t="str">
        <f t="shared" si="0"/>
        <v>Normal</v>
      </c>
      <c r="AJ16" t="str">
        <f t="shared" si="1"/>
        <v>Normal</v>
      </c>
    </row>
    <row r="17" spans="1:36" x14ac:dyDescent="0.25">
      <c r="A17" s="5" t="s">
        <v>7</v>
      </c>
      <c r="B17" s="5">
        <v>25</v>
      </c>
      <c r="C17" s="3">
        <v>190</v>
      </c>
      <c r="D17" s="1" t="s">
        <v>4</v>
      </c>
      <c r="F17" s="7" t="s">
        <v>20</v>
      </c>
      <c r="G17" s="5">
        <f>G8+G15</f>
        <v>38.875</v>
      </c>
      <c r="H17" s="6" t="s">
        <v>33</v>
      </c>
      <c r="L17" s="7" t="s">
        <v>20</v>
      </c>
      <c r="M17" s="5">
        <f>M8+M14</f>
        <v>302.5</v>
      </c>
      <c r="N17" s="6" t="s">
        <v>55</v>
      </c>
      <c r="AH17" t="str">
        <f t="shared" si="0"/>
        <v>Normal</v>
      </c>
      <c r="AJ17" t="str">
        <f t="shared" si="1"/>
        <v>Normal</v>
      </c>
    </row>
    <row r="18" spans="1:36" x14ac:dyDescent="0.25">
      <c r="A18" s="5" t="s">
        <v>7</v>
      </c>
      <c r="B18" s="5">
        <v>26</v>
      </c>
      <c r="C18" s="3">
        <v>120</v>
      </c>
      <c r="D18" s="1" t="s">
        <v>6</v>
      </c>
      <c r="AH18" t="str">
        <f t="shared" si="0"/>
        <v>Normal</v>
      </c>
      <c r="AJ18" t="str">
        <f t="shared" si="1"/>
        <v>Normal</v>
      </c>
    </row>
    <row r="19" spans="1:36" x14ac:dyDescent="0.25">
      <c r="A19" s="5" t="s">
        <v>8</v>
      </c>
      <c r="B19" s="5">
        <v>26</v>
      </c>
      <c r="C19" s="3">
        <v>280</v>
      </c>
      <c r="D19" s="1" t="s">
        <v>5</v>
      </c>
      <c r="F19" s="7"/>
      <c r="L19" s="7"/>
      <c r="M19" s="4"/>
      <c r="AH19" t="str">
        <f t="shared" si="0"/>
        <v>Normal</v>
      </c>
      <c r="AJ19" t="str">
        <f t="shared" si="1"/>
        <v>Normal</v>
      </c>
    </row>
    <row r="20" spans="1:36" x14ac:dyDescent="0.25">
      <c r="A20" s="5" t="s">
        <v>7</v>
      </c>
      <c r="B20" s="5">
        <v>26</v>
      </c>
      <c r="C20" s="3">
        <v>150</v>
      </c>
      <c r="D20" s="1" t="s">
        <v>4</v>
      </c>
      <c r="AH20" t="str">
        <f t="shared" si="0"/>
        <v>Normal</v>
      </c>
      <c r="AJ20" t="str">
        <f t="shared" si="1"/>
        <v>Normal</v>
      </c>
    </row>
    <row r="21" spans="1:36" x14ac:dyDescent="0.25">
      <c r="A21" s="5" t="s">
        <v>7</v>
      </c>
      <c r="B21" s="5">
        <v>27</v>
      </c>
      <c r="C21" s="3">
        <v>230</v>
      </c>
      <c r="D21" s="1" t="s">
        <v>4</v>
      </c>
      <c r="AH21" t="str">
        <f t="shared" si="0"/>
        <v>Normal</v>
      </c>
      <c r="AJ21" t="str">
        <f t="shared" si="1"/>
        <v>Normal</v>
      </c>
    </row>
    <row r="22" spans="1:36" x14ac:dyDescent="0.25">
      <c r="A22" s="5" t="s">
        <v>8</v>
      </c>
      <c r="B22" s="5">
        <v>28</v>
      </c>
      <c r="C22" s="3">
        <v>110</v>
      </c>
      <c r="D22" s="1" t="s">
        <v>6</v>
      </c>
      <c r="AH22" t="str">
        <f t="shared" si="0"/>
        <v>Normal</v>
      </c>
      <c r="AJ22" t="str">
        <f t="shared" si="1"/>
        <v>Normal</v>
      </c>
    </row>
    <row r="23" spans="1:36" x14ac:dyDescent="0.25">
      <c r="A23" s="5" t="s">
        <v>8</v>
      </c>
      <c r="B23" s="5">
        <v>28</v>
      </c>
      <c r="C23" s="3">
        <v>220</v>
      </c>
      <c r="D23" s="1" t="s">
        <v>5</v>
      </c>
      <c r="AH23" t="str">
        <f t="shared" si="0"/>
        <v>Normal</v>
      </c>
      <c r="AJ23" t="str">
        <f t="shared" si="1"/>
        <v>Normal</v>
      </c>
    </row>
    <row r="24" spans="1:36" x14ac:dyDescent="0.25">
      <c r="A24" s="5" t="s">
        <v>8</v>
      </c>
      <c r="B24" s="5">
        <v>29</v>
      </c>
      <c r="C24" s="3">
        <v>140</v>
      </c>
      <c r="D24" s="1" t="s">
        <v>4</v>
      </c>
      <c r="AH24" t="str">
        <f t="shared" si="0"/>
        <v>Normal</v>
      </c>
      <c r="AJ24" t="str">
        <f t="shared" si="1"/>
        <v>Normal</v>
      </c>
    </row>
    <row r="25" spans="1:36" x14ac:dyDescent="0.25">
      <c r="A25" s="5" t="s">
        <v>8</v>
      </c>
      <c r="B25" s="5">
        <v>30</v>
      </c>
      <c r="C25" s="3">
        <v>210</v>
      </c>
      <c r="D25" s="1" t="s">
        <v>4</v>
      </c>
      <c r="AH25" t="str">
        <f t="shared" si="0"/>
        <v>Normal</v>
      </c>
      <c r="AJ25" t="str">
        <f t="shared" si="1"/>
        <v>Normal</v>
      </c>
    </row>
    <row r="26" spans="1:36" x14ac:dyDescent="0.25">
      <c r="A26" s="5" t="s">
        <v>8</v>
      </c>
      <c r="B26" s="5">
        <v>32</v>
      </c>
      <c r="C26" s="3">
        <v>130</v>
      </c>
      <c r="D26" s="1" t="s">
        <v>6</v>
      </c>
      <c r="AH26" t="str">
        <f t="shared" si="0"/>
        <v>Normal</v>
      </c>
      <c r="AJ26" t="str">
        <f t="shared" si="1"/>
        <v>Normal</v>
      </c>
    </row>
    <row r="27" spans="1:36" x14ac:dyDescent="0.25">
      <c r="A27" s="5" t="s">
        <v>7</v>
      </c>
      <c r="B27" s="5">
        <v>36</v>
      </c>
      <c r="C27" s="3">
        <v>120</v>
      </c>
      <c r="D27" s="1" t="s">
        <v>6</v>
      </c>
      <c r="AH27" t="str">
        <f t="shared" si="0"/>
        <v>Normal</v>
      </c>
      <c r="AJ27" t="str">
        <f t="shared" si="1"/>
        <v>Normal</v>
      </c>
    </row>
    <row r="28" spans="1:36" x14ac:dyDescent="0.25">
      <c r="A28" s="5" t="s">
        <v>8</v>
      </c>
      <c r="B28" s="5">
        <v>36</v>
      </c>
      <c r="C28" s="3">
        <v>280</v>
      </c>
      <c r="D28" s="1" t="s">
        <v>5</v>
      </c>
      <c r="AH28" t="str">
        <f t="shared" si="0"/>
        <v>Normal</v>
      </c>
      <c r="AJ28" t="str">
        <f t="shared" si="1"/>
        <v>Normal</v>
      </c>
    </row>
    <row r="29" spans="1:36" x14ac:dyDescent="0.25">
      <c r="A29" s="5" t="s">
        <v>7</v>
      </c>
      <c r="B29" s="5">
        <v>39</v>
      </c>
      <c r="C29" s="3">
        <v>150</v>
      </c>
      <c r="D29" s="1" t="s">
        <v>4</v>
      </c>
      <c r="AH29" t="str">
        <f t="shared" si="0"/>
        <v>Atípico</v>
      </c>
      <c r="AJ29" t="str">
        <f t="shared" si="1"/>
        <v>Normal</v>
      </c>
    </row>
    <row r="30" spans="1:36" x14ac:dyDescent="0.25">
      <c r="A30" s="5" t="s">
        <v>7</v>
      </c>
      <c r="B30" s="5">
        <v>44</v>
      </c>
      <c r="C30" s="3">
        <v>150</v>
      </c>
      <c r="D30" s="1" t="s">
        <v>4</v>
      </c>
      <c r="AH30" t="str">
        <f t="shared" si="0"/>
        <v>Atípico</v>
      </c>
      <c r="AJ30" t="str">
        <f t="shared" si="1"/>
        <v>Normal</v>
      </c>
    </row>
    <row r="31" spans="1:36" x14ac:dyDescent="0.25">
      <c r="A31" s="5" t="s">
        <v>7</v>
      </c>
      <c r="B31" s="5">
        <v>51</v>
      </c>
      <c r="C31" s="3">
        <v>200</v>
      </c>
      <c r="D31" s="1" t="s">
        <v>5</v>
      </c>
      <c r="AH31" t="str">
        <f t="shared" si="0"/>
        <v>Atípico</v>
      </c>
      <c r="AJ31" t="str">
        <f t="shared" si="1"/>
        <v>Normal</v>
      </c>
    </row>
    <row r="32" spans="1:36" x14ac:dyDescent="0.25">
      <c r="B32" s="11"/>
      <c r="C32" s="1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0642-6E77-4B92-A6FD-948D061C686C}">
  <dimension ref="A1:B6"/>
  <sheetViews>
    <sheetView tabSelected="1" workbookViewId="0">
      <selection activeCell="G35" sqref="G35"/>
    </sheetView>
  </sheetViews>
  <sheetFormatPr defaultRowHeight="15" x14ac:dyDescent="0.25"/>
  <cols>
    <col min="1" max="1" width="18.42578125" bestFit="1" customWidth="1"/>
    <col min="2" max="2" width="18.7109375" bestFit="1" customWidth="1"/>
  </cols>
  <sheetData>
    <row r="1" spans="1:2" x14ac:dyDescent="0.25">
      <c r="A1" s="9" t="s">
        <v>34</v>
      </c>
      <c r="B1" t="s">
        <v>57</v>
      </c>
    </row>
    <row r="2" spans="1:2" x14ac:dyDescent="0.25">
      <c r="A2" s="10" t="s">
        <v>38</v>
      </c>
      <c r="B2" s="16">
        <v>20</v>
      </c>
    </row>
    <row r="3" spans="1:2" x14ac:dyDescent="0.25">
      <c r="A3" s="10" t="s">
        <v>39</v>
      </c>
      <c r="B3" s="16">
        <v>7</v>
      </c>
    </row>
    <row r="4" spans="1:2" x14ac:dyDescent="0.25">
      <c r="A4" s="10" t="s">
        <v>40</v>
      </c>
      <c r="B4" s="16">
        <v>2</v>
      </c>
    </row>
    <row r="5" spans="1:2" x14ac:dyDescent="0.25">
      <c r="A5" s="10" t="s">
        <v>41</v>
      </c>
      <c r="B5" s="16">
        <v>1</v>
      </c>
    </row>
    <row r="6" spans="1:2" x14ac:dyDescent="0.25">
      <c r="A6" s="10" t="s">
        <v>35</v>
      </c>
      <c r="B6" s="16">
        <v>30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0DF02-5DC5-4977-80F6-3A70C8891F2D}">
  <dimension ref="A1:C8"/>
  <sheetViews>
    <sheetView workbookViewId="0">
      <selection activeCell="F13" sqref="F13"/>
    </sheetView>
  </sheetViews>
  <sheetFormatPr defaultRowHeight="15" x14ac:dyDescent="0.25"/>
  <cols>
    <col min="1" max="1" width="18.42578125" bestFit="1" customWidth="1"/>
    <col min="2" max="2" width="21.42578125" bestFit="1" customWidth="1"/>
    <col min="3" max="3" width="18.140625" bestFit="1" customWidth="1"/>
  </cols>
  <sheetData>
    <row r="1" spans="1:3" x14ac:dyDescent="0.25">
      <c r="A1" s="9" t="s">
        <v>3</v>
      </c>
      <c r="B1" t="s">
        <v>43</v>
      </c>
    </row>
    <row r="3" spans="1:3" x14ac:dyDescent="0.25">
      <c r="A3" s="9" t="s">
        <v>34</v>
      </c>
      <c r="B3" t="s">
        <v>37</v>
      </c>
      <c r="C3" t="s">
        <v>42</v>
      </c>
    </row>
    <row r="4" spans="1:3" x14ac:dyDescent="0.25">
      <c r="A4" s="10" t="s">
        <v>38</v>
      </c>
      <c r="B4" s="13">
        <v>186.5</v>
      </c>
      <c r="C4" s="4">
        <v>20</v>
      </c>
    </row>
    <row r="5" spans="1:3" x14ac:dyDescent="0.25">
      <c r="A5" s="10" t="s">
        <v>39</v>
      </c>
      <c r="B5" s="13">
        <v>172.85714285714286</v>
      </c>
      <c r="C5" s="4">
        <v>7</v>
      </c>
    </row>
    <row r="6" spans="1:3" x14ac:dyDescent="0.25">
      <c r="A6" s="10" t="s">
        <v>40</v>
      </c>
      <c r="B6" s="13">
        <v>150</v>
      </c>
      <c r="C6" s="4">
        <v>2</v>
      </c>
    </row>
    <row r="7" spans="1:3" x14ac:dyDescent="0.25">
      <c r="A7" s="10" t="s">
        <v>41</v>
      </c>
      <c r="B7" s="13">
        <v>200</v>
      </c>
      <c r="C7" s="4">
        <v>1</v>
      </c>
    </row>
    <row r="8" spans="1:3" x14ac:dyDescent="0.25">
      <c r="A8" s="10" t="s">
        <v>35</v>
      </c>
      <c r="B8" s="13">
        <v>181.33333333333334</v>
      </c>
      <c r="C8" s="4">
        <v>30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9085-776A-4426-9B02-B220BE73D703}">
  <dimension ref="A1:S21"/>
  <sheetViews>
    <sheetView workbookViewId="0">
      <selection activeCell="S14" sqref="S14"/>
    </sheetView>
  </sheetViews>
  <sheetFormatPr defaultRowHeight="15" x14ac:dyDescent="0.25"/>
  <cols>
    <col min="1" max="1" width="18.42578125" bestFit="1" customWidth="1"/>
    <col min="2" max="2" width="14.7109375" style="4" bestFit="1" customWidth="1"/>
  </cols>
  <sheetData>
    <row r="1" spans="1:19" x14ac:dyDescent="0.25">
      <c r="A1" s="9" t="s">
        <v>34</v>
      </c>
      <c r="B1" s="4" t="s">
        <v>36</v>
      </c>
    </row>
    <row r="2" spans="1:19" x14ac:dyDescent="0.25">
      <c r="A2" s="10" t="s">
        <v>8</v>
      </c>
      <c r="B2" s="12">
        <v>25.4375</v>
      </c>
    </row>
    <row r="3" spans="1:19" x14ac:dyDescent="0.25">
      <c r="A3" s="10" t="s">
        <v>7</v>
      </c>
      <c r="B3" s="12">
        <v>28.5</v>
      </c>
    </row>
    <row r="4" spans="1:19" x14ac:dyDescent="0.25">
      <c r="A4" s="10" t="s">
        <v>35</v>
      </c>
      <c r="B4" s="12">
        <v>26.866666666666667</v>
      </c>
    </row>
    <row r="5" spans="1:19" x14ac:dyDescent="0.25">
      <c r="O5" s="4"/>
      <c r="S5" s="4"/>
    </row>
    <row r="6" spans="1:19" x14ac:dyDescent="0.25">
      <c r="O6" s="7"/>
      <c r="P6" s="4"/>
      <c r="S6" s="7"/>
    </row>
    <row r="7" spans="1:19" x14ac:dyDescent="0.25">
      <c r="O7" s="7"/>
      <c r="S7" s="7"/>
    </row>
    <row r="8" spans="1:19" x14ac:dyDescent="0.25">
      <c r="O8" s="7"/>
      <c r="S8" s="7"/>
    </row>
    <row r="9" spans="1:19" x14ac:dyDescent="0.25">
      <c r="O9" s="7"/>
      <c r="S9" s="7"/>
    </row>
    <row r="10" spans="1:19" x14ac:dyDescent="0.25">
      <c r="O10" s="7"/>
      <c r="S10" s="7"/>
    </row>
    <row r="11" spans="1:19" x14ac:dyDescent="0.25">
      <c r="O11" s="7"/>
      <c r="S11" s="7"/>
    </row>
    <row r="12" spans="1:19" x14ac:dyDescent="0.25">
      <c r="O12" s="7"/>
      <c r="S12" s="7"/>
    </row>
    <row r="13" spans="1:19" x14ac:dyDescent="0.25">
      <c r="O13" s="7"/>
      <c r="S13" s="7"/>
    </row>
    <row r="14" spans="1:19" x14ac:dyDescent="0.25">
      <c r="O14" s="7"/>
      <c r="S14" s="7"/>
    </row>
    <row r="15" spans="1:19" x14ac:dyDescent="0.25">
      <c r="O15" s="7"/>
      <c r="S15" s="7"/>
    </row>
    <row r="16" spans="1:19" x14ac:dyDescent="0.25">
      <c r="O16" s="7"/>
      <c r="S16" s="7"/>
    </row>
    <row r="17" spans="15:19" x14ac:dyDescent="0.25">
      <c r="O17" s="7"/>
      <c r="S17" s="7"/>
    </row>
    <row r="18" spans="15:19" x14ac:dyDescent="0.25">
      <c r="O18" s="7"/>
      <c r="S18" s="7"/>
    </row>
    <row r="19" spans="15:19" x14ac:dyDescent="0.25">
      <c r="O19" s="7"/>
      <c r="S19" s="7"/>
    </row>
    <row r="20" spans="15:19" x14ac:dyDescent="0.25">
      <c r="O20" s="7"/>
      <c r="S20" s="7"/>
    </row>
    <row r="21" spans="15:19" x14ac:dyDescent="0.25">
      <c r="O21" s="7"/>
      <c r="S21" s="7"/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5E84-9033-4AF7-B9F1-197DF4600C09}">
  <dimension ref="A1:C5"/>
  <sheetViews>
    <sheetView workbookViewId="0">
      <selection activeCell="V22" sqref="V22"/>
    </sheetView>
  </sheetViews>
  <sheetFormatPr defaultRowHeight="15" x14ac:dyDescent="0.25"/>
  <cols>
    <col min="1" max="1" width="18.42578125" bestFit="1" customWidth="1"/>
    <col min="2" max="2" width="21.42578125" bestFit="1" customWidth="1"/>
    <col min="3" max="3" width="14.7109375" bestFit="1" customWidth="1"/>
  </cols>
  <sheetData>
    <row r="1" spans="1:3" x14ac:dyDescent="0.25">
      <c r="A1" s="9" t="s">
        <v>34</v>
      </c>
      <c r="B1" s="4" t="s">
        <v>37</v>
      </c>
      <c r="C1" s="4" t="s">
        <v>36</v>
      </c>
    </row>
    <row r="2" spans="1:3" x14ac:dyDescent="0.25">
      <c r="A2" s="10" t="s">
        <v>5</v>
      </c>
      <c r="B2" s="13">
        <v>252.22222222222223</v>
      </c>
      <c r="C2" s="11">
        <v>27.666666666666668</v>
      </c>
    </row>
    <row r="3" spans="1:3" x14ac:dyDescent="0.25">
      <c r="A3" s="10" t="s">
        <v>6</v>
      </c>
      <c r="B3" s="13">
        <v>117.14285714285714</v>
      </c>
      <c r="C3" s="11">
        <v>26.714285714285715</v>
      </c>
    </row>
    <row r="4" spans="1:3" x14ac:dyDescent="0.25">
      <c r="A4" s="10" t="s">
        <v>4</v>
      </c>
      <c r="B4" s="13">
        <v>167.85714285714286</v>
      </c>
      <c r="C4" s="11">
        <v>26.428571428571427</v>
      </c>
    </row>
    <row r="5" spans="1:3" x14ac:dyDescent="0.25">
      <c r="A5" s="10" t="s">
        <v>35</v>
      </c>
      <c r="B5" s="13">
        <v>181.33333333333334</v>
      </c>
      <c r="C5" s="11">
        <v>26.866666666666667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63A1-886B-448D-9285-F18EA365824C}">
  <dimension ref="A1:B10"/>
  <sheetViews>
    <sheetView workbookViewId="0">
      <selection activeCell="T29" sqref="T29"/>
    </sheetView>
  </sheetViews>
  <sheetFormatPr defaultRowHeight="15" x14ac:dyDescent="0.25"/>
  <cols>
    <col min="1" max="1" width="18.42578125" bestFit="1" customWidth="1"/>
    <col min="2" max="2" width="21.42578125" bestFit="1" customWidth="1"/>
    <col min="3" max="20" width="10.7109375" bestFit="1" customWidth="1"/>
  </cols>
  <sheetData>
    <row r="1" spans="1:2" x14ac:dyDescent="0.25">
      <c r="A1" s="9" t="s">
        <v>34</v>
      </c>
      <c r="B1" t="s">
        <v>37</v>
      </c>
    </row>
    <row r="2" spans="1:2" x14ac:dyDescent="0.25">
      <c r="A2" s="10" t="s">
        <v>8</v>
      </c>
      <c r="B2" s="15">
        <v>196.875</v>
      </c>
    </row>
    <row r="3" spans="1:2" x14ac:dyDescent="0.25">
      <c r="A3" s="14" t="s">
        <v>5</v>
      </c>
      <c r="B3" s="15">
        <v>267.14285714285717</v>
      </c>
    </row>
    <row r="4" spans="1:2" x14ac:dyDescent="0.25">
      <c r="A4" s="14" t="s">
        <v>6</v>
      </c>
      <c r="B4" s="15">
        <v>116</v>
      </c>
    </row>
    <row r="5" spans="1:2" x14ac:dyDescent="0.25">
      <c r="A5" s="14" t="s">
        <v>4</v>
      </c>
      <c r="B5" s="15">
        <v>175</v>
      </c>
    </row>
    <row r="6" spans="1:2" x14ac:dyDescent="0.25">
      <c r="A6" s="10" t="s">
        <v>7</v>
      </c>
      <c r="B6" s="15">
        <v>163.57142857142858</v>
      </c>
    </row>
    <row r="7" spans="1:2" x14ac:dyDescent="0.25">
      <c r="A7" s="14" t="s">
        <v>5</v>
      </c>
      <c r="B7" s="15">
        <v>200</v>
      </c>
    </row>
    <row r="8" spans="1:2" x14ac:dyDescent="0.25">
      <c r="A8" s="14" t="s">
        <v>6</v>
      </c>
      <c r="B8" s="15">
        <v>120</v>
      </c>
    </row>
    <row r="9" spans="1:2" x14ac:dyDescent="0.25">
      <c r="A9" s="14" t="s">
        <v>4</v>
      </c>
      <c r="B9" s="15">
        <v>165</v>
      </c>
    </row>
    <row r="10" spans="1:2" x14ac:dyDescent="0.25">
      <c r="A10" s="10" t="s">
        <v>35</v>
      </c>
      <c r="B10" s="15">
        <v>181.33333333333334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Base Dados Pesquisa de Vendas</vt:lpstr>
      <vt:lpstr>Idade</vt:lpstr>
      <vt:lpstr>Idade x Sexo</vt:lpstr>
      <vt:lpstr>Sexo</vt:lpstr>
      <vt:lpstr>Classe</vt:lpstr>
      <vt:lpstr>Ticket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Kratz</dc:creator>
  <cp:lastModifiedBy>Ricardo Kratz</cp:lastModifiedBy>
  <dcterms:created xsi:type="dcterms:W3CDTF">2024-11-05T17:44:23Z</dcterms:created>
  <dcterms:modified xsi:type="dcterms:W3CDTF">2024-11-05T18:50:28Z</dcterms:modified>
</cp:coreProperties>
</file>