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МФТИ\Лабы\1.4.5\"/>
    </mc:Choice>
  </mc:AlternateContent>
  <xr:revisionPtr revIDLastSave="0" documentId="13_ncr:1_{16159BBB-2AF5-416F-AA81-FF80E9A8D440}" xr6:coauthVersionLast="47" xr6:coauthVersionMax="47" xr10:uidLastSave="{00000000-0000-0000-0000-000000000000}"/>
  <bookViews>
    <workbookView xWindow="-96" yWindow="-96" windowWidth="23232" windowHeight="12552" xr2:uid="{73C05C80-E5CF-4D4F-B433-DB266C0927E1}"/>
  </bookViews>
  <sheets>
    <sheet name="Лист1" sheetId="1" r:id="rId1"/>
    <sheet name="Лист3" sheetId="3" r:id="rId2"/>
    <sheet name="Лист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4" i="3"/>
  <c r="E5" i="3"/>
  <c r="E6" i="3"/>
  <c r="E7" i="3"/>
  <c r="E8" i="3"/>
  <c r="E9" i="3"/>
  <c r="E4" i="3"/>
  <c r="B3" i="1"/>
  <c r="B4" i="1"/>
  <c r="B74" i="1"/>
  <c r="B60" i="1"/>
  <c r="B46" i="1"/>
  <c r="B32" i="1"/>
  <c r="B18" i="1"/>
  <c r="U3" i="1"/>
  <c r="S3" i="1"/>
  <c r="T3" i="1"/>
  <c r="P3" i="1" s="1"/>
  <c r="R3" i="1" s="1"/>
  <c r="Q3" i="1"/>
  <c r="N3" i="1"/>
  <c r="O3" i="1"/>
  <c r="M3" i="1"/>
  <c r="O85" i="1"/>
  <c r="O71" i="1"/>
  <c r="O57" i="1"/>
  <c r="O43" i="1"/>
  <c r="O29" i="1"/>
  <c r="O15" i="1"/>
  <c r="N85" i="1"/>
  <c r="M85" i="1"/>
  <c r="N71" i="1"/>
  <c r="M71" i="1"/>
  <c r="N57" i="1"/>
  <c r="M57" i="1"/>
  <c r="N43" i="1"/>
  <c r="M43" i="1"/>
  <c r="N29" i="1"/>
  <c r="M29" i="1"/>
  <c r="N15" i="1"/>
  <c r="M15" i="1"/>
  <c r="E83" i="2"/>
  <c r="E82" i="2"/>
  <c r="E81" i="2"/>
  <c r="E80" i="2"/>
  <c r="E79" i="2"/>
  <c r="E78" i="2"/>
  <c r="E77" i="2"/>
  <c r="E76" i="2"/>
  <c r="E75" i="2"/>
  <c r="E74" i="2"/>
  <c r="E73" i="2"/>
  <c r="E69" i="2"/>
  <c r="E68" i="2"/>
  <c r="E67" i="2"/>
  <c r="E66" i="2"/>
  <c r="E65" i="2"/>
  <c r="E64" i="2"/>
  <c r="E63" i="2"/>
  <c r="E62" i="2"/>
  <c r="E61" i="2"/>
  <c r="E60" i="2"/>
  <c r="E59" i="2"/>
  <c r="E55" i="2"/>
  <c r="E54" i="2"/>
  <c r="E53" i="2"/>
  <c r="E52" i="2"/>
  <c r="E51" i="2"/>
  <c r="E50" i="2"/>
  <c r="E49" i="2"/>
  <c r="E48" i="2"/>
  <c r="E47" i="2"/>
  <c r="E46" i="2"/>
  <c r="E45" i="2"/>
  <c r="E41" i="2"/>
  <c r="E40" i="2"/>
  <c r="E39" i="2"/>
  <c r="E38" i="2"/>
  <c r="E37" i="2"/>
  <c r="E36" i="2"/>
  <c r="E35" i="2"/>
  <c r="E34" i="2"/>
  <c r="E33" i="2"/>
  <c r="E32" i="2"/>
  <c r="E31" i="2"/>
  <c r="E27" i="2"/>
  <c r="E26" i="2"/>
  <c r="E25" i="2"/>
  <c r="E24" i="2"/>
  <c r="E23" i="2"/>
  <c r="E22" i="2"/>
  <c r="E21" i="2"/>
  <c r="E20" i="2"/>
  <c r="E19" i="2"/>
  <c r="E18" i="2"/>
  <c r="E17" i="2"/>
  <c r="E4" i="2"/>
  <c r="E5" i="2"/>
  <c r="E6" i="2"/>
  <c r="E7" i="2"/>
  <c r="E8" i="2"/>
  <c r="E9" i="2"/>
  <c r="E10" i="2"/>
  <c r="E11" i="2"/>
  <c r="E12" i="2"/>
  <c r="E13" i="2"/>
  <c r="E3" i="2"/>
  <c r="B73" i="1"/>
  <c r="B59" i="1"/>
  <c r="B45" i="1"/>
  <c r="B31" i="1"/>
  <c r="B17" i="1"/>
  <c r="B72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E85" i="1" s="1"/>
  <c r="B58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E71" i="1" s="1"/>
  <c r="B44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E57" i="1" s="1"/>
  <c r="B30" i="1"/>
  <c r="E43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F43" i="1" s="1"/>
  <c r="E31" i="1"/>
  <c r="B16" i="1"/>
  <c r="L15" i="1"/>
  <c r="J15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E29" i="1" s="1"/>
  <c r="G19" i="1"/>
  <c r="F19" i="1"/>
  <c r="E19" i="1"/>
  <c r="G18" i="1"/>
  <c r="F18" i="1"/>
  <c r="E18" i="1"/>
  <c r="G17" i="1"/>
  <c r="F17" i="1"/>
  <c r="E17" i="1"/>
  <c r="D1" i="1"/>
  <c r="K15" i="1"/>
  <c r="H15" i="1"/>
  <c r="I15" i="1"/>
  <c r="F15" i="1"/>
  <c r="G15" i="1"/>
  <c r="E15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F85" i="1" l="1"/>
  <c r="G85" i="1"/>
  <c r="H85" i="1" s="1"/>
  <c r="K85" i="1" s="1"/>
  <c r="G71" i="1"/>
  <c r="H71" i="1" s="1"/>
  <c r="K71" i="1" s="1"/>
  <c r="F71" i="1"/>
  <c r="F57" i="1"/>
  <c r="G57" i="1"/>
  <c r="H57" i="1" s="1"/>
  <c r="K57" i="1" s="1"/>
  <c r="G43" i="1"/>
  <c r="H43" i="1" s="1"/>
  <c r="K43" i="1" s="1"/>
  <c r="I43" i="1"/>
  <c r="J43" i="1" s="1"/>
  <c r="L43" i="1" s="1"/>
  <c r="G29" i="1"/>
  <c r="H29" i="1" s="1"/>
  <c r="K29" i="1" s="1"/>
  <c r="F29" i="1"/>
  <c r="I85" i="1" l="1"/>
  <c r="J85" i="1" s="1"/>
  <c r="L85" i="1" s="1"/>
  <c r="I71" i="1"/>
  <c r="J71" i="1" s="1"/>
  <c r="L71" i="1" s="1"/>
  <c r="I57" i="1"/>
  <c r="J57" i="1" s="1"/>
  <c r="L57" i="1" s="1"/>
  <c r="I29" i="1"/>
  <c r="J29" i="1" s="1"/>
  <c r="L29" i="1" s="1"/>
</calcChain>
</file>

<file path=xl/sharedStrings.xml><?xml version="1.0" encoding="utf-8"?>
<sst xmlns="http://schemas.openxmlformats.org/spreadsheetml/2006/main" count="142" uniqueCount="32">
  <si>
    <t xml:space="preserve">M = </t>
  </si>
  <si>
    <t>n</t>
  </si>
  <si>
    <t xml:space="preserve">L = </t>
  </si>
  <si>
    <t>ν</t>
  </si>
  <si>
    <t>ν^2</t>
  </si>
  <si>
    <t>n^2</t>
  </si>
  <si>
    <t>n*ν</t>
  </si>
  <si>
    <t>&lt;n*ν&gt;</t>
  </si>
  <si>
    <t>&lt;n^2&gt;</t>
  </si>
  <si>
    <t>&lt;ν^2&gt;</t>
  </si>
  <si>
    <t>k</t>
  </si>
  <si>
    <t>σkслуч</t>
  </si>
  <si>
    <t>u</t>
  </si>
  <si>
    <t xml:space="preserve">σl = </t>
  </si>
  <si>
    <t xml:space="preserve">σνсист = </t>
  </si>
  <si>
    <t>σu</t>
  </si>
  <si>
    <t>σk</t>
  </si>
  <si>
    <t xml:space="preserve">T = </t>
  </si>
  <si>
    <t xml:space="preserve">g = </t>
  </si>
  <si>
    <t>d cm</t>
  </si>
  <si>
    <t>T*u^2</t>
  </si>
  <si>
    <t>T^2</t>
  </si>
  <si>
    <t>σkсист</t>
  </si>
  <si>
    <t>u^4</t>
  </si>
  <si>
    <t>&lt;T*u^2&gt;</t>
  </si>
  <si>
    <t>&lt;T^2&gt;</t>
  </si>
  <si>
    <t>&lt;u^4&gt;</t>
  </si>
  <si>
    <r>
      <t>σ</t>
    </r>
    <r>
      <rPr>
        <sz val="11"/>
        <color theme="1"/>
        <rFont val="Calibri"/>
        <family val="2"/>
        <charset val="204"/>
      </rPr>
      <t>ρ * 10^6</t>
    </r>
  </si>
  <si>
    <t>ρ * 10^6</t>
  </si>
  <si>
    <t>u^2 =</t>
  </si>
  <si>
    <t>T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</si>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</sst>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" fillId="0" borderId="5" xfId="0" applyFont="1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Лист3!$B$4:$B$9</c:f>
              <c:numCache>
                <c:formatCode>General</c:formatCode>
                <c:ptCount val="6"/>
                <c:pt idx="0">
                  <c:v>9.8442960000000017</c:v>
                </c:pt>
                <c:pt idx="1">
                  <c:v>14.505176000000001</c:v>
                </c:pt>
                <c:pt idx="2">
                  <c:v>18.975740000000002</c:v>
                </c:pt>
                <c:pt idx="3">
                  <c:v>22.260700000000003</c:v>
                </c:pt>
                <c:pt idx="4">
                  <c:v>27.112680000000001</c:v>
                </c:pt>
                <c:pt idx="5">
                  <c:v>32.026400000000002</c:v>
                </c:pt>
              </c:numCache>
            </c:numRef>
          </c:xVal>
          <c:yVal>
            <c:numRef>
              <c:f>Лист3!$C$4:$C$9</c:f>
              <c:numCache>
                <c:formatCode>General</c:formatCode>
                <c:ptCount val="6"/>
                <c:pt idx="0">
                  <c:v>17802.731631489325</c:v>
                </c:pt>
                <c:pt idx="1">
                  <c:v>25493.234080363702</c:v>
                </c:pt>
                <c:pt idx="2">
                  <c:v>33095.950604602484</c:v>
                </c:pt>
                <c:pt idx="3">
                  <c:v>39233.744770266683</c:v>
                </c:pt>
                <c:pt idx="4">
                  <c:v>47440.455721070473</c:v>
                </c:pt>
                <c:pt idx="5">
                  <c:v>55516.113862894279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1-4558-AD3B-31FAC7EC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01400"/>
        <c:axId val="438232576"/>
      </c:scatterChart>
      <c:valAx>
        <c:axId val="4352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232576"/>
        <c:crosses val="autoZero"/>
        <c:crossBetween val="midCat"/>
      </c:valAx>
      <c:valAx>
        <c:axId val="438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2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62865</xdr:rowOff>
    </xdr:from>
    <xdr:to>
      <xdr:col>14</xdr:col>
      <xdr:colOff>419100</xdr:colOff>
      <xdr:row>21</xdr:row>
      <xdr:rowOff>62865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C83C33-7B56-F1FF-C79F-72C589D57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9952-48B5-42EE-A28F-A7F0AF03BC8B}">
  <dimension ref="A1:U85"/>
  <sheetViews>
    <sheetView tabSelected="1" zoomScale="93" zoomScaleNormal="115" workbookViewId="0">
      <selection activeCell="N18" sqref="N18"/>
    </sheetView>
  </sheetViews>
  <sheetFormatPr defaultRowHeight="14.4" x14ac:dyDescent="0.55000000000000004"/>
  <cols>
    <col min="6" max="6" width="14.41796875" customWidth="1"/>
    <col min="7" max="7" width="12.15625" customWidth="1"/>
    <col min="8" max="8" width="14.1015625" customWidth="1"/>
    <col min="15" max="15" width="11.68359375" bestFit="1" customWidth="1"/>
    <col min="19" max="19" width="11" customWidth="1"/>
  </cols>
  <sheetData>
    <row r="1" spans="1:21" ht="14.7" thickBot="1" x14ac:dyDescent="0.6">
      <c r="A1" s="1" t="s">
        <v>2</v>
      </c>
      <c r="B1" s="2">
        <v>0.5</v>
      </c>
      <c r="C1" s="3" t="s">
        <v>13</v>
      </c>
      <c r="D1" s="2">
        <f>1 / 1000</f>
        <v>1E-3</v>
      </c>
      <c r="E1" s="3" t="s">
        <v>14</v>
      </c>
      <c r="F1" s="9">
        <v>1</v>
      </c>
      <c r="G1" t="s">
        <v>18</v>
      </c>
      <c r="H1">
        <v>9.8000000000000007</v>
      </c>
    </row>
    <row r="2" spans="1:21" x14ac:dyDescent="0.55000000000000004">
      <c r="A2" s="1" t="s">
        <v>0</v>
      </c>
      <c r="B2" s="2">
        <v>1.0045200000000001</v>
      </c>
      <c r="C2" s="2" t="s">
        <v>1</v>
      </c>
      <c r="D2" s="3" t="s">
        <v>3</v>
      </c>
      <c r="E2" s="3" t="s">
        <v>5</v>
      </c>
      <c r="F2" s="3" t="s">
        <v>4</v>
      </c>
      <c r="G2" s="3" t="s">
        <v>6</v>
      </c>
      <c r="H2" s="2"/>
      <c r="I2" s="2"/>
      <c r="J2" s="2"/>
      <c r="K2" s="2"/>
      <c r="L2" s="9"/>
      <c r="M2" s="11" t="s">
        <v>24</v>
      </c>
      <c r="N2" s="11" t="s">
        <v>25</v>
      </c>
      <c r="O2" s="11" t="s">
        <v>26</v>
      </c>
      <c r="P2" s="11" t="s">
        <v>11</v>
      </c>
      <c r="Q2" s="11" t="s">
        <v>22</v>
      </c>
      <c r="R2" t="s">
        <v>16</v>
      </c>
      <c r="S2" t="s">
        <v>27</v>
      </c>
      <c r="T2" t="s">
        <v>10</v>
      </c>
      <c r="U2" s="11" t="s">
        <v>28</v>
      </c>
    </row>
    <row r="3" spans="1:21" x14ac:dyDescent="0.55000000000000004">
      <c r="A3" s="4" t="s">
        <v>17</v>
      </c>
      <c r="B3">
        <f>B2*H$1</f>
        <v>9.8442960000000017</v>
      </c>
      <c r="C3">
        <v>2</v>
      </c>
      <c r="D3">
        <v>263</v>
      </c>
      <c r="E3">
        <f>C3*C3</f>
        <v>4</v>
      </c>
      <c r="F3">
        <f>D3*D3</f>
        <v>69169</v>
      </c>
      <c r="G3">
        <f>C3*D3</f>
        <v>526</v>
      </c>
      <c r="L3" s="5"/>
      <c r="M3">
        <f>AVERAGE(M15,M29,M43,M71,M85,M57)</f>
        <v>851774.85781753715</v>
      </c>
      <c r="N3">
        <f t="shared" ref="N3:O3" si="0">AVERAGE(N15,N29,N43,N71,N85,N57)</f>
        <v>487.28591355109876</v>
      </c>
      <c r="O3">
        <f t="shared" si="0"/>
        <v>1489017775.0000756</v>
      </c>
      <c r="P3">
        <f>1/SQRT(6)*SQRT(O3/N3-T3*T3)</f>
        <v>6.3240536568586272</v>
      </c>
      <c r="Q3">
        <f>2*L15*AVERAGE(K15,K29,K43,K57,K71,K85)/AVERAGE(B3,B17,B31,B45,B59,B73)</f>
        <v>38.5283236234866</v>
      </c>
      <c r="R3">
        <f>SQRT(P3*P3+Q3*Q3)</f>
        <v>39.043890378533526</v>
      </c>
      <c r="S3">
        <f>R3/T3/T3*1000000</f>
        <v>12.778243666421771</v>
      </c>
      <c r="T3">
        <f>M3/N3</f>
        <v>1747.9981139003655</v>
      </c>
      <c r="U3">
        <f>1/T3*1000000</f>
        <v>572.08299714275267</v>
      </c>
    </row>
    <row r="4" spans="1:21" x14ac:dyDescent="0.55000000000000004">
      <c r="A4" s="4" t="s">
        <v>29</v>
      </c>
      <c r="B4">
        <f>K15*K15</f>
        <v>17802.731631489325</v>
      </c>
      <c r="C4">
        <v>4</v>
      </c>
      <c r="D4">
        <v>529</v>
      </c>
      <c r="E4">
        <f t="shared" ref="E4:E13" si="1">C4*C4</f>
        <v>16</v>
      </c>
      <c r="F4">
        <f t="shared" ref="F4:F13" si="2">D4*D4</f>
        <v>279841</v>
      </c>
      <c r="G4">
        <f t="shared" ref="G4:G13" si="3">C4*D4</f>
        <v>2116</v>
      </c>
      <c r="L4" s="5"/>
    </row>
    <row r="5" spans="1:21" x14ac:dyDescent="0.55000000000000004">
      <c r="A5" s="4"/>
      <c r="C5">
        <v>6</v>
      </c>
      <c r="D5">
        <v>795</v>
      </c>
      <c r="E5">
        <f t="shared" si="1"/>
        <v>36</v>
      </c>
      <c r="F5">
        <f t="shared" si="2"/>
        <v>632025</v>
      </c>
      <c r="G5">
        <f t="shared" si="3"/>
        <v>4770</v>
      </c>
      <c r="L5" s="5"/>
    </row>
    <row r="6" spans="1:21" x14ac:dyDescent="0.55000000000000004">
      <c r="A6" s="4"/>
      <c r="C6">
        <v>8</v>
      </c>
      <c r="D6">
        <v>1068</v>
      </c>
      <c r="E6">
        <f t="shared" si="1"/>
        <v>64</v>
      </c>
      <c r="F6">
        <f t="shared" si="2"/>
        <v>1140624</v>
      </c>
      <c r="G6">
        <f t="shared" si="3"/>
        <v>8544</v>
      </c>
      <c r="L6" s="5"/>
    </row>
    <row r="7" spans="1:21" x14ac:dyDescent="0.55000000000000004">
      <c r="A7" s="4"/>
      <c r="C7">
        <v>10</v>
      </c>
      <c r="D7">
        <v>1343</v>
      </c>
      <c r="E7">
        <f t="shared" si="1"/>
        <v>100</v>
      </c>
      <c r="F7">
        <f t="shared" si="2"/>
        <v>1803649</v>
      </c>
      <c r="G7">
        <f t="shared" si="3"/>
        <v>13430</v>
      </c>
      <c r="L7" s="5"/>
    </row>
    <row r="8" spans="1:21" x14ac:dyDescent="0.55000000000000004">
      <c r="A8" s="4"/>
      <c r="C8">
        <v>1</v>
      </c>
      <c r="D8">
        <v>130</v>
      </c>
      <c r="E8">
        <f t="shared" si="1"/>
        <v>1</v>
      </c>
      <c r="F8">
        <f t="shared" si="2"/>
        <v>16900</v>
      </c>
      <c r="G8">
        <f t="shared" si="3"/>
        <v>130</v>
      </c>
      <c r="L8" s="5"/>
    </row>
    <row r="9" spans="1:21" x14ac:dyDescent="0.55000000000000004">
      <c r="A9" s="4"/>
      <c r="C9">
        <v>3</v>
      </c>
      <c r="D9">
        <v>394</v>
      </c>
      <c r="E9">
        <f t="shared" si="1"/>
        <v>9</v>
      </c>
      <c r="F9">
        <f t="shared" si="2"/>
        <v>155236</v>
      </c>
      <c r="G9">
        <f t="shared" si="3"/>
        <v>1182</v>
      </c>
      <c r="L9" s="5"/>
    </row>
    <row r="10" spans="1:21" x14ac:dyDescent="0.55000000000000004">
      <c r="A10" s="4"/>
      <c r="C10">
        <v>5</v>
      </c>
      <c r="D10">
        <v>660</v>
      </c>
      <c r="E10">
        <f t="shared" si="1"/>
        <v>25</v>
      </c>
      <c r="F10">
        <f t="shared" si="2"/>
        <v>435600</v>
      </c>
      <c r="G10">
        <f t="shared" si="3"/>
        <v>3300</v>
      </c>
      <c r="L10" s="5"/>
    </row>
    <row r="11" spans="1:21" x14ac:dyDescent="0.55000000000000004">
      <c r="A11" s="4"/>
      <c r="C11">
        <v>7</v>
      </c>
      <c r="D11">
        <v>927</v>
      </c>
      <c r="E11">
        <f t="shared" si="1"/>
        <v>49</v>
      </c>
      <c r="F11">
        <f t="shared" si="2"/>
        <v>859329</v>
      </c>
      <c r="G11">
        <f t="shared" si="3"/>
        <v>6489</v>
      </c>
      <c r="L11" s="5"/>
    </row>
    <row r="12" spans="1:21" x14ac:dyDescent="0.55000000000000004">
      <c r="A12" s="4"/>
      <c r="C12">
        <v>9</v>
      </c>
      <c r="D12">
        <v>1199</v>
      </c>
      <c r="E12">
        <f t="shared" si="1"/>
        <v>81</v>
      </c>
      <c r="F12">
        <f t="shared" si="2"/>
        <v>1437601</v>
      </c>
      <c r="G12">
        <f t="shared" si="3"/>
        <v>10791</v>
      </c>
      <c r="L12" s="5"/>
    </row>
    <row r="13" spans="1:21" x14ac:dyDescent="0.55000000000000004">
      <c r="A13" s="4"/>
      <c r="C13">
        <v>11</v>
      </c>
      <c r="D13">
        <v>1476</v>
      </c>
      <c r="E13">
        <f t="shared" si="1"/>
        <v>121</v>
      </c>
      <c r="F13">
        <f t="shared" si="2"/>
        <v>2178576</v>
      </c>
      <c r="G13">
        <f t="shared" si="3"/>
        <v>16236</v>
      </c>
      <c r="L13" s="5"/>
    </row>
    <row r="14" spans="1:21" x14ac:dyDescent="0.55000000000000004">
      <c r="A14" s="4"/>
      <c r="E14" t="s">
        <v>8</v>
      </c>
      <c r="F14" t="s">
        <v>9</v>
      </c>
      <c r="G14" t="s">
        <v>7</v>
      </c>
      <c r="H14" t="s">
        <v>10</v>
      </c>
      <c r="I14" s="11" t="s">
        <v>11</v>
      </c>
      <c r="J14" t="s">
        <v>16</v>
      </c>
      <c r="K14" s="11" t="s">
        <v>12</v>
      </c>
      <c r="L14" s="10" t="s">
        <v>15</v>
      </c>
      <c r="M14" s="11" t="s">
        <v>20</v>
      </c>
      <c r="N14" s="11" t="s">
        <v>21</v>
      </c>
      <c r="O14" s="11" t="s">
        <v>23</v>
      </c>
    </row>
    <row r="15" spans="1:21" ht="14.7" thickBot="1" x14ac:dyDescent="0.6">
      <c r="A15" s="6"/>
      <c r="B15" s="7"/>
      <c r="C15" s="7"/>
      <c r="D15" s="7"/>
      <c r="E15" s="7">
        <f>AVERAGE(E3:E13)</f>
        <v>46</v>
      </c>
      <c r="F15" s="7">
        <f t="shared" ref="F15:G15" si="4">AVERAGE(F3:F13)</f>
        <v>818959.09090909094</v>
      </c>
      <c r="G15" s="7">
        <f t="shared" si="4"/>
        <v>6137.636363636364</v>
      </c>
      <c r="H15" s="7">
        <f>G15/E15</f>
        <v>133.42687747035575</v>
      </c>
      <c r="I15" s="7">
        <f>1/SQRT(11)*SQRT(F15/E15-H15*H15)</f>
        <v>0.25705792314907361</v>
      </c>
      <c r="J15" s="7">
        <f>SQRT(I15*I15+F$1*F$1)</f>
        <v>1.0325109083461128</v>
      </c>
      <c r="K15" s="7">
        <f>H15</f>
        <v>133.42687747035575</v>
      </c>
      <c r="L15" s="8">
        <f>2*K15*SQRT((J15/H15)^2 + ($D$1/$B$1)^2)</f>
        <v>2.1328757135657694</v>
      </c>
      <c r="M15">
        <f>B3*K15*K15</f>
        <v>175255.35978894387</v>
      </c>
      <c r="N15">
        <f>B3*B3</f>
        <v>96.910163735616038</v>
      </c>
      <c r="O15">
        <f>K15*K15*K15*K15</f>
        <v>316937253.54283059</v>
      </c>
    </row>
    <row r="16" spans="1:21" x14ac:dyDescent="0.55000000000000004">
      <c r="A16" s="1" t="s">
        <v>0</v>
      </c>
      <c r="B16" s="2">
        <f>1480.12/1000</f>
        <v>1.4801199999999999</v>
      </c>
      <c r="C16" s="2" t="s">
        <v>1</v>
      </c>
      <c r="D16" s="3" t="s">
        <v>3</v>
      </c>
      <c r="E16" s="3" t="s">
        <v>5</v>
      </c>
      <c r="F16" s="3" t="s">
        <v>4</v>
      </c>
      <c r="G16" s="3" t="s">
        <v>6</v>
      </c>
      <c r="H16" s="2"/>
      <c r="I16" s="2"/>
      <c r="J16" s="2"/>
      <c r="K16" s="2"/>
      <c r="L16" s="9"/>
    </row>
    <row r="17" spans="1:15" x14ac:dyDescent="0.55000000000000004">
      <c r="A17" s="4" t="s">
        <v>17</v>
      </c>
      <c r="B17">
        <f>B16*H$1</f>
        <v>14.505176000000001</v>
      </c>
      <c r="C17">
        <v>2</v>
      </c>
      <c r="D17">
        <v>316</v>
      </c>
      <c r="E17">
        <f>C17*C17</f>
        <v>4</v>
      </c>
      <c r="F17">
        <f>D17*D17</f>
        <v>99856</v>
      </c>
      <c r="G17">
        <f>C17*D17</f>
        <v>632</v>
      </c>
      <c r="L17" s="5"/>
    </row>
    <row r="18" spans="1:15" x14ac:dyDescent="0.55000000000000004">
      <c r="A18" s="4" t="s">
        <v>29</v>
      </c>
      <c r="B18">
        <f>K29*K29</f>
        <v>25493.234080363702</v>
      </c>
      <c r="C18">
        <v>4</v>
      </c>
      <c r="D18">
        <v>634</v>
      </c>
      <c r="E18">
        <f t="shared" ref="E18:E27" si="5">C18*C18</f>
        <v>16</v>
      </c>
      <c r="F18">
        <f t="shared" ref="F18:F27" si="6">D18*D18</f>
        <v>401956</v>
      </c>
      <c r="G18">
        <f t="shared" ref="G18:G27" si="7">C18*D18</f>
        <v>2536</v>
      </c>
      <c r="L18" s="5"/>
    </row>
    <row r="19" spans="1:15" x14ac:dyDescent="0.55000000000000004">
      <c r="A19" s="4"/>
      <c r="C19">
        <v>6</v>
      </c>
      <c r="D19">
        <v>953</v>
      </c>
      <c r="E19">
        <f t="shared" si="5"/>
        <v>36</v>
      </c>
      <c r="F19">
        <f t="shared" si="6"/>
        <v>908209</v>
      </c>
      <c r="G19">
        <f t="shared" si="7"/>
        <v>5718</v>
      </c>
      <c r="L19" s="5"/>
    </row>
    <row r="20" spans="1:15" x14ac:dyDescent="0.55000000000000004">
      <c r="A20" s="4"/>
      <c r="C20">
        <v>8</v>
      </c>
      <c r="D20">
        <v>1276</v>
      </c>
      <c r="E20">
        <f t="shared" si="5"/>
        <v>64</v>
      </c>
      <c r="F20">
        <f t="shared" si="6"/>
        <v>1628176</v>
      </c>
      <c r="G20">
        <f t="shared" si="7"/>
        <v>10208</v>
      </c>
      <c r="L20" s="5"/>
    </row>
    <row r="21" spans="1:15" x14ac:dyDescent="0.55000000000000004">
      <c r="A21" s="4"/>
      <c r="C21">
        <v>10</v>
      </c>
      <c r="D21">
        <v>1601</v>
      </c>
      <c r="E21">
        <f t="shared" si="5"/>
        <v>100</v>
      </c>
      <c r="F21">
        <f t="shared" si="6"/>
        <v>2563201</v>
      </c>
      <c r="G21">
        <f t="shared" si="7"/>
        <v>16010</v>
      </c>
      <c r="L21" s="5"/>
    </row>
    <row r="22" spans="1:15" x14ac:dyDescent="0.55000000000000004">
      <c r="A22" s="4"/>
      <c r="C22">
        <v>1</v>
      </c>
      <c r="D22">
        <v>157</v>
      </c>
      <c r="E22">
        <f t="shared" si="5"/>
        <v>1</v>
      </c>
      <c r="F22">
        <f t="shared" si="6"/>
        <v>24649</v>
      </c>
      <c r="G22">
        <f t="shared" si="7"/>
        <v>157</v>
      </c>
      <c r="L22" s="5"/>
    </row>
    <row r="23" spans="1:15" x14ac:dyDescent="0.55000000000000004">
      <c r="A23" s="4"/>
      <c r="C23">
        <v>3</v>
      </c>
      <c r="D23">
        <v>475</v>
      </c>
      <c r="E23">
        <f t="shared" si="5"/>
        <v>9</v>
      </c>
      <c r="F23">
        <f t="shared" si="6"/>
        <v>225625</v>
      </c>
      <c r="G23">
        <f t="shared" si="7"/>
        <v>1425</v>
      </c>
      <c r="L23" s="5"/>
    </row>
    <row r="24" spans="1:15" x14ac:dyDescent="0.55000000000000004">
      <c r="A24" s="4"/>
      <c r="C24">
        <v>5</v>
      </c>
      <c r="D24">
        <v>794</v>
      </c>
      <c r="E24">
        <f t="shared" si="5"/>
        <v>25</v>
      </c>
      <c r="F24">
        <f t="shared" si="6"/>
        <v>630436</v>
      </c>
      <c r="G24">
        <f t="shared" si="7"/>
        <v>3970</v>
      </c>
      <c r="L24" s="5"/>
    </row>
    <row r="25" spans="1:15" x14ac:dyDescent="0.55000000000000004">
      <c r="A25" s="4"/>
      <c r="C25">
        <v>7</v>
      </c>
      <c r="D25">
        <v>1114</v>
      </c>
      <c r="E25">
        <f t="shared" si="5"/>
        <v>49</v>
      </c>
      <c r="F25">
        <f t="shared" si="6"/>
        <v>1240996</v>
      </c>
      <c r="G25">
        <f t="shared" si="7"/>
        <v>7798</v>
      </c>
      <c r="L25" s="5"/>
    </row>
    <row r="26" spans="1:15" x14ac:dyDescent="0.55000000000000004">
      <c r="A26" s="4"/>
      <c r="C26">
        <v>9</v>
      </c>
      <c r="D26">
        <v>1437</v>
      </c>
      <c r="E26">
        <f t="shared" si="5"/>
        <v>81</v>
      </c>
      <c r="F26">
        <f t="shared" si="6"/>
        <v>2064969</v>
      </c>
      <c r="G26">
        <f t="shared" si="7"/>
        <v>12933</v>
      </c>
      <c r="L26" s="5"/>
    </row>
    <row r="27" spans="1:15" x14ac:dyDescent="0.55000000000000004">
      <c r="A27" s="4"/>
      <c r="C27">
        <v>11</v>
      </c>
      <c r="D27">
        <v>1764</v>
      </c>
      <c r="E27">
        <f t="shared" si="5"/>
        <v>121</v>
      </c>
      <c r="F27">
        <f t="shared" si="6"/>
        <v>3111696</v>
      </c>
      <c r="G27">
        <f t="shared" si="7"/>
        <v>19404</v>
      </c>
      <c r="L27" s="5"/>
    </row>
    <row r="28" spans="1:15" x14ac:dyDescent="0.55000000000000004">
      <c r="A28" s="4"/>
      <c r="E28" t="s">
        <v>8</v>
      </c>
      <c r="F28" t="s">
        <v>9</v>
      </c>
      <c r="G28" t="s">
        <v>7</v>
      </c>
      <c r="H28" t="s">
        <v>10</v>
      </c>
      <c r="I28" s="11" t="s">
        <v>11</v>
      </c>
      <c r="J28" t="s">
        <v>16</v>
      </c>
      <c r="K28" s="11" t="s">
        <v>12</v>
      </c>
      <c r="L28" s="10" t="s">
        <v>15</v>
      </c>
      <c r="M28" s="11" t="s">
        <v>20</v>
      </c>
      <c r="N28" s="11" t="s">
        <v>21</v>
      </c>
      <c r="O28" s="11" t="s">
        <v>23</v>
      </c>
    </row>
    <row r="29" spans="1:15" ht="14.7" thickBot="1" x14ac:dyDescent="0.6">
      <c r="A29" s="6"/>
      <c r="B29" s="7"/>
      <c r="C29" s="7"/>
      <c r="D29" s="7"/>
      <c r="E29" s="7">
        <f>AVERAGE(E17:E27)</f>
        <v>46</v>
      </c>
      <c r="F29" s="7">
        <f t="shared" ref="F29:G29" si="8">AVERAGE(F17:F27)</f>
        <v>1172706.2727272727</v>
      </c>
      <c r="G29" s="7">
        <f t="shared" si="8"/>
        <v>7344.636363636364</v>
      </c>
      <c r="H29" s="7">
        <f>G29/E29</f>
        <v>159.66600790513834</v>
      </c>
      <c r="I29" s="7">
        <f>1/SQRT(11)*SQRT(F29/E29-H29*H29)</f>
        <v>0.18599710218329812</v>
      </c>
      <c r="J29" s="7">
        <f>SQRT(I29*I29+F$1*F$1)</f>
        <v>1.0171503930199233</v>
      </c>
      <c r="K29" s="7">
        <f>H29</f>
        <v>159.66600790513834</v>
      </c>
      <c r="L29" s="8">
        <f>2*K29*SQRT((J29/H29)^2 + ($D$1/$B$1)^2)</f>
        <v>2.1321987321467382</v>
      </c>
      <c r="M29">
        <f>B17*K29*K29</f>
        <v>369783.84714487364</v>
      </c>
      <c r="N29">
        <f>B17*B17</f>
        <v>210.40013079097602</v>
      </c>
      <c r="O29">
        <f>K29*K29*K29*K29</f>
        <v>649904983.87621725</v>
      </c>
    </row>
    <row r="30" spans="1:15" x14ac:dyDescent="0.55000000000000004">
      <c r="A30" s="1" t="s">
        <v>0</v>
      </c>
      <c r="B30" s="2">
        <f>1936.3/1000</f>
        <v>1.9362999999999999</v>
      </c>
      <c r="C30" s="2" t="s">
        <v>1</v>
      </c>
      <c r="D30" s="3" t="s">
        <v>3</v>
      </c>
      <c r="E30" s="3" t="s">
        <v>5</v>
      </c>
      <c r="F30" s="3" t="s">
        <v>4</v>
      </c>
      <c r="G30" s="3" t="s">
        <v>6</v>
      </c>
      <c r="H30" s="2"/>
      <c r="I30" s="2"/>
      <c r="J30" s="2"/>
      <c r="K30" s="2"/>
      <c r="L30" s="9"/>
    </row>
    <row r="31" spans="1:15" x14ac:dyDescent="0.55000000000000004">
      <c r="A31" s="4" t="s">
        <v>17</v>
      </c>
      <c r="B31">
        <f>B30*H$1</f>
        <v>18.975740000000002</v>
      </c>
      <c r="C31">
        <v>2</v>
      </c>
      <c r="D31">
        <v>361</v>
      </c>
      <c r="E31">
        <f>C31*C31</f>
        <v>4</v>
      </c>
      <c r="F31">
        <f>D31*D31</f>
        <v>130321</v>
      </c>
      <c r="G31">
        <f>C31*D31</f>
        <v>722</v>
      </c>
      <c r="L31" s="5"/>
    </row>
    <row r="32" spans="1:15" x14ac:dyDescent="0.55000000000000004">
      <c r="A32" s="4" t="s">
        <v>29</v>
      </c>
      <c r="B32">
        <f>K43*K43</f>
        <v>33095.950604602484</v>
      </c>
      <c r="C32">
        <v>4</v>
      </c>
      <c r="D32">
        <v>723</v>
      </c>
      <c r="E32">
        <f t="shared" ref="E32:E41" si="9">C32*C32</f>
        <v>16</v>
      </c>
      <c r="F32">
        <f t="shared" ref="F32:F41" si="10">D32*D32</f>
        <v>522729</v>
      </c>
      <c r="G32">
        <f t="shared" ref="G32:G41" si="11">C32*D32</f>
        <v>2892</v>
      </c>
      <c r="L32" s="5"/>
    </row>
    <row r="33" spans="1:15" x14ac:dyDescent="0.55000000000000004">
      <c r="A33" s="4"/>
      <c r="C33">
        <v>6</v>
      </c>
      <c r="D33">
        <v>1087</v>
      </c>
      <c r="E33">
        <f t="shared" si="9"/>
        <v>36</v>
      </c>
      <c r="F33">
        <f t="shared" si="10"/>
        <v>1181569</v>
      </c>
      <c r="G33">
        <f t="shared" si="11"/>
        <v>6522</v>
      </c>
      <c r="L33" s="5"/>
    </row>
    <row r="34" spans="1:15" x14ac:dyDescent="0.55000000000000004">
      <c r="A34" s="4"/>
      <c r="C34">
        <v>8</v>
      </c>
      <c r="D34">
        <v>1454</v>
      </c>
      <c r="E34">
        <f t="shared" si="9"/>
        <v>64</v>
      </c>
      <c r="F34">
        <f t="shared" si="10"/>
        <v>2114116</v>
      </c>
      <c r="G34">
        <f t="shared" si="11"/>
        <v>11632</v>
      </c>
      <c r="L34" s="5"/>
    </row>
    <row r="35" spans="1:15" x14ac:dyDescent="0.55000000000000004">
      <c r="A35" s="4"/>
      <c r="C35">
        <v>10</v>
      </c>
      <c r="D35">
        <v>1824</v>
      </c>
      <c r="E35">
        <f t="shared" si="9"/>
        <v>100</v>
      </c>
      <c r="F35">
        <f t="shared" si="10"/>
        <v>3326976</v>
      </c>
      <c r="G35">
        <f t="shared" si="11"/>
        <v>18240</v>
      </c>
      <c r="L35" s="5"/>
    </row>
    <row r="36" spans="1:15" x14ac:dyDescent="0.55000000000000004">
      <c r="A36" s="4"/>
      <c r="C36">
        <v>1</v>
      </c>
      <c r="D36">
        <v>180</v>
      </c>
      <c r="E36">
        <f t="shared" si="9"/>
        <v>1</v>
      </c>
      <c r="F36">
        <f t="shared" si="10"/>
        <v>32400</v>
      </c>
      <c r="G36">
        <f t="shared" si="11"/>
        <v>180</v>
      </c>
      <c r="L36" s="5"/>
    </row>
    <row r="37" spans="1:15" x14ac:dyDescent="0.55000000000000004">
      <c r="A37" s="4"/>
      <c r="C37">
        <v>3</v>
      </c>
      <c r="D37">
        <v>540</v>
      </c>
      <c r="E37">
        <f t="shared" si="9"/>
        <v>9</v>
      </c>
      <c r="F37">
        <f t="shared" si="10"/>
        <v>291600</v>
      </c>
      <c r="G37">
        <f t="shared" si="11"/>
        <v>1620</v>
      </c>
      <c r="L37" s="5"/>
    </row>
    <row r="38" spans="1:15" x14ac:dyDescent="0.55000000000000004">
      <c r="A38" s="4"/>
      <c r="C38">
        <v>5</v>
      </c>
      <c r="D38">
        <v>905</v>
      </c>
      <c r="E38">
        <f t="shared" si="9"/>
        <v>25</v>
      </c>
      <c r="F38">
        <f t="shared" si="10"/>
        <v>819025</v>
      </c>
      <c r="G38">
        <f t="shared" si="11"/>
        <v>4525</v>
      </c>
      <c r="L38" s="5"/>
    </row>
    <row r="39" spans="1:15" x14ac:dyDescent="0.55000000000000004">
      <c r="A39" s="4"/>
      <c r="C39">
        <v>7</v>
      </c>
      <c r="D39">
        <v>1270</v>
      </c>
      <c r="E39">
        <f t="shared" si="9"/>
        <v>49</v>
      </c>
      <c r="F39">
        <f t="shared" si="10"/>
        <v>1612900</v>
      </c>
      <c r="G39">
        <f t="shared" si="11"/>
        <v>8890</v>
      </c>
      <c r="L39" s="5"/>
    </row>
    <row r="40" spans="1:15" x14ac:dyDescent="0.55000000000000004">
      <c r="A40" s="4"/>
      <c r="C40">
        <v>9</v>
      </c>
      <c r="D40">
        <v>1638</v>
      </c>
      <c r="E40">
        <f t="shared" si="9"/>
        <v>81</v>
      </c>
      <c r="F40">
        <f t="shared" si="10"/>
        <v>2683044</v>
      </c>
      <c r="G40">
        <f t="shared" si="11"/>
        <v>14742</v>
      </c>
      <c r="L40" s="5"/>
    </row>
    <row r="41" spans="1:15" x14ac:dyDescent="0.55000000000000004">
      <c r="A41" s="4"/>
      <c r="C41">
        <v>11</v>
      </c>
      <c r="D41">
        <v>2008</v>
      </c>
      <c r="E41">
        <f t="shared" si="9"/>
        <v>121</v>
      </c>
      <c r="F41">
        <f t="shared" si="10"/>
        <v>4032064</v>
      </c>
      <c r="G41">
        <f t="shared" si="11"/>
        <v>22088</v>
      </c>
      <c r="L41" s="5"/>
    </row>
    <row r="42" spans="1:15" x14ac:dyDescent="0.55000000000000004">
      <c r="A42" s="4"/>
      <c r="E42" t="s">
        <v>8</v>
      </c>
      <c r="F42" t="s">
        <v>9</v>
      </c>
      <c r="G42" t="s">
        <v>7</v>
      </c>
      <c r="H42" t="s">
        <v>10</v>
      </c>
      <c r="I42" s="11" t="s">
        <v>11</v>
      </c>
      <c r="J42" t="s">
        <v>16</v>
      </c>
      <c r="K42" s="11" t="s">
        <v>12</v>
      </c>
      <c r="L42" s="10" t="s">
        <v>15</v>
      </c>
      <c r="M42" s="11" t="s">
        <v>20</v>
      </c>
      <c r="N42" s="11" t="s">
        <v>21</v>
      </c>
      <c r="O42" s="11" t="s">
        <v>23</v>
      </c>
    </row>
    <row r="43" spans="1:15" ht="14.7" thickBot="1" x14ac:dyDescent="0.6">
      <c r="A43" s="6"/>
      <c r="B43" s="7"/>
      <c r="C43" s="7"/>
      <c r="D43" s="7"/>
      <c r="E43" s="7">
        <f>AVERAGE(E31:E41)</f>
        <v>46</v>
      </c>
      <c r="F43" s="7">
        <f t="shared" ref="F43:G43" si="12">AVERAGE(F31:F41)</f>
        <v>1522431.2727272727</v>
      </c>
      <c r="G43" s="7">
        <f t="shared" si="12"/>
        <v>8368.454545454546</v>
      </c>
      <c r="H43" s="7">
        <f>G43/E43</f>
        <v>181.92292490118578</v>
      </c>
      <c r="I43" s="7">
        <f>1/SQRT(11)*SQRT(F43/E43-H43*H43)</f>
        <v>0.18620887777786022</v>
      </c>
      <c r="J43" s="7">
        <f>SQRT(I43*I43+F$1*F$1)</f>
        <v>1.017189139817807</v>
      </c>
      <c r="K43" s="7">
        <f>H43</f>
        <v>181.92292490118578</v>
      </c>
      <c r="L43" s="8">
        <f>2*K43*SQRT((J43/H43)^2 + ($D$1/$B$1)^2)</f>
        <v>2.1606087554961917</v>
      </c>
      <c r="M43">
        <f>B31*K43*K43</f>
        <v>628020.15372577962</v>
      </c>
      <c r="N43">
        <f>B31*B31</f>
        <v>360.07870854760006</v>
      </c>
      <c r="O43">
        <f>K43*K43*K43*K43</f>
        <v>1095341946.4222875</v>
      </c>
    </row>
    <row r="44" spans="1:15" x14ac:dyDescent="0.55000000000000004">
      <c r="A44" s="1" t="s">
        <v>0</v>
      </c>
      <c r="B44" s="2">
        <f>2271.5/1000</f>
        <v>2.2715000000000001</v>
      </c>
      <c r="C44" s="2" t="s">
        <v>1</v>
      </c>
      <c r="D44" s="3" t="s">
        <v>3</v>
      </c>
      <c r="E44" s="3" t="s">
        <v>5</v>
      </c>
      <c r="F44" s="3" t="s">
        <v>4</v>
      </c>
      <c r="G44" s="3" t="s">
        <v>6</v>
      </c>
      <c r="H44" s="2"/>
      <c r="I44" s="2"/>
      <c r="J44" s="2"/>
      <c r="K44" s="2"/>
      <c r="L44" s="9"/>
    </row>
    <row r="45" spans="1:15" x14ac:dyDescent="0.55000000000000004">
      <c r="A45" s="4" t="s">
        <v>17</v>
      </c>
      <c r="B45">
        <f>B44*H$1</f>
        <v>22.260700000000003</v>
      </c>
      <c r="C45">
        <v>2</v>
      </c>
      <c r="D45">
        <v>394</v>
      </c>
      <c r="E45">
        <f>C45*C45</f>
        <v>4</v>
      </c>
      <c r="F45">
        <f>D45*D45</f>
        <v>155236</v>
      </c>
      <c r="G45">
        <f>C45*D45</f>
        <v>788</v>
      </c>
      <c r="L45" s="5"/>
    </row>
    <row r="46" spans="1:15" x14ac:dyDescent="0.55000000000000004">
      <c r="A46" s="4" t="s">
        <v>29</v>
      </c>
      <c r="B46">
        <f>K57*K57</f>
        <v>39233.744770266683</v>
      </c>
      <c r="C46">
        <v>4</v>
      </c>
      <c r="D46">
        <v>789</v>
      </c>
      <c r="E46">
        <f t="shared" ref="E46:E55" si="13">C46*C46</f>
        <v>16</v>
      </c>
      <c r="F46">
        <f t="shared" ref="F46:F55" si="14">D46*D46</f>
        <v>622521</v>
      </c>
      <c r="G46">
        <f t="shared" ref="G46:G55" si="15">C46*D46</f>
        <v>3156</v>
      </c>
      <c r="L46" s="5"/>
    </row>
    <row r="47" spans="1:15" x14ac:dyDescent="0.55000000000000004">
      <c r="A47" s="4"/>
      <c r="C47">
        <v>6</v>
      </c>
      <c r="D47">
        <v>1184</v>
      </c>
      <c r="E47">
        <f t="shared" si="13"/>
        <v>36</v>
      </c>
      <c r="F47">
        <f t="shared" si="14"/>
        <v>1401856</v>
      </c>
      <c r="G47">
        <f t="shared" si="15"/>
        <v>7104</v>
      </c>
      <c r="L47" s="5"/>
    </row>
    <row r="48" spans="1:15" x14ac:dyDescent="0.55000000000000004">
      <c r="A48" s="4"/>
      <c r="C48">
        <v>8</v>
      </c>
      <c r="D48">
        <v>1583</v>
      </c>
      <c r="E48">
        <f t="shared" si="13"/>
        <v>64</v>
      </c>
      <c r="F48">
        <f t="shared" si="14"/>
        <v>2505889</v>
      </c>
      <c r="G48">
        <f t="shared" si="15"/>
        <v>12664</v>
      </c>
      <c r="L48" s="5"/>
    </row>
    <row r="49" spans="1:15" x14ac:dyDescent="0.55000000000000004">
      <c r="A49" s="4"/>
      <c r="C49">
        <v>10</v>
      </c>
      <c r="D49">
        <v>1984</v>
      </c>
      <c r="E49">
        <f t="shared" si="13"/>
        <v>100</v>
      </c>
      <c r="F49">
        <f t="shared" si="14"/>
        <v>3936256</v>
      </c>
      <c r="G49">
        <f t="shared" si="15"/>
        <v>19840</v>
      </c>
      <c r="L49" s="5"/>
    </row>
    <row r="50" spans="1:15" x14ac:dyDescent="0.55000000000000004">
      <c r="A50" s="4"/>
      <c r="C50">
        <v>1</v>
      </c>
      <c r="D50">
        <v>196</v>
      </c>
      <c r="E50">
        <f t="shared" si="13"/>
        <v>1</v>
      </c>
      <c r="F50">
        <f t="shared" si="14"/>
        <v>38416</v>
      </c>
      <c r="G50">
        <f t="shared" si="15"/>
        <v>196</v>
      </c>
      <c r="L50" s="5"/>
    </row>
    <row r="51" spans="1:15" x14ac:dyDescent="0.55000000000000004">
      <c r="A51" s="4"/>
      <c r="C51">
        <v>3</v>
      </c>
      <c r="D51">
        <v>591</v>
      </c>
      <c r="E51">
        <f t="shared" si="13"/>
        <v>9</v>
      </c>
      <c r="F51">
        <f t="shared" si="14"/>
        <v>349281</v>
      </c>
      <c r="G51">
        <f t="shared" si="15"/>
        <v>1773</v>
      </c>
      <c r="L51" s="5"/>
    </row>
    <row r="52" spans="1:15" x14ac:dyDescent="0.55000000000000004">
      <c r="A52" s="4"/>
      <c r="C52">
        <v>5</v>
      </c>
      <c r="D52">
        <v>987</v>
      </c>
      <c r="E52">
        <f t="shared" si="13"/>
        <v>25</v>
      </c>
      <c r="F52">
        <f t="shared" si="14"/>
        <v>974169</v>
      </c>
      <c r="G52">
        <f t="shared" si="15"/>
        <v>4935</v>
      </c>
      <c r="L52" s="5"/>
    </row>
    <row r="53" spans="1:15" x14ac:dyDescent="0.55000000000000004">
      <c r="A53" s="4"/>
      <c r="C53">
        <v>7</v>
      </c>
      <c r="D53">
        <v>1384</v>
      </c>
      <c r="E53">
        <f t="shared" si="13"/>
        <v>49</v>
      </c>
      <c r="F53">
        <f t="shared" si="14"/>
        <v>1915456</v>
      </c>
      <c r="G53">
        <f t="shared" si="15"/>
        <v>9688</v>
      </c>
      <c r="L53" s="5"/>
    </row>
    <row r="54" spans="1:15" x14ac:dyDescent="0.55000000000000004">
      <c r="A54" s="4"/>
      <c r="C54">
        <v>9</v>
      </c>
      <c r="D54">
        <v>1783</v>
      </c>
      <c r="E54">
        <f t="shared" si="13"/>
        <v>81</v>
      </c>
      <c r="F54">
        <f t="shared" si="14"/>
        <v>3179089</v>
      </c>
      <c r="G54">
        <f t="shared" si="15"/>
        <v>16047</v>
      </c>
      <c r="L54" s="5"/>
    </row>
    <row r="55" spans="1:15" x14ac:dyDescent="0.55000000000000004">
      <c r="A55" s="4"/>
      <c r="C55">
        <v>11</v>
      </c>
      <c r="D55">
        <v>2185</v>
      </c>
      <c r="E55">
        <f t="shared" si="13"/>
        <v>121</v>
      </c>
      <c r="F55">
        <f t="shared" si="14"/>
        <v>4774225</v>
      </c>
      <c r="G55">
        <f t="shared" si="15"/>
        <v>24035</v>
      </c>
      <c r="L55" s="5"/>
    </row>
    <row r="56" spans="1:15" x14ac:dyDescent="0.55000000000000004">
      <c r="A56" s="4"/>
      <c r="E56" t="s">
        <v>8</v>
      </c>
      <c r="F56" t="s">
        <v>9</v>
      </c>
      <c r="G56" t="s">
        <v>7</v>
      </c>
      <c r="H56" t="s">
        <v>10</v>
      </c>
      <c r="I56" s="11" t="s">
        <v>11</v>
      </c>
      <c r="J56" t="s">
        <v>16</v>
      </c>
      <c r="K56" s="11" t="s">
        <v>12</v>
      </c>
      <c r="L56" s="10" t="s">
        <v>15</v>
      </c>
      <c r="M56" s="11" t="s">
        <v>20</v>
      </c>
      <c r="N56" s="11" t="s">
        <v>21</v>
      </c>
      <c r="O56" s="11" t="s">
        <v>23</v>
      </c>
    </row>
    <row r="57" spans="1:15" ht="14.7" thickBot="1" x14ac:dyDescent="0.6">
      <c r="A57" s="6"/>
      <c r="B57" s="7"/>
      <c r="C57" s="7"/>
      <c r="D57" s="7"/>
      <c r="E57" s="7">
        <f>AVERAGE(E45:E55)</f>
        <v>46</v>
      </c>
      <c r="F57" s="7">
        <f t="shared" ref="F57:G57" si="16">AVERAGE(F45:F55)</f>
        <v>1804763.0909090908</v>
      </c>
      <c r="G57" s="7">
        <f t="shared" si="16"/>
        <v>9111.454545454546</v>
      </c>
      <c r="H57" s="7">
        <f>G57/E57</f>
        <v>198.07509881422925</v>
      </c>
      <c r="I57" s="7">
        <f>1/SQRT(11)*SQRT(F57/E57-H57*H57)</f>
        <v>0.14630817023996948</v>
      </c>
      <c r="J57" s="7">
        <f>SQRT(I57*I57+F$1*F$1)</f>
        <v>1.0106463677661777</v>
      </c>
      <c r="K57" s="7">
        <f>H57</f>
        <v>198.07509881422925</v>
      </c>
      <c r="L57" s="8">
        <f>2*K57*SQRT((J57/H57)^2 + ($D$1/$B$1)^2)</f>
        <v>2.1710283828269357</v>
      </c>
      <c r="M57">
        <f>B45*K57*K57</f>
        <v>873370.62220747559</v>
      </c>
      <c r="N57">
        <f>B45*B45</f>
        <v>495.53876449000018</v>
      </c>
      <c r="O57">
        <f>K57*K57*K57*K57</f>
        <v>1539286728.6984282</v>
      </c>
    </row>
    <row r="58" spans="1:15" x14ac:dyDescent="0.55000000000000004">
      <c r="A58" s="1" t="s">
        <v>0</v>
      </c>
      <c r="B58" s="2">
        <f>2766.6/1000</f>
        <v>2.7665999999999999</v>
      </c>
      <c r="C58" s="2" t="s">
        <v>1</v>
      </c>
      <c r="D58" s="3" t="s">
        <v>3</v>
      </c>
      <c r="E58" s="3" t="s">
        <v>5</v>
      </c>
      <c r="F58" s="3" t="s">
        <v>4</v>
      </c>
      <c r="G58" s="3" t="s">
        <v>6</v>
      </c>
      <c r="H58" s="2"/>
      <c r="I58" s="2"/>
      <c r="J58" s="2"/>
      <c r="K58" s="2"/>
      <c r="L58" s="9"/>
    </row>
    <row r="59" spans="1:15" x14ac:dyDescent="0.55000000000000004">
      <c r="A59" s="4" t="s">
        <v>17</v>
      </c>
      <c r="B59">
        <f>B58*H$1</f>
        <v>27.112680000000001</v>
      </c>
      <c r="C59">
        <v>2</v>
      </c>
      <c r="D59">
        <v>433</v>
      </c>
      <c r="E59">
        <f>C59*C59</f>
        <v>4</v>
      </c>
      <c r="F59">
        <f>D59*D59</f>
        <v>187489</v>
      </c>
      <c r="G59">
        <f>C59*D59</f>
        <v>866</v>
      </c>
      <c r="L59" s="5"/>
    </row>
    <row r="60" spans="1:15" x14ac:dyDescent="0.55000000000000004">
      <c r="A60" s="4" t="s">
        <v>29</v>
      </c>
      <c r="B60">
        <f>K71*K71</f>
        <v>47440.455721070473</v>
      </c>
      <c r="C60">
        <v>4</v>
      </c>
      <c r="D60">
        <v>868</v>
      </c>
      <c r="E60">
        <f t="shared" ref="E60:E69" si="17">C60*C60</f>
        <v>16</v>
      </c>
      <c r="F60">
        <f t="shared" ref="F60:F69" si="18">D60*D60</f>
        <v>753424</v>
      </c>
      <c r="G60">
        <f t="shared" ref="G60:G69" si="19">C60*D60</f>
        <v>3472</v>
      </c>
      <c r="L60" s="5"/>
    </row>
    <row r="61" spans="1:15" x14ac:dyDescent="0.55000000000000004">
      <c r="A61" s="4"/>
      <c r="C61">
        <v>6</v>
      </c>
      <c r="D61">
        <v>1303</v>
      </c>
      <c r="E61">
        <f t="shared" si="17"/>
        <v>36</v>
      </c>
      <c r="F61">
        <f t="shared" si="18"/>
        <v>1697809</v>
      </c>
      <c r="G61">
        <f t="shared" si="19"/>
        <v>7818</v>
      </c>
      <c r="L61" s="5"/>
    </row>
    <row r="62" spans="1:15" x14ac:dyDescent="0.55000000000000004">
      <c r="A62" s="4"/>
      <c r="C62">
        <v>8</v>
      </c>
      <c r="D62">
        <v>1741</v>
      </c>
      <c r="E62">
        <f t="shared" si="17"/>
        <v>64</v>
      </c>
      <c r="F62">
        <f t="shared" si="18"/>
        <v>3031081</v>
      </c>
      <c r="G62">
        <f t="shared" si="19"/>
        <v>13928</v>
      </c>
      <c r="L62" s="5"/>
    </row>
    <row r="63" spans="1:15" x14ac:dyDescent="0.55000000000000004">
      <c r="A63" s="4"/>
      <c r="C63">
        <v>10</v>
      </c>
      <c r="D63">
        <v>2181</v>
      </c>
      <c r="E63">
        <f t="shared" si="17"/>
        <v>100</v>
      </c>
      <c r="F63">
        <f t="shared" si="18"/>
        <v>4756761</v>
      </c>
      <c r="G63">
        <f t="shared" si="19"/>
        <v>21810</v>
      </c>
      <c r="L63" s="5"/>
    </row>
    <row r="64" spans="1:15" x14ac:dyDescent="0.55000000000000004">
      <c r="A64" s="4"/>
      <c r="C64">
        <v>1</v>
      </c>
      <c r="D64">
        <v>216</v>
      </c>
      <c r="E64">
        <f t="shared" si="17"/>
        <v>1</v>
      </c>
      <c r="F64">
        <f t="shared" si="18"/>
        <v>46656</v>
      </c>
      <c r="G64">
        <f t="shared" si="19"/>
        <v>216</v>
      </c>
      <c r="L64" s="5"/>
    </row>
    <row r="65" spans="1:15" x14ac:dyDescent="0.55000000000000004">
      <c r="A65" s="4"/>
      <c r="C65">
        <v>3</v>
      </c>
      <c r="D65">
        <v>651</v>
      </c>
      <c r="E65">
        <f t="shared" si="17"/>
        <v>9</v>
      </c>
      <c r="F65">
        <f t="shared" si="18"/>
        <v>423801</v>
      </c>
      <c r="G65">
        <f t="shared" si="19"/>
        <v>1953</v>
      </c>
      <c r="L65" s="5"/>
    </row>
    <row r="66" spans="1:15" x14ac:dyDescent="0.55000000000000004">
      <c r="A66" s="4"/>
      <c r="C66">
        <v>5</v>
      </c>
      <c r="D66">
        <v>1085</v>
      </c>
      <c r="E66">
        <f t="shared" si="17"/>
        <v>25</v>
      </c>
      <c r="F66">
        <f t="shared" si="18"/>
        <v>1177225</v>
      </c>
      <c r="G66">
        <f t="shared" si="19"/>
        <v>5425</v>
      </c>
      <c r="L66" s="5"/>
    </row>
    <row r="67" spans="1:15" x14ac:dyDescent="0.55000000000000004">
      <c r="A67" s="4"/>
      <c r="C67">
        <v>7</v>
      </c>
      <c r="D67">
        <v>1523</v>
      </c>
      <c r="E67">
        <f t="shared" si="17"/>
        <v>49</v>
      </c>
      <c r="F67">
        <f t="shared" si="18"/>
        <v>2319529</v>
      </c>
      <c r="G67">
        <f t="shared" si="19"/>
        <v>10661</v>
      </c>
      <c r="L67" s="5"/>
    </row>
    <row r="68" spans="1:15" x14ac:dyDescent="0.55000000000000004">
      <c r="A68" s="4"/>
      <c r="C68">
        <v>9</v>
      </c>
      <c r="D68">
        <v>1960</v>
      </c>
      <c r="E68">
        <f t="shared" si="17"/>
        <v>81</v>
      </c>
      <c r="F68">
        <f t="shared" si="18"/>
        <v>3841600</v>
      </c>
      <c r="G68">
        <f t="shared" si="19"/>
        <v>17640</v>
      </c>
      <c r="L68" s="5"/>
    </row>
    <row r="69" spans="1:15" x14ac:dyDescent="0.55000000000000004">
      <c r="A69" s="4"/>
      <c r="C69">
        <v>11</v>
      </c>
      <c r="D69">
        <v>2402</v>
      </c>
      <c r="E69">
        <f t="shared" si="17"/>
        <v>121</v>
      </c>
      <c r="F69">
        <f t="shared" si="18"/>
        <v>5769604</v>
      </c>
      <c r="G69">
        <f t="shared" si="19"/>
        <v>26422</v>
      </c>
      <c r="L69" s="5"/>
    </row>
    <row r="70" spans="1:15" x14ac:dyDescent="0.55000000000000004">
      <c r="A70" s="4"/>
      <c r="E70" t="s">
        <v>8</v>
      </c>
      <c r="F70" t="s">
        <v>9</v>
      </c>
      <c r="G70" t="s">
        <v>7</v>
      </c>
      <c r="H70" t="s">
        <v>10</v>
      </c>
      <c r="I70" s="11" t="s">
        <v>11</v>
      </c>
      <c r="J70" t="s">
        <v>16</v>
      </c>
      <c r="K70" s="11" t="s">
        <v>12</v>
      </c>
      <c r="L70" s="10" t="s">
        <v>15</v>
      </c>
      <c r="M70" s="11" t="s">
        <v>20</v>
      </c>
      <c r="N70" s="11" t="s">
        <v>21</v>
      </c>
      <c r="O70" s="11" t="s">
        <v>23</v>
      </c>
    </row>
    <row r="71" spans="1:15" ht="14.7" thickBot="1" x14ac:dyDescent="0.6">
      <c r="A71" s="6"/>
      <c r="B71" s="7"/>
      <c r="C71" s="7"/>
      <c r="D71" s="7"/>
      <c r="E71" s="7">
        <f>AVERAGE(E59:E69)</f>
        <v>46</v>
      </c>
      <c r="F71" s="7">
        <f t="shared" ref="F71:G71" si="20">AVERAGE(F59:F69)</f>
        <v>2182270.8181818184</v>
      </c>
      <c r="G71" s="7">
        <f t="shared" si="20"/>
        <v>10019.181818181818</v>
      </c>
      <c r="H71" s="7">
        <f>G71/E71</f>
        <v>217.80830039525691</v>
      </c>
      <c r="I71" s="7">
        <f>1/SQRT(11)*SQRT(F71/E71-H71*H71)</f>
        <v>0.13955754884578872</v>
      </c>
      <c r="J71" s="7">
        <f>SQRT(I71*I71+F$1*F$1)</f>
        <v>1.0096911950887977</v>
      </c>
      <c r="K71" s="7">
        <f>H71</f>
        <v>217.80830039525691</v>
      </c>
      <c r="L71" s="8">
        <f>2*K71*SQRT((J71/H71)^2 + ($D$1/$B$1)^2)</f>
        <v>2.1993072839638632</v>
      </c>
      <c r="M71">
        <f>B59*K71*K71</f>
        <v>1286237.8950195529</v>
      </c>
      <c r="N71">
        <f>B59*B59</f>
        <v>735.09741678240005</v>
      </c>
      <c r="O71">
        <f>K71*K71*K71*K71</f>
        <v>2250596839.0228481</v>
      </c>
    </row>
    <row r="72" spans="1:15" x14ac:dyDescent="0.55000000000000004">
      <c r="A72" s="1" t="s">
        <v>0</v>
      </c>
      <c r="B72" s="2">
        <f>3268/1000</f>
        <v>3.2679999999999998</v>
      </c>
      <c r="C72" s="2" t="s">
        <v>1</v>
      </c>
      <c r="D72" s="3" t="s">
        <v>3</v>
      </c>
      <c r="E72" s="3" t="s">
        <v>5</v>
      </c>
      <c r="F72" s="3" t="s">
        <v>4</v>
      </c>
      <c r="G72" s="3" t="s">
        <v>6</v>
      </c>
      <c r="H72" s="2"/>
      <c r="I72" s="2"/>
      <c r="J72" s="2"/>
      <c r="K72" s="2"/>
      <c r="L72" s="9"/>
    </row>
    <row r="73" spans="1:15" x14ac:dyDescent="0.55000000000000004">
      <c r="A73" s="4" t="s">
        <v>17</v>
      </c>
      <c r="B73">
        <f>B72*H$1</f>
        <v>32.026400000000002</v>
      </c>
      <c r="C73">
        <v>2</v>
      </c>
      <c r="D73">
        <v>469</v>
      </c>
      <c r="E73">
        <f>C73*C73</f>
        <v>4</v>
      </c>
      <c r="F73">
        <f>D73*D73</f>
        <v>219961</v>
      </c>
      <c r="G73">
        <f>C73*D73</f>
        <v>938</v>
      </c>
      <c r="L73" s="5"/>
    </row>
    <row r="74" spans="1:15" x14ac:dyDescent="0.55000000000000004">
      <c r="A74" s="4" t="s">
        <v>29</v>
      </c>
      <c r="B74">
        <f>K85*K85</f>
        <v>55516.113862894279</v>
      </c>
      <c r="C74">
        <v>4</v>
      </c>
      <c r="D74">
        <v>939</v>
      </c>
      <c r="E74">
        <f t="shared" ref="E74:E83" si="21">C74*C74</f>
        <v>16</v>
      </c>
      <c r="F74">
        <f t="shared" ref="F74:F83" si="22">D74*D74</f>
        <v>881721</v>
      </c>
      <c r="G74">
        <f t="shared" ref="G74:G83" si="23">C74*D74</f>
        <v>3756</v>
      </c>
      <c r="L74" s="5"/>
    </row>
    <row r="75" spans="1:15" x14ac:dyDescent="0.55000000000000004">
      <c r="A75" s="4"/>
      <c r="C75">
        <v>6</v>
      </c>
      <c r="D75">
        <v>1411</v>
      </c>
      <c r="E75">
        <f t="shared" si="21"/>
        <v>36</v>
      </c>
      <c r="F75">
        <f t="shared" si="22"/>
        <v>1990921</v>
      </c>
      <c r="G75">
        <f t="shared" si="23"/>
        <v>8466</v>
      </c>
      <c r="L75" s="5"/>
    </row>
    <row r="76" spans="1:15" x14ac:dyDescent="0.55000000000000004">
      <c r="A76" s="4"/>
      <c r="C76">
        <v>8</v>
      </c>
      <c r="D76">
        <v>1883</v>
      </c>
      <c r="E76">
        <f t="shared" si="21"/>
        <v>64</v>
      </c>
      <c r="F76">
        <f t="shared" si="22"/>
        <v>3545689</v>
      </c>
      <c r="G76">
        <f t="shared" si="23"/>
        <v>15064</v>
      </c>
      <c r="L76" s="5"/>
    </row>
    <row r="77" spans="1:15" x14ac:dyDescent="0.55000000000000004">
      <c r="A77" s="4"/>
      <c r="C77">
        <v>10</v>
      </c>
      <c r="D77">
        <v>2360</v>
      </c>
      <c r="E77">
        <f t="shared" si="21"/>
        <v>100</v>
      </c>
      <c r="F77">
        <f t="shared" si="22"/>
        <v>5569600</v>
      </c>
      <c r="G77">
        <f t="shared" si="23"/>
        <v>23600</v>
      </c>
      <c r="L77" s="5"/>
    </row>
    <row r="78" spans="1:15" x14ac:dyDescent="0.55000000000000004">
      <c r="A78" s="4"/>
      <c r="C78">
        <v>1</v>
      </c>
      <c r="D78">
        <v>234</v>
      </c>
      <c r="E78">
        <f t="shared" si="21"/>
        <v>1</v>
      </c>
      <c r="F78">
        <f t="shared" si="22"/>
        <v>54756</v>
      </c>
      <c r="G78">
        <f t="shared" si="23"/>
        <v>234</v>
      </c>
      <c r="L78" s="5"/>
    </row>
    <row r="79" spans="1:15" x14ac:dyDescent="0.55000000000000004">
      <c r="A79" s="4"/>
      <c r="C79">
        <v>3</v>
      </c>
      <c r="D79">
        <v>704</v>
      </c>
      <c r="E79">
        <f t="shared" si="21"/>
        <v>9</v>
      </c>
      <c r="F79">
        <f t="shared" si="22"/>
        <v>495616</v>
      </c>
      <c r="G79">
        <f t="shared" si="23"/>
        <v>2112</v>
      </c>
      <c r="L79" s="5"/>
    </row>
    <row r="80" spans="1:15" x14ac:dyDescent="0.55000000000000004">
      <c r="A80" s="4"/>
      <c r="C80">
        <v>5</v>
      </c>
      <c r="D80">
        <v>1175</v>
      </c>
      <c r="E80">
        <f t="shared" si="21"/>
        <v>25</v>
      </c>
      <c r="F80">
        <f t="shared" si="22"/>
        <v>1380625</v>
      </c>
      <c r="G80">
        <f t="shared" si="23"/>
        <v>5875</v>
      </c>
      <c r="L80" s="5"/>
    </row>
    <row r="81" spans="1:15" x14ac:dyDescent="0.55000000000000004">
      <c r="A81" s="4"/>
      <c r="C81">
        <v>7</v>
      </c>
      <c r="D81">
        <v>1647</v>
      </c>
      <c r="E81">
        <f t="shared" si="21"/>
        <v>49</v>
      </c>
      <c r="F81">
        <f t="shared" si="22"/>
        <v>2712609</v>
      </c>
      <c r="G81">
        <f t="shared" si="23"/>
        <v>11529</v>
      </c>
      <c r="L81" s="5"/>
    </row>
    <row r="82" spans="1:15" x14ac:dyDescent="0.55000000000000004">
      <c r="A82" s="4"/>
      <c r="C82">
        <v>9</v>
      </c>
      <c r="D82">
        <v>2119</v>
      </c>
      <c r="E82">
        <f t="shared" si="21"/>
        <v>81</v>
      </c>
      <c r="F82">
        <f t="shared" si="22"/>
        <v>4490161</v>
      </c>
      <c r="G82">
        <f t="shared" si="23"/>
        <v>19071</v>
      </c>
      <c r="L82" s="5"/>
    </row>
    <row r="83" spans="1:15" x14ac:dyDescent="0.55000000000000004">
      <c r="A83" s="4"/>
      <c r="C83">
        <v>11</v>
      </c>
      <c r="D83">
        <v>2598</v>
      </c>
      <c r="E83">
        <f t="shared" si="21"/>
        <v>121</v>
      </c>
      <c r="F83">
        <f t="shared" si="22"/>
        <v>6749604</v>
      </c>
      <c r="G83">
        <f t="shared" si="23"/>
        <v>28578</v>
      </c>
      <c r="L83" s="5"/>
    </row>
    <row r="84" spans="1:15" x14ac:dyDescent="0.55000000000000004">
      <c r="A84" s="4"/>
      <c r="E84" t="s">
        <v>8</v>
      </c>
      <c r="F84" t="s">
        <v>9</v>
      </c>
      <c r="G84" t="s">
        <v>7</v>
      </c>
      <c r="H84" t="s">
        <v>10</v>
      </c>
      <c r="I84" s="11" t="s">
        <v>11</v>
      </c>
      <c r="J84" t="s">
        <v>16</v>
      </c>
      <c r="K84" s="11" t="s">
        <v>12</v>
      </c>
      <c r="L84" s="10" t="s">
        <v>15</v>
      </c>
      <c r="M84" s="11" t="s">
        <v>20</v>
      </c>
      <c r="N84" s="11" t="s">
        <v>21</v>
      </c>
      <c r="O84" s="11" t="s">
        <v>23</v>
      </c>
    </row>
    <row r="85" spans="1:15" ht="14.7" thickBot="1" x14ac:dyDescent="0.6">
      <c r="A85" s="6"/>
      <c r="B85" s="7"/>
      <c r="C85" s="7"/>
      <c r="D85" s="7"/>
      <c r="E85" s="7">
        <f>AVERAGE(E73:E83)</f>
        <v>46</v>
      </c>
      <c r="F85" s="7">
        <f t="shared" ref="F85:G85" si="24">AVERAGE(F73:F83)</f>
        <v>2553751.1818181816</v>
      </c>
      <c r="G85" s="7">
        <f t="shared" si="24"/>
        <v>10838.454545454546</v>
      </c>
      <c r="H85" s="7">
        <f>G85/E85</f>
        <v>235.61857707509881</v>
      </c>
      <c r="I85" s="7">
        <f>1/SQRT(11)*SQRT(F85/E85-H85*H85)</f>
        <v>0.14018709297653412</v>
      </c>
      <c r="J85" s="7">
        <f>SQRT(I85*I85+F$1*F$1)</f>
        <v>1.0097784019462941</v>
      </c>
      <c r="K85" s="7">
        <f>H85</f>
        <v>235.61857707509881</v>
      </c>
      <c r="L85" s="8">
        <f>2*K85*SQRT((J85/H85)^2 + ($D$1/$B$1)^2)</f>
        <v>2.2286470124169853</v>
      </c>
      <c r="M85">
        <f>B73*K85*K85</f>
        <v>1777981.2690185974</v>
      </c>
      <c r="N85">
        <f>B73*B73</f>
        <v>1025.6902969600001</v>
      </c>
      <c r="O85">
        <f>K85*K85*K85*K85</f>
        <v>3082038898.4378424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814-BF7B-420A-B365-2EB39A9DBE03}">
  <dimension ref="B3:E9"/>
  <sheetViews>
    <sheetView workbookViewId="0">
      <selection activeCell="D7" sqref="D7"/>
    </sheetView>
  </sheetViews>
  <sheetFormatPr defaultRowHeight="14.4" x14ac:dyDescent="0.55000000000000004"/>
  <sheetData>
    <row r="3" spans="2:5" x14ac:dyDescent="0.55000000000000004">
      <c r="B3" t="s">
        <v>30</v>
      </c>
      <c r="C3" t="s">
        <v>31</v>
      </c>
    </row>
    <row r="4" spans="2:5" x14ac:dyDescent="0.55000000000000004">
      <c r="B4">
        <v>9.8442960000000017</v>
      </c>
      <c r="C4">
        <v>17802.731631489325</v>
      </c>
      <c r="D4">
        <f>1/3.33333333*B4</f>
        <v>2.9532888029532893</v>
      </c>
      <c r="E4">
        <f t="shared" ref="E4:E9" si="0">1/6000*C4</f>
        <v>2.9671219385815539</v>
      </c>
    </row>
    <row r="5" spans="2:5" x14ac:dyDescent="0.55000000000000004">
      <c r="B5">
        <v>14.505176000000001</v>
      </c>
      <c r="C5">
        <v>25493.234080363702</v>
      </c>
      <c r="D5">
        <f t="shared" ref="D5:D9" si="1">1/3.33333333*B5</f>
        <v>4.3515528043515532</v>
      </c>
      <c r="E5">
        <f t="shared" si="0"/>
        <v>4.2488723467272838</v>
      </c>
    </row>
    <row r="6" spans="2:5" x14ac:dyDescent="0.55000000000000004">
      <c r="B6">
        <v>18.975740000000002</v>
      </c>
      <c r="C6">
        <v>33095.950604602484</v>
      </c>
      <c r="D6">
        <f t="shared" si="1"/>
        <v>5.6927220056927226</v>
      </c>
      <c r="E6">
        <f t="shared" si="0"/>
        <v>5.5159917674337473</v>
      </c>
    </row>
    <row r="7" spans="2:5" x14ac:dyDescent="0.55000000000000004">
      <c r="B7">
        <v>22.260700000000003</v>
      </c>
      <c r="C7">
        <v>39233.744770266683</v>
      </c>
      <c r="D7">
        <f t="shared" si="1"/>
        <v>6.6782100066782117</v>
      </c>
      <c r="E7">
        <f t="shared" si="0"/>
        <v>6.5389574617111137</v>
      </c>
    </row>
    <row r="8" spans="2:5" x14ac:dyDescent="0.55000000000000004">
      <c r="B8">
        <v>27.112680000000001</v>
      </c>
      <c r="C8">
        <v>47440.455721070473</v>
      </c>
      <c r="D8">
        <f t="shared" si="1"/>
        <v>8.1338040081338043</v>
      </c>
      <c r="E8">
        <f t="shared" si="0"/>
        <v>7.9067426201784121</v>
      </c>
    </row>
    <row r="9" spans="2:5" x14ac:dyDescent="0.55000000000000004">
      <c r="B9">
        <v>32.026400000000002</v>
      </c>
      <c r="C9">
        <v>55516.113862894279</v>
      </c>
      <c r="D9">
        <f t="shared" si="1"/>
        <v>9.6079200096079216</v>
      </c>
      <c r="E9">
        <f t="shared" si="0"/>
        <v>9.2526856438157132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3EF9-38F9-4362-8197-69491CD09D65}">
  <dimension ref="A1:L85"/>
  <sheetViews>
    <sheetView workbookViewId="0">
      <selection activeCell="F14" sqref="F14"/>
    </sheetView>
  </sheetViews>
  <sheetFormatPr defaultRowHeight="14.4" x14ac:dyDescent="0.55000000000000004"/>
  <sheetData>
    <row r="1" spans="1:12" ht="14.7" thickBot="1" x14ac:dyDescent="0.6">
      <c r="A1" s="1"/>
      <c r="B1" s="2"/>
      <c r="C1" s="3"/>
      <c r="D1" s="2"/>
      <c r="E1" s="3"/>
      <c r="F1" s="9"/>
    </row>
    <row r="2" spans="1:12" x14ac:dyDescent="0.55000000000000004">
      <c r="A2" s="1"/>
      <c r="B2" s="2"/>
      <c r="C2" s="2" t="s">
        <v>1</v>
      </c>
      <c r="D2" s="3" t="s">
        <v>3</v>
      </c>
      <c r="E2" s="3" t="s">
        <v>19</v>
      </c>
      <c r="F2" s="3"/>
      <c r="G2" s="3"/>
      <c r="H2" s="2"/>
      <c r="I2" s="2"/>
      <c r="J2" s="2"/>
      <c r="K2" s="2"/>
      <c r="L2" s="9"/>
    </row>
    <row r="3" spans="1:12" x14ac:dyDescent="0.55000000000000004">
      <c r="A3" s="4"/>
      <c r="C3">
        <v>1</v>
      </c>
      <c r="D3">
        <v>130</v>
      </c>
      <c r="E3">
        <f>1/200*D3</f>
        <v>0.65</v>
      </c>
      <c r="L3" s="5"/>
    </row>
    <row r="4" spans="1:12" x14ac:dyDescent="0.55000000000000004">
      <c r="A4" s="4"/>
      <c r="C4">
        <v>2</v>
      </c>
      <c r="D4">
        <v>263</v>
      </c>
      <c r="E4">
        <f t="shared" ref="E4:E13" si="0">1/200*D4</f>
        <v>1.3149999999999999</v>
      </c>
      <c r="L4" s="5"/>
    </row>
    <row r="5" spans="1:12" x14ac:dyDescent="0.55000000000000004">
      <c r="A5" s="4"/>
      <c r="C5">
        <v>3</v>
      </c>
      <c r="D5">
        <v>394</v>
      </c>
      <c r="E5">
        <f t="shared" si="0"/>
        <v>1.97</v>
      </c>
      <c r="L5" s="5"/>
    </row>
    <row r="6" spans="1:12" x14ac:dyDescent="0.55000000000000004">
      <c r="A6" s="4"/>
      <c r="C6">
        <v>4</v>
      </c>
      <c r="D6">
        <v>529</v>
      </c>
      <c r="E6">
        <f t="shared" si="0"/>
        <v>2.645</v>
      </c>
      <c r="L6" s="5"/>
    </row>
    <row r="7" spans="1:12" x14ac:dyDescent="0.55000000000000004">
      <c r="A7" s="4"/>
      <c r="C7">
        <v>5</v>
      </c>
      <c r="D7">
        <v>660</v>
      </c>
      <c r="E7">
        <f t="shared" si="0"/>
        <v>3.3000000000000003</v>
      </c>
      <c r="L7" s="5"/>
    </row>
    <row r="8" spans="1:12" x14ac:dyDescent="0.55000000000000004">
      <c r="A8" s="4"/>
      <c r="C8">
        <v>6</v>
      </c>
      <c r="D8">
        <v>795</v>
      </c>
      <c r="E8">
        <f t="shared" si="0"/>
        <v>3.9750000000000001</v>
      </c>
      <c r="L8" s="5"/>
    </row>
    <row r="9" spans="1:12" x14ac:dyDescent="0.55000000000000004">
      <c r="A9" s="4"/>
      <c r="C9">
        <v>7</v>
      </c>
      <c r="D9">
        <v>927</v>
      </c>
      <c r="E9">
        <f t="shared" si="0"/>
        <v>4.6349999999999998</v>
      </c>
      <c r="L9" s="5"/>
    </row>
    <row r="10" spans="1:12" x14ac:dyDescent="0.55000000000000004">
      <c r="A10" s="4"/>
      <c r="C10">
        <v>8</v>
      </c>
      <c r="D10">
        <v>1068</v>
      </c>
      <c r="E10">
        <f t="shared" si="0"/>
        <v>5.34</v>
      </c>
      <c r="L10" s="5"/>
    </row>
    <row r="11" spans="1:12" x14ac:dyDescent="0.55000000000000004">
      <c r="A11" s="4"/>
      <c r="C11">
        <v>9</v>
      </c>
      <c r="D11">
        <v>1199</v>
      </c>
      <c r="E11">
        <f t="shared" si="0"/>
        <v>5.9950000000000001</v>
      </c>
      <c r="L11" s="5"/>
    </row>
    <row r="12" spans="1:12" x14ac:dyDescent="0.55000000000000004">
      <c r="A12" s="4"/>
      <c r="C12">
        <v>10</v>
      </c>
      <c r="D12">
        <v>1343</v>
      </c>
      <c r="E12">
        <f t="shared" si="0"/>
        <v>6.7149999999999999</v>
      </c>
      <c r="L12" s="5"/>
    </row>
    <row r="13" spans="1:12" x14ac:dyDescent="0.55000000000000004">
      <c r="A13" s="4"/>
      <c r="C13">
        <v>11</v>
      </c>
      <c r="D13">
        <v>1476</v>
      </c>
      <c r="E13">
        <f t="shared" si="0"/>
        <v>7.38</v>
      </c>
      <c r="L13" s="5"/>
    </row>
    <row r="14" spans="1:12" x14ac:dyDescent="0.55000000000000004">
      <c r="A14" s="4"/>
      <c r="I14" s="11"/>
      <c r="K14" s="11"/>
      <c r="L14" s="10"/>
    </row>
    <row r="15" spans="1:12" ht="14.7" thickBot="1" x14ac:dyDescent="0.6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1:12" x14ac:dyDescent="0.55000000000000004">
      <c r="A16" s="1"/>
      <c r="B16" s="2"/>
      <c r="C16" s="2" t="s">
        <v>1</v>
      </c>
      <c r="D16" s="3" t="s">
        <v>3</v>
      </c>
      <c r="E16" s="3"/>
      <c r="F16" s="3"/>
      <c r="G16" s="3"/>
      <c r="H16" s="2"/>
      <c r="I16" s="2"/>
      <c r="J16" s="2"/>
      <c r="K16" s="2"/>
      <c r="L16" s="9"/>
    </row>
    <row r="17" spans="1:12" x14ac:dyDescent="0.55000000000000004">
      <c r="A17" s="4"/>
      <c r="C17">
        <v>1</v>
      </c>
      <c r="D17">
        <v>157</v>
      </c>
      <c r="E17">
        <f>1/200*D17</f>
        <v>0.78500000000000003</v>
      </c>
      <c r="L17" s="5"/>
    </row>
    <row r="18" spans="1:12" x14ac:dyDescent="0.55000000000000004">
      <c r="A18" s="4"/>
      <c r="C18">
        <v>2</v>
      </c>
      <c r="D18">
        <v>316</v>
      </c>
      <c r="E18">
        <f t="shared" ref="E18:E27" si="1">1/200*D18</f>
        <v>1.58</v>
      </c>
      <c r="L18" s="5"/>
    </row>
    <row r="19" spans="1:12" x14ac:dyDescent="0.55000000000000004">
      <c r="A19" s="4"/>
      <c r="C19">
        <v>3</v>
      </c>
      <c r="D19">
        <v>475</v>
      </c>
      <c r="E19">
        <f t="shared" si="1"/>
        <v>2.375</v>
      </c>
      <c r="L19" s="5"/>
    </row>
    <row r="20" spans="1:12" x14ac:dyDescent="0.55000000000000004">
      <c r="A20" s="4"/>
      <c r="C20">
        <v>4</v>
      </c>
      <c r="D20">
        <v>634</v>
      </c>
      <c r="E20">
        <f t="shared" si="1"/>
        <v>3.17</v>
      </c>
      <c r="L20" s="5"/>
    </row>
    <row r="21" spans="1:12" x14ac:dyDescent="0.55000000000000004">
      <c r="A21" s="4"/>
      <c r="C21">
        <v>5</v>
      </c>
      <c r="D21">
        <v>794</v>
      </c>
      <c r="E21">
        <f t="shared" si="1"/>
        <v>3.97</v>
      </c>
      <c r="L21" s="5"/>
    </row>
    <row r="22" spans="1:12" x14ac:dyDescent="0.55000000000000004">
      <c r="A22" s="4"/>
      <c r="C22">
        <v>6</v>
      </c>
      <c r="D22">
        <v>953</v>
      </c>
      <c r="E22">
        <f t="shared" si="1"/>
        <v>4.7649999999999997</v>
      </c>
      <c r="L22" s="5"/>
    </row>
    <row r="23" spans="1:12" x14ac:dyDescent="0.55000000000000004">
      <c r="A23" s="4"/>
      <c r="C23">
        <v>7</v>
      </c>
      <c r="D23">
        <v>1114</v>
      </c>
      <c r="E23">
        <f t="shared" si="1"/>
        <v>5.57</v>
      </c>
      <c r="L23" s="5"/>
    </row>
    <row r="24" spans="1:12" x14ac:dyDescent="0.55000000000000004">
      <c r="A24" s="4"/>
      <c r="C24">
        <v>8</v>
      </c>
      <c r="D24">
        <v>1276</v>
      </c>
      <c r="E24">
        <f t="shared" si="1"/>
        <v>6.38</v>
      </c>
      <c r="L24" s="5"/>
    </row>
    <row r="25" spans="1:12" x14ac:dyDescent="0.55000000000000004">
      <c r="A25" s="4"/>
      <c r="C25">
        <v>9</v>
      </c>
      <c r="D25">
        <v>1437</v>
      </c>
      <c r="E25">
        <f t="shared" si="1"/>
        <v>7.1850000000000005</v>
      </c>
      <c r="L25" s="5"/>
    </row>
    <row r="26" spans="1:12" x14ac:dyDescent="0.55000000000000004">
      <c r="A26" s="4"/>
      <c r="C26">
        <v>10</v>
      </c>
      <c r="D26">
        <v>1601</v>
      </c>
      <c r="E26">
        <f t="shared" si="1"/>
        <v>8.0050000000000008</v>
      </c>
      <c r="L26" s="5"/>
    </row>
    <row r="27" spans="1:12" x14ac:dyDescent="0.55000000000000004">
      <c r="A27" s="4"/>
      <c r="C27">
        <v>11</v>
      </c>
      <c r="D27">
        <v>1764</v>
      </c>
      <c r="E27">
        <f t="shared" si="1"/>
        <v>8.82</v>
      </c>
      <c r="L27" s="5"/>
    </row>
    <row r="28" spans="1:12" x14ac:dyDescent="0.55000000000000004">
      <c r="A28" s="4"/>
      <c r="I28" s="11"/>
      <c r="K28" s="11"/>
      <c r="L28" s="10"/>
    </row>
    <row r="29" spans="1:12" ht="14.7" thickBot="1" x14ac:dyDescent="0.6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</row>
    <row r="30" spans="1:12" x14ac:dyDescent="0.55000000000000004">
      <c r="A30" s="1"/>
      <c r="B30" s="2"/>
      <c r="C30" s="2" t="s">
        <v>1</v>
      </c>
      <c r="D30" s="3" t="s">
        <v>3</v>
      </c>
      <c r="E30" s="3"/>
      <c r="F30" s="3"/>
      <c r="G30" s="3"/>
      <c r="H30" s="2"/>
      <c r="I30" s="2"/>
      <c r="J30" s="2"/>
      <c r="K30" s="2"/>
      <c r="L30" s="9"/>
    </row>
    <row r="31" spans="1:12" x14ac:dyDescent="0.55000000000000004">
      <c r="A31" s="4"/>
      <c r="C31">
        <v>1</v>
      </c>
      <c r="D31">
        <v>180</v>
      </c>
      <c r="E31">
        <f>1/200*D31</f>
        <v>0.9</v>
      </c>
      <c r="L31" s="5"/>
    </row>
    <row r="32" spans="1:12" x14ac:dyDescent="0.55000000000000004">
      <c r="A32" s="4"/>
      <c r="C32">
        <v>2</v>
      </c>
      <c r="D32">
        <v>361</v>
      </c>
      <c r="E32">
        <f t="shared" ref="E32:E41" si="2">1/200*D32</f>
        <v>1.8049999999999999</v>
      </c>
      <c r="L32" s="5"/>
    </row>
    <row r="33" spans="1:12" x14ac:dyDescent="0.55000000000000004">
      <c r="A33" s="4"/>
      <c r="C33">
        <v>3</v>
      </c>
      <c r="D33">
        <v>540</v>
      </c>
      <c r="E33">
        <f t="shared" si="2"/>
        <v>2.7</v>
      </c>
      <c r="L33" s="5"/>
    </row>
    <row r="34" spans="1:12" x14ac:dyDescent="0.55000000000000004">
      <c r="A34" s="4"/>
      <c r="C34">
        <v>4</v>
      </c>
      <c r="D34">
        <v>723</v>
      </c>
      <c r="E34">
        <f t="shared" si="2"/>
        <v>3.6150000000000002</v>
      </c>
      <c r="L34" s="5"/>
    </row>
    <row r="35" spans="1:12" x14ac:dyDescent="0.55000000000000004">
      <c r="A35" s="4"/>
      <c r="C35">
        <v>5</v>
      </c>
      <c r="D35">
        <v>905</v>
      </c>
      <c r="E35">
        <f t="shared" si="2"/>
        <v>4.5250000000000004</v>
      </c>
      <c r="L35" s="5"/>
    </row>
    <row r="36" spans="1:12" x14ac:dyDescent="0.55000000000000004">
      <c r="A36" s="4"/>
      <c r="C36">
        <v>6</v>
      </c>
      <c r="D36">
        <v>1087</v>
      </c>
      <c r="E36">
        <f t="shared" si="2"/>
        <v>5.4350000000000005</v>
      </c>
      <c r="L36" s="5"/>
    </row>
    <row r="37" spans="1:12" x14ac:dyDescent="0.55000000000000004">
      <c r="A37" s="4"/>
      <c r="C37">
        <v>7</v>
      </c>
      <c r="D37">
        <v>1270</v>
      </c>
      <c r="E37">
        <f t="shared" si="2"/>
        <v>6.3500000000000005</v>
      </c>
      <c r="L37" s="5"/>
    </row>
    <row r="38" spans="1:12" x14ac:dyDescent="0.55000000000000004">
      <c r="A38" s="4"/>
      <c r="C38">
        <v>8</v>
      </c>
      <c r="D38">
        <v>1454</v>
      </c>
      <c r="E38">
        <f t="shared" si="2"/>
        <v>7.2700000000000005</v>
      </c>
      <c r="L38" s="5"/>
    </row>
    <row r="39" spans="1:12" x14ac:dyDescent="0.55000000000000004">
      <c r="A39" s="4"/>
      <c r="C39">
        <v>9</v>
      </c>
      <c r="D39">
        <v>1638</v>
      </c>
      <c r="E39">
        <f t="shared" si="2"/>
        <v>8.19</v>
      </c>
      <c r="L39" s="5"/>
    </row>
    <row r="40" spans="1:12" x14ac:dyDescent="0.55000000000000004">
      <c r="A40" s="4"/>
      <c r="C40">
        <v>10</v>
      </c>
      <c r="D40">
        <v>1824</v>
      </c>
      <c r="E40">
        <f t="shared" si="2"/>
        <v>9.120000000000001</v>
      </c>
      <c r="L40" s="5"/>
    </row>
    <row r="41" spans="1:12" x14ac:dyDescent="0.55000000000000004">
      <c r="A41" s="4"/>
      <c r="C41">
        <v>11</v>
      </c>
      <c r="D41">
        <v>2008</v>
      </c>
      <c r="E41">
        <f t="shared" si="2"/>
        <v>10.040000000000001</v>
      </c>
      <c r="L41" s="5"/>
    </row>
    <row r="42" spans="1:12" x14ac:dyDescent="0.55000000000000004">
      <c r="A42" s="4"/>
      <c r="I42" s="11"/>
      <c r="K42" s="11"/>
      <c r="L42" s="10"/>
    </row>
    <row r="43" spans="1:12" ht="14.7" thickBot="1" x14ac:dyDescent="0.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8"/>
    </row>
    <row r="44" spans="1:12" x14ac:dyDescent="0.55000000000000004">
      <c r="A44" s="1"/>
      <c r="B44" s="2"/>
      <c r="C44" s="2" t="s">
        <v>1</v>
      </c>
      <c r="D44" s="3" t="s">
        <v>3</v>
      </c>
      <c r="E44" s="3"/>
      <c r="F44" s="3"/>
      <c r="G44" s="3"/>
      <c r="H44" s="2"/>
      <c r="I44" s="2"/>
      <c r="J44" s="2"/>
      <c r="K44" s="2"/>
      <c r="L44" s="9"/>
    </row>
    <row r="45" spans="1:12" x14ac:dyDescent="0.55000000000000004">
      <c r="A45" s="4"/>
      <c r="C45">
        <v>1</v>
      </c>
      <c r="D45">
        <v>196</v>
      </c>
      <c r="E45">
        <f>1/200*D45</f>
        <v>0.98</v>
      </c>
      <c r="L45" s="5"/>
    </row>
    <row r="46" spans="1:12" x14ac:dyDescent="0.55000000000000004">
      <c r="A46" s="4"/>
      <c r="C46">
        <v>2</v>
      </c>
      <c r="D46">
        <v>394</v>
      </c>
      <c r="E46">
        <f t="shared" ref="E46:E55" si="3">1/200*D46</f>
        <v>1.97</v>
      </c>
      <c r="L46" s="5"/>
    </row>
    <row r="47" spans="1:12" x14ac:dyDescent="0.55000000000000004">
      <c r="A47" s="4"/>
      <c r="C47">
        <v>3</v>
      </c>
      <c r="D47">
        <v>591</v>
      </c>
      <c r="E47">
        <f t="shared" si="3"/>
        <v>2.9550000000000001</v>
      </c>
      <c r="L47" s="5"/>
    </row>
    <row r="48" spans="1:12" x14ac:dyDescent="0.55000000000000004">
      <c r="A48" s="4"/>
      <c r="C48">
        <v>4</v>
      </c>
      <c r="D48">
        <v>789</v>
      </c>
      <c r="E48">
        <f t="shared" si="3"/>
        <v>3.9450000000000003</v>
      </c>
      <c r="L48" s="5"/>
    </row>
    <row r="49" spans="1:12" x14ac:dyDescent="0.55000000000000004">
      <c r="A49" s="4"/>
      <c r="C49">
        <v>5</v>
      </c>
      <c r="D49">
        <v>987</v>
      </c>
      <c r="E49">
        <f t="shared" si="3"/>
        <v>4.9350000000000005</v>
      </c>
      <c r="L49" s="5"/>
    </row>
    <row r="50" spans="1:12" x14ac:dyDescent="0.55000000000000004">
      <c r="A50" s="4"/>
      <c r="C50">
        <v>6</v>
      </c>
      <c r="D50">
        <v>1184</v>
      </c>
      <c r="E50">
        <f t="shared" si="3"/>
        <v>5.92</v>
      </c>
      <c r="L50" s="5"/>
    </row>
    <row r="51" spans="1:12" x14ac:dyDescent="0.55000000000000004">
      <c r="A51" s="4"/>
      <c r="C51">
        <v>7</v>
      </c>
      <c r="D51">
        <v>1384</v>
      </c>
      <c r="E51">
        <f t="shared" si="3"/>
        <v>6.92</v>
      </c>
      <c r="L51" s="5"/>
    </row>
    <row r="52" spans="1:12" x14ac:dyDescent="0.55000000000000004">
      <c r="A52" s="4"/>
      <c r="C52">
        <v>8</v>
      </c>
      <c r="D52">
        <v>1583</v>
      </c>
      <c r="E52">
        <f t="shared" si="3"/>
        <v>7.915</v>
      </c>
      <c r="L52" s="5"/>
    </row>
    <row r="53" spans="1:12" x14ac:dyDescent="0.55000000000000004">
      <c r="A53" s="4"/>
      <c r="C53">
        <v>9</v>
      </c>
      <c r="D53">
        <v>1783</v>
      </c>
      <c r="E53">
        <f t="shared" si="3"/>
        <v>8.9150000000000009</v>
      </c>
      <c r="L53" s="5"/>
    </row>
    <row r="54" spans="1:12" x14ac:dyDescent="0.55000000000000004">
      <c r="A54" s="4"/>
      <c r="C54">
        <v>10</v>
      </c>
      <c r="D54">
        <v>1984</v>
      </c>
      <c r="E54">
        <f t="shared" si="3"/>
        <v>9.92</v>
      </c>
      <c r="L54" s="5"/>
    </row>
    <row r="55" spans="1:12" x14ac:dyDescent="0.55000000000000004">
      <c r="A55" s="4"/>
      <c r="C55">
        <v>11</v>
      </c>
      <c r="D55">
        <v>2185</v>
      </c>
      <c r="E55">
        <f t="shared" si="3"/>
        <v>10.925000000000001</v>
      </c>
      <c r="L55" s="5"/>
    </row>
    <row r="56" spans="1:12" x14ac:dyDescent="0.55000000000000004">
      <c r="A56" s="4"/>
      <c r="I56" s="11"/>
      <c r="K56" s="11"/>
      <c r="L56" s="10"/>
    </row>
    <row r="57" spans="1:12" ht="14.7" thickBot="1" x14ac:dyDescent="0.6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8"/>
    </row>
    <row r="58" spans="1:12" x14ac:dyDescent="0.55000000000000004">
      <c r="A58" s="1"/>
      <c r="B58" s="2"/>
      <c r="C58" s="2" t="s">
        <v>1</v>
      </c>
      <c r="D58" s="3" t="s">
        <v>3</v>
      </c>
      <c r="E58" s="3"/>
      <c r="F58" s="3"/>
      <c r="G58" s="3"/>
      <c r="H58" s="2"/>
      <c r="I58" s="2"/>
      <c r="J58" s="2"/>
      <c r="K58" s="2"/>
      <c r="L58" s="9"/>
    </row>
    <row r="59" spans="1:12" x14ac:dyDescent="0.55000000000000004">
      <c r="A59" s="4"/>
      <c r="C59">
        <v>1</v>
      </c>
      <c r="D59">
        <v>216</v>
      </c>
      <c r="E59">
        <f>1/200*D59</f>
        <v>1.08</v>
      </c>
      <c r="L59" s="5"/>
    </row>
    <row r="60" spans="1:12" x14ac:dyDescent="0.55000000000000004">
      <c r="A60" s="4"/>
      <c r="C60">
        <v>2</v>
      </c>
      <c r="D60">
        <v>433</v>
      </c>
      <c r="E60">
        <f t="shared" ref="E60:E69" si="4">1/200*D60</f>
        <v>2.165</v>
      </c>
      <c r="L60" s="5"/>
    </row>
    <row r="61" spans="1:12" x14ac:dyDescent="0.55000000000000004">
      <c r="A61" s="4"/>
      <c r="C61">
        <v>3</v>
      </c>
      <c r="D61">
        <v>651</v>
      </c>
      <c r="E61">
        <f t="shared" si="4"/>
        <v>3.2549999999999999</v>
      </c>
      <c r="L61" s="5"/>
    </row>
    <row r="62" spans="1:12" x14ac:dyDescent="0.55000000000000004">
      <c r="A62" s="4"/>
      <c r="C62">
        <v>4</v>
      </c>
      <c r="D62">
        <v>868</v>
      </c>
      <c r="E62">
        <f t="shared" si="4"/>
        <v>4.34</v>
      </c>
      <c r="L62" s="5"/>
    </row>
    <row r="63" spans="1:12" x14ac:dyDescent="0.55000000000000004">
      <c r="A63" s="4"/>
      <c r="C63">
        <v>5</v>
      </c>
      <c r="D63">
        <v>1085</v>
      </c>
      <c r="E63">
        <f t="shared" si="4"/>
        <v>5.4249999999999998</v>
      </c>
      <c r="L63" s="5"/>
    </row>
    <row r="64" spans="1:12" x14ac:dyDescent="0.55000000000000004">
      <c r="A64" s="4"/>
      <c r="C64">
        <v>6</v>
      </c>
      <c r="D64">
        <v>1303</v>
      </c>
      <c r="E64">
        <f t="shared" si="4"/>
        <v>6.5150000000000006</v>
      </c>
      <c r="L64" s="5"/>
    </row>
    <row r="65" spans="1:12" x14ac:dyDescent="0.55000000000000004">
      <c r="A65" s="4"/>
      <c r="C65">
        <v>7</v>
      </c>
      <c r="D65">
        <v>1523</v>
      </c>
      <c r="E65">
        <f t="shared" si="4"/>
        <v>7.6150000000000002</v>
      </c>
      <c r="L65" s="5"/>
    </row>
    <row r="66" spans="1:12" x14ac:dyDescent="0.55000000000000004">
      <c r="A66" s="4"/>
      <c r="C66">
        <v>8</v>
      </c>
      <c r="D66">
        <v>1741</v>
      </c>
      <c r="E66">
        <f t="shared" si="4"/>
        <v>8.7050000000000001</v>
      </c>
      <c r="L66" s="5"/>
    </row>
    <row r="67" spans="1:12" x14ac:dyDescent="0.55000000000000004">
      <c r="A67" s="4"/>
      <c r="C67">
        <v>9</v>
      </c>
      <c r="D67">
        <v>1960</v>
      </c>
      <c r="E67">
        <f t="shared" si="4"/>
        <v>9.8000000000000007</v>
      </c>
      <c r="L67" s="5"/>
    </row>
    <row r="68" spans="1:12" x14ac:dyDescent="0.55000000000000004">
      <c r="A68" s="4"/>
      <c r="C68">
        <v>10</v>
      </c>
      <c r="D68">
        <v>2181</v>
      </c>
      <c r="E68">
        <f t="shared" si="4"/>
        <v>10.904999999999999</v>
      </c>
      <c r="L68" s="5"/>
    </row>
    <row r="69" spans="1:12" x14ac:dyDescent="0.55000000000000004">
      <c r="A69" s="4"/>
      <c r="C69">
        <v>11</v>
      </c>
      <c r="D69">
        <v>2402</v>
      </c>
      <c r="E69">
        <f t="shared" si="4"/>
        <v>12.01</v>
      </c>
      <c r="L69" s="5"/>
    </row>
    <row r="70" spans="1:12" x14ac:dyDescent="0.55000000000000004">
      <c r="A70" s="4"/>
      <c r="I70" s="11"/>
      <c r="K70" s="11"/>
      <c r="L70" s="10"/>
    </row>
    <row r="71" spans="1:12" ht="14.7" thickBot="1" x14ac:dyDescent="0.6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8"/>
    </row>
    <row r="72" spans="1:12" x14ac:dyDescent="0.55000000000000004">
      <c r="A72" s="1"/>
      <c r="B72" s="2"/>
      <c r="C72" s="2" t="s">
        <v>1</v>
      </c>
      <c r="D72" s="3" t="s">
        <v>3</v>
      </c>
      <c r="E72" s="3"/>
      <c r="F72" s="3"/>
      <c r="G72" s="3"/>
      <c r="H72" s="2"/>
      <c r="I72" s="2"/>
      <c r="J72" s="2"/>
      <c r="K72" s="2"/>
      <c r="L72" s="9"/>
    </row>
    <row r="73" spans="1:12" x14ac:dyDescent="0.55000000000000004">
      <c r="A73" s="4"/>
      <c r="C73">
        <v>1</v>
      </c>
      <c r="D73">
        <v>234</v>
      </c>
      <c r="E73">
        <f>1/200*D73</f>
        <v>1.17</v>
      </c>
      <c r="L73" s="5"/>
    </row>
    <row r="74" spans="1:12" x14ac:dyDescent="0.55000000000000004">
      <c r="A74" s="4"/>
      <c r="C74">
        <v>2</v>
      </c>
      <c r="D74">
        <v>469</v>
      </c>
      <c r="E74">
        <f t="shared" ref="E74:E83" si="5">1/200*D74</f>
        <v>2.3450000000000002</v>
      </c>
      <c r="L74" s="5"/>
    </row>
    <row r="75" spans="1:12" x14ac:dyDescent="0.55000000000000004">
      <c r="A75" s="4"/>
      <c r="C75">
        <v>3</v>
      </c>
      <c r="D75">
        <v>704</v>
      </c>
      <c r="E75">
        <f t="shared" si="5"/>
        <v>3.52</v>
      </c>
      <c r="L75" s="5"/>
    </row>
    <row r="76" spans="1:12" x14ac:dyDescent="0.55000000000000004">
      <c r="A76" s="4"/>
      <c r="C76">
        <v>4</v>
      </c>
      <c r="D76">
        <v>939</v>
      </c>
      <c r="E76">
        <f t="shared" si="5"/>
        <v>4.6950000000000003</v>
      </c>
      <c r="L76" s="5"/>
    </row>
    <row r="77" spans="1:12" x14ac:dyDescent="0.55000000000000004">
      <c r="A77" s="4"/>
      <c r="C77">
        <v>5</v>
      </c>
      <c r="D77">
        <v>1175</v>
      </c>
      <c r="E77">
        <f t="shared" si="5"/>
        <v>5.875</v>
      </c>
      <c r="L77" s="5"/>
    </row>
    <row r="78" spans="1:12" x14ac:dyDescent="0.55000000000000004">
      <c r="A78" s="4"/>
      <c r="C78">
        <v>6</v>
      </c>
      <c r="D78">
        <v>1411</v>
      </c>
      <c r="E78">
        <f t="shared" si="5"/>
        <v>7.0549999999999997</v>
      </c>
      <c r="L78" s="5"/>
    </row>
    <row r="79" spans="1:12" x14ac:dyDescent="0.55000000000000004">
      <c r="A79" s="4"/>
      <c r="C79">
        <v>7</v>
      </c>
      <c r="D79">
        <v>1647</v>
      </c>
      <c r="E79">
        <f t="shared" si="5"/>
        <v>8.2349999999999994</v>
      </c>
      <c r="L79" s="5"/>
    </row>
    <row r="80" spans="1:12" x14ac:dyDescent="0.55000000000000004">
      <c r="A80" s="4"/>
      <c r="C80">
        <v>8</v>
      </c>
      <c r="D80">
        <v>1883</v>
      </c>
      <c r="E80">
        <f t="shared" si="5"/>
        <v>9.4150000000000009</v>
      </c>
      <c r="L80" s="5"/>
    </row>
    <row r="81" spans="1:12" x14ac:dyDescent="0.55000000000000004">
      <c r="A81" s="4"/>
      <c r="C81">
        <v>9</v>
      </c>
      <c r="D81">
        <v>2119</v>
      </c>
      <c r="E81">
        <f t="shared" si="5"/>
        <v>10.595000000000001</v>
      </c>
      <c r="L81" s="5"/>
    </row>
    <row r="82" spans="1:12" x14ac:dyDescent="0.55000000000000004">
      <c r="A82" s="4"/>
      <c r="C82">
        <v>10</v>
      </c>
      <c r="D82">
        <v>2360</v>
      </c>
      <c r="E82">
        <f t="shared" si="5"/>
        <v>11.8</v>
      </c>
      <c r="L82" s="5"/>
    </row>
    <row r="83" spans="1:12" x14ac:dyDescent="0.55000000000000004">
      <c r="A83" s="4"/>
      <c r="C83">
        <v>11</v>
      </c>
      <c r="D83">
        <v>2598</v>
      </c>
      <c r="E83">
        <f t="shared" si="5"/>
        <v>12.99</v>
      </c>
      <c r="L83" s="5"/>
    </row>
    <row r="84" spans="1:12" x14ac:dyDescent="0.55000000000000004">
      <c r="A84" s="4"/>
      <c r="I84" s="11"/>
      <c r="K84" s="11"/>
      <c r="L84" s="10"/>
    </row>
    <row r="85" spans="1:12" ht="14.7" thickBot="1" x14ac:dyDescent="0.6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8"/>
    </row>
  </sheetData>
  <sortState xmlns:xlrd2="http://schemas.microsoft.com/office/spreadsheetml/2017/richdata2" ref="C73:D83">
    <sortCondition ref="C73:C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Aleksander Rozhkov</cp:lastModifiedBy>
  <dcterms:created xsi:type="dcterms:W3CDTF">2023-10-09T19:17:53Z</dcterms:created>
  <dcterms:modified xsi:type="dcterms:W3CDTF">2023-10-10T07:44:15Z</dcterms:modified>
</cp:coreProperties>
</file>