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f0ec7fd2bf0214/Desktop/Kurse/MachineLearning/03 doc/"/>
    </mc:Choice>
  </mc:AlternateContent>
  <xr:revisionPtr revIDLastSave="156" documentId="13_ncr:1_{07181002-2E2D-4B3C-8272-132E03E5D89D}" xr6:coauthVersionLast="47" xr6:coauthVersionMax="47" xr10:uidLastSave="{59FCC3F0-FC3F-473B-8247-741F78A2A7E8}"/>
  <bookViews>
    <workbookView xWindow="-108" yWindow="-108" windowWidth="30936" windowHeight="16776" xr2:uid="{2D61CDE7-A767-4483-91CF-698C71BBD366}"/>
  </bookViews>
  <sheets>
    <sheet name="Dataset" sheetId="3" r:id="rId1"/>
    <sheet name="Beispiel" sheetId="1" r:id="rId2"/>
    <sheet name="R2" sheetId="4" r:id="rId3"/>
    <sheet name="Regressionsanalys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G33" i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M26" i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2" i="4"/>
  <c r="D2" i="4"/>
  <c r="H2" i="4" s="1"/>
  <c r="G3" i="4" l="1"/>
  <c r="D3" i="4"/>
  <c r="G2" i="4"/>
  <c r="H3" i="4" l="1"/>
  <c r="D4" i="4"/>
  <c r="D5" i="4" l="1"/>
  <c r="H4" i="4"/>
  <c r="G4" i="4"/>
  <c r="D6" i="4" l="1"/>
  <c r="H5" i="4"/>
  <c r="G5" i="4"/>
  <c r="D7" i="4" l="1"/>
  <c r="H6" i="4"/>
  <c r="G6" i="4"/>
  <c r="D8" i="4" l="1"/>
  <c r="H7" i="4"/>
  <c r="G7" i="4"/>
  <c r="D9" i="4" l="1"/>
  <c r="H8" i="4"/>
  <c r="G8" i="4"/>
  <c r="D10" i="4" l="1"/>
  <c r="H9" i="4"/>
  <c r="G9" i="4"/>
  <c r="D11" i="4" l="1"/>
  <c r="H10" i="4"/>
  <c r="G10" i="4"/>
  <c r="D12" i="4" l="1"/>
  <c r="H11" i="4"/>
  <c r="G11" i="4"/>
  <c r="D13" i="4" l="1"/>
  <c r="H12" i="4"/>
  <c r="G12" i="4"/>
  <c r="D14" i="4" l="1"/>
  <c r="H13" i="4"/>
  <c r="G13" i="4"/>
  <c r="D15" i="4" l="1"/>
  <c r="G14" i="4"/>
  <c r="H14" i="4"/>
  <c r="D16" i="4" l="1"/>
  <c r="G15" i="4"/>
  <c r="H15" i="4"/>
  <c r="D17" i="4" l="1"/>
  <c r="H16" i="4"/>
  <c r="G16" i="4"/>
  <c r="D18" i="4" l="1"/>
  <c r="H17" i="4"/>
  <c r="G17" i="4"/>
  <c r="D19" i="4" l="1"/>
  <c r="G18" i="4"/>
  <c r="H18" i="4"/>
  <c r="O26" i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L25" i="1"/>
  <c r="Q25" i="1" s="1"/>
  <c r="O3" i="1"/>
  <c r="O4" i="1" s="1"/>
  <c r="D20" i="4" l="1"/>
  <c r="H19" i="4"/>
  <c r="G19" i="4"/>
  <c r="L26" i="1"/>
  <c r="Q26" i="1" s="1"/>
  <c r="O5" i="1"/>
  <c r="L4" i="1"/>
  <c r="Q4" i="1" s="1"/>
  <c r="L3" i="1"/>
  <c r="Q3" i="1" s="1"/>
  <c r="D21" i="4" l="1"/>
  <c r="H20" i="4"/>
  <c r="G20" i="4"/>
  <c r="L27" i="1"/>
  <c r="Q27" i="1" s="1"/>
  <c r="O6" i="1"/>
  <c r="L5" i="1"/>
  <c r="Q5" i="1" s="1"/>
  <c r="D22" i="4" l="1"/>
  <c r="H21" i="4"/>
  <c r="G21" i="4"/>
  <c r="L28" i="1"/>
  <c r="Q28" i="1" s="1"/>
  <c r="L6" i="1"/>
  <c r="Q6" i="1" s="1"/>
  <c r="O7" i="1"/>
  <c r="D23" i="4" l="1"/>
  <c r="H22" i="4"/>
  <c r="G22" i="4"/>
  <c r="L29" i="1"/>
  <c r="Q29" i="1" s="1"/>
  <c r="O8" i="1"/>
  <c r="L7" i="1"/>
  <c r="Q7" i="1" s="1"/>
  <c r="D24" i="4" l="1"/>
  <c r="H23" i="4"/>
  <c r="G23" i="4"/>
  <c r="L30" i="1"/>
  <c r="Q30" i="1" s="1"/>
  <c r="L8" i="1"/>
  <c r="Q8" i="1" s="1"/>
  <c r="O9" i="1"/>
  <c r="D25" i="4" l="1"/>
  <c r="H24" i="4"/>
  <c r="G24" i="4"/>
  <c r="L31" i="1"/>
  <c r="Q31" i="1" s="1"/>
  <c r="O10" i="1"/>
  <c r="L9" i="1"/>
  <c r="Q9" i="1" s="1"/>
  <c r="D26" i="4" l="1"/>
  <c r="H25" i="4"/>
  <c r="G25" i="4"/>
  <c r="L32" i="1"/>
  <c r="Q32" i="1" s="1"/>
  <c r="L10" i="1"/>
  <c r="Q10" i="1" s="1"/>
  <c r="O11" i="1"/>
  <c r="D27" i="4" l="1"/>
  <c r="H26" i="4"/>
  <c r="G26" i="4"/>
  <c r="L33" i="1"/>
  <c r="Q33" i="1" s="1"/>
  <c r="L11" i="1"/>
  <c r="Q11" i="1" s="1"/>
  <c r="O12" i="1"/>
  <c r="D28" i="4" l="1"/>
  <c r="H27" i="4"/>
  <c r="G27" i="4"/>
  <c r="L34" i="1"/>
  <c r="Q34" i="1" s="1"/>
  <c r="O13" i="1"/>
  <c r="L12" i="1"/>
  <c r="Q12" i="1" s="1"/>
  <c r="D29" i="4" l="1"/>
  <c r="H28" i="4"/>
  <c r="G28" i="4"/>
  <c r="L35" i="1"/>
  <c r="Q35" i="1" s="1"/>
  <c r="O14" i="1"/>
  <c r="L13" i="1"/>
  <c r="Q13" i="1" s="1"/>
  <c r="D30" i="4" l="1"/>
  <c r="H29" i="4"/>
  <c r="G29" i="4"/>
  <c r="L36" i="1"/>
  <c r="Q36" i="1" s="1"/>
  <c r="L14" i="1"/>
  <c r="Q14" i="1" s="1"/>
  <c r="O15" i="1"/>
  <c r="D31" i="4" l="1"/>
  <c r="H30" i="4"/>
  <c r="G30" i="4"/>
  <c r="L37" i="1"/>
  <c r="Q37" i="1" s="1"/>
  <c r="O16" i="1"/>
  <c r="L15" i="1"/>
  <c r="Q15" i="1" s="1"/>
  <c r="G31" i="4" l="1"/>
  <c r="G34" i="4" s="1"/>
  <c r="H31" i="4"/>
  <c r="H34" i="4" s="1"/>
  <c r="L38" i="1"/>
  <c r="Q38" i="1" s="1"/>
  <c r="L16" i="1"/>
  <c r="Q16" i="1" s="1"/>
  <c r="O17" i="1"/>
  <c r="I36" i="4" l="1"/>
  <c r="L39" i="1"/>
  <c r="Q39" i="1" s="1"/>
  <c r="O18" i="1"/>
  <c r="L17" i="1"/>
  <c r="Q17" i="1" s="1"/>
  <c r="L40" i="1" l="1"/>
  <c r="Q40" i="1" s="1"/>
  <c r="L18" i="1"/>
  <c r="Q18" i="1" s="1"/>
  <c r="O19" i="1"/>
  <c r="L41" i="1" l="1"/>
  <c r="Q41" i="1" s="1"/>
  <c r="L19" i="1"/>
  <c r="Q19" i="1" s="1"/>
  <c r="O20" i="1"/>
  <c r="L42" i="1" l="1"/>
  <c r="Q42" i="1" s="1"/>
  <c r="O21" i="1"/>
  <c r="L20" i="1"/>
  <c r="Q20" i="1" s="1"/>
  <c r="L44" i="1" l="1"/>
  <c r="Q44" i="1" s="1"/>
  <c r="L43" i="1"/>
  <c r="Q43" i="1" s="1"/>
  <c r="O22" i="1"/>
  <c r="L21" i="1"/>
  <c r="Q21" i="1" s="1"/>
  <c r="L22" i="1" l="1"/>
  <c r="Q22" i="1" s="1"/>
</calcChain>
</file>

<file path=xl/sharedStrings.xml><?xml version="1.0" encoding="utf-8"?>
<sst xmlns="http://schemas.openxmlformats.org/spreadsheetml/2006/main" count="70" uniqueCount="55">
  <si>
    <t>intercept</t>
  </si>
  <si>
    <t>slope</t>
  </si>
  <si>
    <t>Gewicht (x)</t>
  </si>
  <si>
    <t>Groesse (y)</t>
  </si>
  <si>
    <t>Predicted (y)</t>
  </si>
  <si>
    <t>#</t>
  </si>
  <si>
    <t>AUSGABE: ZUSAMMENFASSUNG</t>
  </si>
  <si>
    <t>Regressions-Statistik</t>
  </si>
  <si>
    <t>Multipler Korrelationskoeffizient</t>
  </si>
  <si>
    <t>Bestimmtheitsmaß</t>
  </si>
  <si>
    <t>Adjustiertes Bestimmtheitsmaß</t>
  </si>
  <si>
    <t>Standardfehler</t>
  </si>
  <si>
    <t>Beobachtungen</t>
  </si>
  <si>
    <t>ANOVA</t>
  </si>
  <si>
    <t>Regression</t>
  </si>
  <si>
    <t>Residue</t>
  </si>
  <si>
    <t>Gesamt</t>
  </si>
  <si>
    <t>Schnittpunkt</t>
  </si>
  <si>
    <t>Freiheitsgrade (df)</t>
  </si>
  <si>
    <t>Quadratsummen (SS)</t>
  </si>
  <si>
    <t>Mittlere Quadratsumme (MS)</t>
  </si>
  <si>
    <t>Prüfgröße (F)</t>
  </si>
  <si>
    <t>F krit</t>
  </si>
  <si>
    <t>Koeffizienten</t>
  </si>
  <si>
    <t>t-Statistik</t>
  </si>
  <si>
    <t>P-Wert</t>
  </si>
  <si>
    <t>Untere 95%</t>
  </si>
  <si>
    <t>Obere 95%</t>
  </si>
  <si>
    <t>Untere 95,0%</t>
  </si>
  <si>
    <t>Obere 95,0%</t>
  </si>
  <si>
    <t>X Variable 1</t>
  </si>
  <si>
    <t>Residuum²</t>
  </si>
  <si>
    <t>gesetzt</t>
  </si>
  <si>
    <t>Gewicht_x</t>
  </si>
  <si>
    <t>Groesse_y</t>
  </si>
  <si>
    <t>x</t>
  </si>
  <si>
    <t>y_real</t>
  </si>
  <si>
    <t>y_mittel</t>
  </si>
  <si>
    <t>y_pred</t>
  </si>
  <si>
    <t>SQE</t>
  </si>
  <si>
    <t>SQT</t>
  </si>
  <si>
    <t>Summe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</si>
  <si>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</si>
  <si>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(y_pred - y_mittel)</t>
    </r>
    <r>
      <rPr>
        <vertAlign val="superscript"/>
        <sz val="11"/>
        <color theme="1"/>
        <rFont val="Calibri"/>
        <family val="2"/>
        <scheme val="minor"/>
      </rPr>
      <t>2</t>
    </r>
  </si>
  <si>
    <t>Sum of Squares Error</t>
  </si>
  <si>
    <r>
      <t>(y_real - y_mittel)</t>
    </r>
    <r>
      <rPr>
        <vertAlign val="superscript"/>
        <sz val="11"/>
        <color theme="1"/>
        <rFont val="Calibri"/>
        <family val="2"/>
        <scheme val="minor"/>
      </rPr>
      <t>2</t>
    </r>
  </si>
  <si>
    <t>Sum of Squares Total</t>
  </si>
  <si>
    <t>SQE/SQT</t>
  </si>
  <si>
    <t xml:space="preserve">Durch Regressiongerade erklärte Abweichung </t>
  </si>
  <si>
    <r>
      <t xml:space="preserve">y_pred wird anhand der </t>
    </r>
    <r>
      <rPr>
        <i/>
        <sz val="11"/>
        <color theme="1"/>
        <rFont val="Calibri"/>
        <family val="2"/>
        <scheme val="minor"/>
      </rPr>
      <t>richtigen</t>
    </r>
    <r>
      <rPr>
        <sz val="11"/>
        <color theme="1"/>
        <rFont val="Calibri"/>
        <family val="2"/>
        <scheme val="minor"/>
      </rPr>
      <t xml:space="preserve"> Regressionskoeefizienten berechnet</t>
    </r>
  </si>
  <si>
    <t>Proxi 1</t>
  </si>
  <si>
    <t>Proxi 2</t>
  </si>
  <si>
    <t>b = y - mx</t>
  </si>
  <si>
    <t>2-Punkt Berechnung (1, 30)</t>
  </si>
  <si>
    <r>
      <t xml:space="preserve">a =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 xml:space="preserve">y /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</si>
</sst>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6" formatCode="#,##0.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3" fillId="0" borderId="0" xfId="0" applyFont="1"/>
    <xf numFmtId="0" fontId="0" fillId="4" borderId="0" xfId="0" applyFill="1"/>
    <xf numFmtId="3" fontId="0" fillId="0" borderId="0" xfId="0" applyNumberFormat="1"/>
    <xf numFmtId="0" fontId="0" fillId="4" borderId="2" xfId="0" applyFill="1" applyBorder="1"/>
    <xf numFmtId="0" fontId="2" fillId="4" borderId="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3" borderId="1" xfId="0" applyFont="1" applyFill="1" applyBorder="1"/>
    <xf numFmtId="0" fontId="0" fillId="3" borderId="4" xfId="0" applyFont="1" applyFill="1" applyBorder="1"/>
    <xf numFmtId="0" fontId="0" fillId="0" borderId="1" xfId="0" applyFont="1" applyBorder="1"/>
    <xf numFmtId="0" fontId="0" fillId="0" borderId="4" xfId="0" applyFont="1" applyBorder="1"/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/>
    </xf>
    <xf numFmtId="0" fontId="1" fillId="8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/>
    </xf>
    <xf numFmtId="0" fontId="1" fillId="8" borderId="0" xfId="0" applyFont="1" applyFill="1"/>
    <xf numFmtId="4" fontId="1" fillId="8" borderId="0" xfId="0" applyNumberFormat="1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6" fillId="9" borderId="0" xfId="0" applyFont="1" applyFill="1"/>
    <xf numFmtId="165" fontId="6" fillId="9" borderId="0" xfId="0" applyNumberFormat="1" applyFont="1" applyFill="1"/>
    <xf numFmtId="0" fontId="0" fillId="9" borderId="0" xfId="0" applyFill="1"/>
    <xf numFmtId="166" fontId="0" fillId="4" borderId="0" xfId="0" applyNumberFormat="1" applyFill="1"/>
    <xf numFmtId="0" fontId="6" fillId="0" borderId="0" xfId="0" applyFont="1"/>
    <xf numFmtId="0" fontId="9" fillId="0" borderId="0" xfId="0" applyFont="1"/>
  </cellXfs>
  <cellStyles count="1">
    <cellStyle name="Standard" xfId="0" builtinId="0"/>
  </cellStyles>
  <dxfs count="11">
    <dxf>
      <numFmt numFmtId="166" formatCode="#,##0.0"/>
      <fill>
        <patternFill patternType="solid">
          <fgColor indexed="64"/>
          <bgColor rgb="FFFFFF00"/>
        </patternFill>
      </fill>
    </dxf>
    <dxf>
      <alignment horizontal="center" vertical="bottom" textRotation="0" wrapText="0" indent="0" justifyLastLine="0" shrinkToFit="0" readingOrder="0"/>
    </dxf>
    <dxf>
      <numFmt numFmtId="3" formatCode="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Beispiel!$Q$2</c:f>
              <c:strCache>
                <c:ptCount val="1"/>
                <c:pt idx="0">
                  <c:v>Residuum²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Beispiel!$Q$3:$Q$22</c:f>
              <c:numCache>
                <c:formatCode>#,##0</c:formatCode>
                <c:ptCount val="20"/>
                <c:pt idx="0">
                  <c:v>8649</c:v>
                </c:pt>
                <c:pt idx="1">
                  <c:v>6889</c:v>
                </c:pt>
                <c:pt idx="2">
                  <c:v>5329</c:v>
                </c:pt>
                <c:pt idx="3">
                  <c:v>3969</c:v>
                </c:pt>
                <c:pt idx="4">
                  <c:v>2809</c:v>
                </c:pt>
                <c:pt idx="5">
                  <c:v>1849</c:v>
                </c:pt>
                <c:pt idx="6">
                  <c:v>1089</c:v>
                </c:pt>
                <c:pt idx="7">
                  <c:v>529</c:v>
                </c:pt>
                <c:pt idx="8">
                  <c:v>169</c:v>
                </c:pt>
                <c:pt idx="9">
                  <c:v>9</c:v>
                </c:pt>
                <c:pt idx="10">
                  <c:v>49</c:v>
                </c:pt>
                <c:pt idx="11">
                  <c:v>289</c:v>
                </c:pt>
                <c:pt idx="12">
                  <c:v>729</c:v>
                </c:pt>
                <c:pt idx="13">
                  <c:v>1369</c:v>
                </c:pt>
                <c:pt idx="14">
                  <c:v>2209</c:v>
                </c:pt>
                <c:pt idx="15">
                  <c:v>3249</c:v>
                </c:pt>
                <c:pt idx="16">
                  <c:v>4489</c:v>
                </c:pt>
                <c:pt idx="17">
                  <c:v>5929</c:v>
                </c:pt>
                <c:pt idx="18">
                  <c:v>7569</c:v>
                </c:pt>
                <c:pt idx="19">
                  <c:v>9409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6-4067-8FC1-401C76CC3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760591"/>
        <c:axId val="1170769711"/>
      </c:lineChart>
      <c:catAx>
        <c:axId val="117076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0769711"/>
        <c:crosses val="autoZero"/>
        <c:auto val="1"/>
        <c:lblAlgn val="ctr"/>
        <c:lblOffset val="100"/>
        <c:noMultiLvlLbl val="0"/>
      </c:catAx>
      <c:valAx>
        <c:axId val="117076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Residuum²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076059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Beispiel!$C$2</c:f>
              <c:strCache>
                <c:ptCount val="1"/>
                <c:pt idx="0">
                  <c:v>Groesse (y)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Beispiel!$B$3:$B$32</c:f>
              <c:numCache>
                <c:formatCode>General</c:formatCode>
                <c:ptCount val="30"/>
                <c:pt idx="0">
                  <c:v>49</c:v>
                </c:pt>
                <c:pt idx="1">
                  <c:v>49</c:v>
                </c:pt>
                <c:pt idx="2">
                  <c:v>51</c:v>
                </c:pt>
                <c:pt idx="3">
                  <c:v>56</c:v>
                </c:pt>
                <c:pt idx="4">
                  <c:v>56</c:v>
                </c:pt>
                <c:pt idx="5">
                  <c:v>58</c:v>
                </c:pt>
                <c:pt idx="6">
                  <c:v>58</c:v>
                </c:pt>
                <c:pt idx="7">
                  <c:v>59</c:v>
                </c:pt>
                <c:pt idx="8">
                  <c:v>59</c:v>
                </c:pt>
                <c:pt idx="9">
                  <c:v>60</c:v>
                </c:pt>
                <c:pt idx="10">
                  <c:v>64</c:v>
                </c:pt>
                <c:pt idx="11">
                  <c:v>65</c:v>
                </c:pt>
                <c:pt idx="12">
                  <c:v>67</c:v>
                </c:pt>
                <c:pt idx="13">
                  <c:v>67</c:v>
                </c:pt>
                <c:pt idx="14">
                  <c:v>68</c:v>
                </c:pt>
                <c:pt idx="15">
                  <c:v>70</c:v>
                </c:pt>
                <c:pt idx="16">
                  <c:v>70</c:v>
                </c:pt>
                <c:pt idx="17">
                  <c:v>73</c:v>
                </c:pt>
                <c:pt idx="18">
                  <c:v>74</c:v>
                </c:pt>
                <c:pt idx="19">
                  <c:v>76</c:v>
                </c:pt>
                <c:pt idx="20">
                  <c:v>79</c:v>
                </c:pt>
                <c:pt idx="21">
                  <c:v>80</c:v>
                </c:pt>
                <c:pt idx="22">
                  <c:v>82</c:v>
                </c:pt>
                <c:pt idx="23">
                  <c:v>82</c:v>
                </c:pt>
                <c:pt idx="24">
                  <c:v>85</c:v>
                </c:pt>
                <c:pt idx="25">
                  <c:v>86</c:v>
                </c:pt>
                <c:pt idx="26">
                  <c:v>88</c:v>
                </c:pt>
                <c:pt idx="27">
                  <c:v>97</c:v>
                </c:pt>
                <c:pt idx="28">
                  <c:v>100</c:v>
                </c:pt>
                <c:pt idx="29">
                  <c:v>103</c:v>
                </c:pt>
              </c:numCache>
            </c:numRef>
          </c:xVal>
          <c:yVal>
            <c:numRef>
              <c:f>Beispiel!$C$3:$C$32</c:f>
              <c:numCache>
                <c:formatCode>General</c:formatCode>
                <c:ptCount val="30"/>
                <c:pt idx="0">
                  <c:v>156</c:v>
                </c:pt>
                <c:pt idx="1">
                  <c:v>157</c:v>
                </c:pt>
                <c:pt idx="2">
                  <c:v>161</c:v>
                </c:pt>
                <c:pt idx="3">
                  <c:v>170</c:v>
                </c:pt>
                <c:pt idx="4">
                  <c:v>164</c:v>
                </c:pt>
                <c:pt idx="5">
                  <c:v>159</c:v>
                </c:pt>
                <c:pt idx="6">
                  <c:v>161</c:v>
                </c:pt>
                <c:pt idx="7">
                  <c:v>160</c:v>
                </c:pt>
                <c:pt idx="8">
                  <c:v>166</c:v>
                </c:pt>
                <c:pt idx="9">
                  <c:v>168</c:v>
                </c:pt>
                <c:pt idx="10">
                  <c:v>166</c:v>
                </c:pt>
                <c:pt idx="11">
                  <c:v>165</c:v>
                </c:pt>
                <c:pt idx="12">
                  <c:v>171</c:v>
                </c:pt>
                <c:pt idx="13">
                  <c:v>168</c:v>
                </c:pt>
                <c:pt idx="14">
                  <c:v>168</c:v>
                </c:pt>
                <c:pt idx="15">
                  <c:v>185</c:v>
                </c:pt>
                <c:pt idx="16">
                  <c:v>160</c:v>
                </c:pt>
                <c:pt idx="17">
                  <c:v>188</c:v>
                </c:pt>
                <c:pt idx="18">
                  <c:v>179</c:v>
                </c:pt>
                <c:pt idx="19">
                  <c:v>180</c:v>
                </c:pt>
                <c:pt idx="20">
                  <c:v>181</c:v>
                </c:pt>
                <c:pt idx="21">
                  <c:v>179</c:v>
                </c:pt>
                <c:pt idx="22">
                  <c:v>194</c:v>
                </c:pt>
                <c:pt idx="23">
                  <c:v>190</c:v>
                </c:pt>
                <c:pt idx="24">
                  <c:v>180</c:v>
                </c:pt>
                <c:pt idx="25">
                  <c:v>182</c:v>
                </c:pt>
                <c:pt idx="26">
                  <c:v>186</c:v>
                </c:pt>
                <c:pt idx="27">
                  <c:v>197</c:v>
                </c:pt>
                <c:pt idx="28">
                  <c:v>194</c:v>
                </c:pt>
                <c:pt idx="29">
                  <c:v>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0-4923-9DFB-B2DCDDC27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127423"/>
        <c:axId val="945130303"/>
      </c:scatterChart>
      <c:valAx>
        <c:axId val="945127423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Gewicht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5130303"/>
        <c:crosses val="autoZero"/>
        <c:crossBetween val="midCat"/>
      </c:valAx>
      <c:valAx>
        <c:axId val="945130303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512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Beispiel!$Q$24</c:f>
              <c:strCache>
                <c:ptCount val="1"/>
                <c:pt idx="0">
                  <c:v>Residuum²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Beispiel!$Q$25:$Q$44</c:f>
              <c:numCache>
                <c:formatCode>#,##0</c:formatCode>
                <c:ptCount val="20"/>
                <c:pt idx="0">
                  <c:v>9158.49</c:v>
                </c:pt>
                <c:pt idx="1">
                  <c:v>7293.1600000000008</c:v>
                </c:pt>
                <c:pt idx="2">
                  <c:v>5640.0099999999993</c:v>
                </c:pt>
                <c:pt idx="3">
                  <c:v>4199.0400000000018</c:v>
                </c:pt>
                <c:pt idx="4">
                  <c:v>2970.25</c:v>
                </c:pt>
                <c:pt idx="5">
                  <c:v>1953.639999999999</c:v>
                </c:pt>
                <c:pt idx="6">
                  <c:v>1149.2100000000005</c:v>
                </c:pt>
                <c:pt idx="7">
                  <c:v>556.9599999999997</c:v>
                </c:pt>
                <c:pt idx="8">
                  <c:v>176.8900000000003</c:v>
                </c:pt>
                <c:pt idx="9">
                  <c:v>9</c:v>
                </c:pt>
                <c:pt idx="10">
                  <c:v>53.290000000000163</c:v>
                </c:pt>
                <c:pt idx="11">
                  <c:v>309.75999999999982</c:v>
                </c:pt>
                <c:pt idx="12">
                  <c:v>778.41000000000031</c:v>
                </c:pt>
                <c:pt idx="13">
                  <c:v>1459.2399999999991</c:v>
                </c:pt>
                <c:pt idx="14">
                  <c:v>2352.25</c:v>
                </c:pt>
                <c:pt idx="15">
                  <c:v>3457.4400000000014</c:v>
                </c:pt>
                <c:pt idx="16">
                  <c:v>4774.8100000000031</c:v>
                </c:pt>
                <c:pt idx="17">
                  <c:v>6304.359999999996</c:v>
                </c:pt>
                <c:pt idx="18">
                  <c:v>8046.0899999999983</c:v>
                </c:pt>
                <c:pt idx="1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6-4CE1-A759-B8855BD95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163391"/>
        <c:axId val="1161163871"/>
      </c:lineChart>
      <c:catAx>
        <c:axId val="116116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1163871"/>
        <c:crosses val="autoZero"/>
        <c:auto val="1"/>
        <c:lblAlgn val="ctr"/>
        <c:lblOffset val="100"/>
        <c:noMultiLvlLbl val="0"/>
      </c:catAx>
      <c:valAx>
        <c:axId val="116116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Residuum²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116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1</xdr:row>
      <xdr:rowOff>11430</xdr:rowOff>
    </xdr:from>
    <xdr:to>
      <xdr:col>20</xdr:col>
      <xdr:colOff>403860</xdr:colOff>
      <xdr:row>16</xdr:row>
      <xdr:rowOff>11430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1C0B925-032D-009F-A535-1D9665932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1</xdr:row>
      <xdr:rowOff>3810</xdr:rowOff>
    </xdr:from>
    <xdr:to>
      <xdr:col>8</xdr:col>
      <xdr:colOff>784860</xdr:colOff>
      <xdr:row>16</xdr:row>
      <xdr:rowOff>3810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B2A3ACC-3B3A-401A-9D69-D06E14BFD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312420</xdr:colOff>
      <xdr:row>23</xdr:row>
      <xdr:rowOff>34290</xdr:rowOff>
    </xdr:from>
    <xdr:to>
      <xdr:col>20</xdr:col>
      <xdr:colOff>472440</xdr:colOff>
      <xdr:row>38</xdr:row>
      <xdr:rowOff>30480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7B3F261-638A-103F-FE67-4AE55FD9B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4</xdr:col>
      <xdr:colOff>571500</xdr:colOff>
      <xdr:row>18</xdr:row>
      <xdr:rowOff>121920</xdr:rowOff>
    </xdr:from>
    <xdr:ext cx="1864228" cy="153259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A918790A-94E3-AF19-A14F-64A4509AA433}"/>
            </a:ext>
          </a:extLst>
        </xdr:cNvPr>
        <xdr:cNvSpPr txBox="1"/>
      </xdr:nvSpPr>
      <xdr:spPr>
        <a:xfrm>
          <a:off x="3482340" y="3413760"/>
          <a:ext cx="1864228" cy="15325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3200"/>
            <a:t>y = ax + b</a:t>
          </a:r>
        </a:p>
        <a:p>
          <a:endParaRPr lang="de-DE" sz="3200"/>
        </a:p>
        <a:p>
          <a:r>
            <a:rPr lang="de-DE" sz="1400"/>
            <a:t>a = Steigung/slope</a:t>
          </a:r>
        </a:p>
        <a:p>
          <a:r>
            <a:rPr lang="de-DE" sz="1400"/>
            <a:t>b = Ursprung/intercept</a:t>
          </a: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96F110-1387-44E0-8317-381B3E23F669}" name="Tabelle17" displayName="Tabelle17" ref="B1:C31" totalsRowShown="0" headerRowDxfId="1">
  <tableColumns count="2">
    <tableColumn id="1" xr3:uid="{3AC512C2-E889-4AAD-A13B-8C3C5E889D7D}" name="Gewicht_x"/>
    <tableColumn id="2" xr3:uid="{D8270332-DA1F-431A-9DD9-8016A5A90889}" name="Groesse_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422D0C-B9A6-4F5E-BA4E-FFF67BA39031}" name="Tabelle1" displayName="Tabelle1" ref="B2:C32" totalsRowShown="0" headerRowDxfId="10">
  <tableColumns count="2">
    <tableColumn id="1" xr3:uid="{64DB904C-8F89-40EF-940D-392EAA57B32A}" name="Gewicht (x)"/>
    <tableColumn id="2" xr3:uid="{356F338E-0C34-461F-9B8C-05B49CFF80DD}" name="Groesse (y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9421AB-0696-4DF6-A02B-448085D2C51E}" name="Tabelle2" displayName="Tabelle2" ref="L2:O23" totalsRowShown="0" headerRowDxfId="9">
  <tableColumns count="4">
    <tableColumn id="1" xr3:uid="{4C22523F-D992-4D39-8DC0-0F0969E96E41}" name="Predicted (y)">
      <calculatedColumnFormula>M3+(N3*O3)</calculatedColumnFormula>
    </tableColumn>
    <tableColumn id="2" xr3:uid="{9881104A-FF65-47BB-B9BF-FE99D6FC4AD4}" name="intercept" dataDxfId="8"/>
    <tableColumn id="3" xr3:uid="{AD60ACFB-AF19-4AF1-8F16-CF35FB6DEB35}" name="slope"/>
    <tableColumn id="4" xr3:uid="{104ABC3E-697E-41C2-A4CD-E03F55D9151A}" name="Gewicht (x)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74381B-59F9-43D6-8E84-7F599BD14B26}" name="Tabelle3" displayName="Tabelle3" ref="Q2:Q22" totalsRowShown="0" headerRowDxfId="7" dataDxfId="6">
  <tableColumns count="1">
    <tableColumn id="1" xr3:uid="{BD3B7561-1F73-4C2A-B44A-927CA1D4EE83}" name="Residuum²" dataDxfId="5">
      <calculatedColumnFormula>(L3-$C$32)^2</calculatedColumnFormula>
    </tableColumn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D7A1D3-1ED6-467C-A548-D81B2072C4FC}" name="Tabelle25" displayName="Tabelle25" ref="L24:O44" totalsRowShown="0" headerRowDxfId="4">
  <tableColumns count="4">
    <tableColumn id="1" xr3:uid="{05437520-1EE0-4559-8503-81406B4B9E76}" name="Predicted (y)">
      <calculatedColumnFormula>M25+(N25*O25)</calculatedColumnFormula>
    </tableColumn>
    <tableColumn id="2" xr3:uid="{950E65C6-0029-428C-8504-75B8A5E4FF8E}" name="intercept"/>
    <tableColumn id="3" xr3:uid="{401565B2-A5B3-4081-A22B-216DB067B542}" name="slope" dataDxfId="0"/>
    <tableColumn id="4" xr3:uid="{24B326CA-BB15-4943-928C-DDE52C624551}" name="Gewicht (x)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AC81A1-483F-4A08-9877-F48C0F8852DF}" name="Tabelle36" displayName="Tabelle36" ref="Q24:Q44" totalsRowShown="0" headerRowDxfId="3">
  <tableColumns count="1">
    <tableColumn id="1" xr3:uid="{DB662CE3-4D16-4D09-8DE2-49A8FDD8C1DE}" name="Residuum²" dataDxfId="2">
      <calculatedColumnFormula>(L25-$C$32)^2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3E441-5319-4313-8861-7527594524B1}">
  <dimension ref="A1:C31"/>
  <sheetViews>
    <sheetView showGridLines="0" tabSelected="1" workbookViewId="0">
      <selection activeCell="B2" sqref="B2:B31"/>
    </sheetView>
  </sheetViews>
  <sheetFormatPr baseColWidth="10" defaultRowHeight="14.4" x14ac:dyDescent="0.3"/>
  <sheetData>
    <row r="1" spans="1:3" x14ac:dyDescent="0.3">
      <c r="A1" s="3" t="s">
        <v>5</v>
      </c>
      <c r="B1" s="2" t="s">
        <v>33</v>
      </c>
      <c r="C1" s="2" t="s">
        <v>34</v>
      </c>
    </row>
    <row r="2" spans="1:3" x14ac:dyDescent="0.3">
      <c r="A2" s="4">
        <v>1</v>
      </c>
      <c r="B2">
        <v>49</v>
      </c>
      <c r="C2">
        <v>156</v>
      </c>
    </row>
    <row r="3" spans="1:3" x14ac:dyDescent="0.3">
      <c r="A3" s="5">
        <v>2</v>
      </c>
      <c r="B3">
        <v>49</v>
      </c>
      <c r="C3">
        <v>157</v>
      </c>
    </row>
    <row r="4" spans="1:3" x14ac:dyDescent="0.3">
      <c r="A4" s="4">
        <v>3</v>
      </c>
      <c r="B4">
        <v>51</v>
      </c>
      <c r="C4">
        <v>161</v>
      </c>
    </row>
    <row r="5" spans="1:3" x14ac:dyDescent="0.3">
      <c r="A5" s="5">
        <v>4</v>
      </c>
      <c r="B5">
        <v>56</v>
      </c>
      <c r="C5">
        <v>170</v>
      </c>
    </row>
    <row r="6" spans="1:3" x14ac:dyDescent="0.3">
      <c r="A6" s="4">
        <v>5</v>
      </c>
      <c r="B6">
        <v>56</v>
      </c>
      <c r="C6">
        <v>164</v>
      </c>
    </row>
    <row r="7" spans="1:3" x14ac:dyDescent="0.3">
      <c r="A7" s="5">
        <v>6</v>
      </c>
      <c r="B7">
        <v>58</v>
      </c>
      <c r="C7">
        <v>159</v>
      </c>
    </row>
    <row r="8" spans="1:3" x14ac:dyDescent="0.3">
      <c r="A8" s="4">
        <v>7</v>
      </c>
      <c r="B8">
        <v>58</v>
      </c>
      <c r="C8">
        <v>161</v>
      </c>
    </row>
    <row r="9" spans="1:3" x14ac:dyDescent="0.3">
      <c r="A9" s="5">
        <v>8</v>
      </c>
      <c r="B9">
        <v>59</v>
      </c>
      <c r="C9">
        <v>160</v>
      </c>
    </row>
    <row r="10" spans="1:3" x14ac:dyDescent="0.3">
      <c r="A10" s="4">
        <v>9</v>
      </c>
      <c r="B10">
        <v>59</v>
      </c>
      <c r="C10">
        <v>166</v>
      </c>
    </row>
    <row r="11" spans="1:3" x14ac:dyDescent="0.3">
      <c r="A11" s="5">
        <v>10</v>
      </c>
      <c r="B11">
        <v>60</v>
      </c>
      <c r="C11">
        <v>168</v>
      </c>
    </row>
    <row r="12" spans="1:3" x14ac:dyDescent="0.3">
      <c r="A12" s="4">
        <v>11</v>
      </c>
      <c r="B12">
        <v>64</v>
      </c>
      <c r="C12">
        <v>166</v>
      </c>
    </row>
    <row r="13" spans="1:3" x14ac:dyDescent="0.3">
      <c r="A13" s="5">
        <v>12</v>
      </c>
      <c r="B13">
        <v>65</v>
      </c>
      <c r="C13">
        <v>165</v>
      </c>
    </row>
    <row r="14" spans="1:3" x14ac:dyDescent="0.3">
      <c r="A14" s="4">
        <v>13</v>
      </c>
      <c r="B14">
        <v>67</v>
      </c>
      <c r="C14">
        <v>171</v>
      </c>
    </row>
    <row r="15" spans="1:3" x14ac:dyDescent="0.3">
      <c r="A15" s="5">
        <v>14</v>
      </c>
      <c r="B15">
        <v>67</v>
      </c>
      <c r="C15">
        <v>168</v>
      </c>
    </row>
    <row r="16" spans="1:3" x14ac:dyDescent="0.3">
      <c r="A16" s="4">
        <v>15</v>
      </c>
      <c r="B16">
        <v>68</v>
      </c>
      <c r="C16">
        <v>168</v>
      </c>
    </row>
    <row r="17" spans="1:3" x14ac:dyDescent="0.3">
      <c r="A17" s="5">
        <v>16</v>
      </c>
      <c r="B17">
        <v>70</v>
      </c>
      <c r="C17">
        <v>185</v>
      </c>
    </row>
    <row r="18" spans="1:3" x14ac:dyDescent="0.3">
      <c r="A18" s="4">
        <v>17</v>
      </c>
      <c r="B18">
        <v>70</v>
      </c>
      <c r="C18">
        <v>160</v>
      </c>
    </row>
    <row r="19" spans="1:3" x14ac:dyDescent="0.3">
      <c r="A19" s="5">
        <v>18</v>
      </c>
      <c r="B19">
        <v>73</v>
      </c>
      <c r="C19">
        <v>188</v>
      </c>
    </row>
    <row r="20" spans="1:3" x14ac:dyDescent="0.3">
      <c r="A20" s="4">
        <v>19</v>
      </c>
      <c r="B20">
        <v>74</v>
      </c>
      <c r="C20">
        <v>179</v>
      </c>
    </row>
    <row r="21" spans="1:3" x14ac:dyDescent="0.3">
      <c r="A21" s="5">
        <v>20</v>
      </c>
      <c r="B21">
        <v>76</v>
      </c>
      <c r="C21">
        <v>180</v>
      </c>
    </row>
    <row r="22" spans="1:3" x14ac:dyDescent="0.3">
      <c r="A22" s="4">
        <v>21</v>
      </c>
      <c r="B22">
        <v>79</v>
      </c>
      <c r="C22">
        <v>181</v>
      </c>
    </row>
    <row r="23" spans="1:3" x14ac:dyDescent="0.3">
      <c r="A23" s="5">
        <v>22</v>
      </c>
      <c r="B23">
        <v>80</v>
      </c>
      <c r="C23">
        <v>179</v>
      </c>
    </row>
    <row r="24" spans="1:3" x14ac:dyDescent="0.3">
      <c r="A24" s="4">
        <v>23</v>
      </c>
      <c r="B24">
        <v>82</v>
      </c>
      <c r="C24">
        <v>194</v>
      </c>
    </row>
    <row r="25" spans="1:3" x14ac:dyDescent="0.3">
      <c r="A25" s="5">
        <v>24</v>
      </c>
      <c r="B25">
        <v>82</v>
      </c>
      <c r="C25">
        <v>190</v>
      </c>
    </row>
    <row r="26" spans="1:3" x14ac:dyDescent="0.3">
      <c r="A26" s="4">
        <v>25</v>
      </c>
      <c r="B26">
        <v>85</v>
      </c>
      <c r="C26">
        <v>180</v>
      </c>
    </row>
    <row r="27" spans="1:3" x14ac:dyDescent="0.3">
      <c r="A27" s="5">
        <v>26</v>
      </c>
      <c r="B27">
        <v>86</v>
      </c>
      <c r="C27">
        <v>182</v>
      </c>
    </row>
    <row r="28" spans="1:3" x14ac:dyDescent="0.3">
      <c r="A28" s="4">
        <v>27</v>
      </c>
      <c r="B28">
        <v>88</v>
      </c>
      <c r="C28">
        <v>186</v>
      </c>
    </row>
    <row r="29" spans="1:3" x14ac:dyDescent="0.3">
      <c r="A29" s="5">
        <v>28</v>
      </c>
      <c r="B29">
        <v>97</v>
      </c>
      <c r="C29">
        <v>197</v>
      </c>
    </row>
    <row r="30" spans="1:3" x14ac:dyDescent="0.3">
      <c r="A30" s="4">
        <v>29</v>
      </c>
      <c r="B30">
        <v>100</v>
      </c>
      <c r="C30">
        <v>194</v>
      </c>
    </row>
    <row r="31" spans="1:3" x14ac:dyDescent="0.3">
      <c r="A31" s="5">
        <v>30</v>
      </c>
      <c r="B31">
        <v>103</v>
      </c>
      <c r="C31">
        <v>206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47AEA-ED2D-4A97-AAEC-4C8E5D12D341}">
  <dimension ref="A1:Q44"/>
  <sheetViews>
    <sheetView showGridLines="0" workbookViewId="0">
      <selection activeCell="B3" sqref="B3:C5"/>
    </sheetView>
  </sheetViews>
  <sheetFormatPr baseColWidth="10" defaultRowHeight="14.4" x14ac:dyDescent="0.3"/>
  <cols>
    <col min="1" max="1" width="7.77734375" customWidth="1"/>
    <col min="5" max="5" width="11.88671875" customWidth="1"/>
    <col min="8" max="8" width="12" customWidth="1"/>
    <col min="16" max="16" width="5.77734375" customWidth="1"/>
  </cols>
  <sheetData>
    <row r="1" spans="1:17" x14ac:dyDescent="0.3">
      <c r="B1" s="1"/>
      <c r="C1" s="1"/>
      <c r="M1" s="2"/>
      <c r="N1" s="14" t="s">
        <v>32</v>
      </c>
    </row>
    <row r="2" spans="1:17" ht="15.6" x14ac:dyDescent="0.3">
      <c r="A2" s="3" t="s">
        <v>5</v>
      </c>
      <c r="B2" s="2" t="s">
        <v>2</v>
      </c>
      <c r="C2" s="2" t="s">
        <v>3</v>
      </c>
      <c r="K2" s="36" t="s">
        <v>50</v>
      </c>
      <c r="L2" s="2" t="s">
        <v>4</v>
      </c>
      <c r="M2" s="2" t="s">
        <v>0</v>
      </c>
      <c r="N2" s="2" t="s">
        <v>1</v>
      </c>
      <c r="O2" s="2" t="s">
        <v>2</v>
      </c>
      <c r="Q2" s="2" t="s">
        <v>31</v>
      </c>
    </row>
    <row r="3" spans="1:17" x14ac:dyDescent="0.3">
      <c r="A3" s="4">
        <v>1</v>
      </c>
      <c r="B3">
        <v>49</v>
      </c>
      <c r="C3">
        <v>156</v>
      </c>
      <c r="L3">
        <f t="shared" ref="L3:L22" si="0">M3+(N3*O3)</f>
        <v>113</v>
      </c>
      <c r="M3" s="10">
        <v>10</v>
      </c>
      <c r="N3">
        <v>1</v>
      </c>
      <c r="O3">
        <f>B32</f>
        <v>103</v>
      </c>
      <c r="Q3" s="11">
        <f t="shared" ref="Q3:Q22" si="1">(L3-$C$32)^2</f>
        <v>8649</v>
      </c>
    </row>
    <row r="4" spans="1:17" x14ac:dyDescent="0.3">
      <c r="A4" s="5">
        <v>2</v>
      </c>
      <c r="B4">
        <v>49</v>
      </c>
      <c r="C4">
        <v>157</v>
      </c>
      <c r="L4">
        <f t="shared" si="0"/>
        <v>123</v>
      </c>
      <c r="M4" s="10">
        <v>20</v>
      </c>
      <c r="N4">
        <f>N3</f>
        <v>1</v>
      </c>
      <c r="O4">
        <f t="shared" ref="O4:O22" si="2">O3</f>
        <v>103</v>
      </c>
      <c r="Q4" s="11">
        <f t="shared" si="1"/>
        <v>6889</v>
      </c>
    </row>
    <row r="5" spans="1:17" x14ac:dyDescent="0.3">
      <c r="A5" s="4">
        <v>3</v>
      </c>
      <c r="B5">
        <v>51</v>
      </c>
      <c r="C5">
        <v>161</v>
      </c>
      <c r="L5">
        <f t="shared" si="0"/>
        <v>133</v>
      </c>
      <c r="M5" s="10">
        <v>30</v>
      </c>
      <c r="N5">
        <f t="shared" ref="N5:N22" si="3">N4</f>
        <v>1</v>
      </c>
      <c r="O5">
        <f t="shared" si="2"/>
        <v>103</v>
      </c>
      <c r="Q5" s="11">
        <f t="shared" si="1"/>
        <v>5329</v>
      </c>
    </row>
    <row r="6" spans="1:17" x14ac:dyDescent="0.3">
      <c r="A6" s="5">
        <v>4</v>
      </c>
      <c r="B6">
        <v>56</v>
      </c>
      <c r="C6">
        <v>170</v>
      </c>
      <c r="L6">
        <f t="shared" si="0"/>
        <v>143</v>
      </c>
      <c r="M6" s="10">
        <v>40</v>
      </c>
      <c r="N6">
        <f t="shared" si="3"/>
        <v>1</v>
      </c>
      <c r="O6">
        <f t="shared" si="2"/>
        <v>103</v>
      </c>
      <c r="Q6" s="11">
        <f t="shared" si="1"/>
        <v>3969</v>
      </c>
    </row>
    <row r="7" spans="1:17" x14ac:dyDescent="0.3">
      <c r="A7" s="4">
        <v>5</v>
      </c>
      <c r="B7">
        <v>56</v>
      </c>
      <c r="C7">
        <v>164</v>
      </c>
      <c r="L7">
        <f t="shared" si="0"/>
        <v>153</v>
      </c>
      <c r="M7" s="10">
        <v>50</v>
      </c>
      <c r="N7">
        <f t="shared" si="3"/>
        <v>1</v>
      </c>
      <c r="O7">
        <f t="shared" si="2"/>
        <v>103</v>
      </c>
      <c r="Q7" s="11">
        <f t="shared" si="1"/>
        <v>2809</v>
      </c>
    </row>
    <row r="8" spans="1:17" x14ac:dyDescent="0.3">
      <c r="A8" s="5">
        <v>6</v>
      </c>
      <c r="B8">
        <v>58</v>
      </c>
      <c r="C8">
        <v>159</v>
      </c>
      <c r="L8">
        <f t="shared" si="0"/>
        <v>163</v>
      </c>
      <c r="M8" s="10">
        <v>60</v>
      </c>
      <c r="N8">
        <f t="shared" si="3"/>
        <v>1</v>
      </c>
      <c r="O8">
        <f t="shared" si="2"/>
        <v>103</v>
      </c>
      <c r="Q8" s="11">
        <f t="shared" si="1"/>
        <v>1849</v>
      </c>
    </row>
    <row r="9" spans="1:17" x14ac:dyDescent="0.3">
      <c r="A9" s="4">
        <v>7</v>
      </c>
      <c r="B9">
        <v>58</v>
      </c>
      <c r="C9">
        <v>161</v>
      </c>
      <c r="L9">
        <f t="shared" si="0"/>
        <v>173</v>
      </c>
      <c r="M9" s="10">
        <v>70</v>
      </c>
      <c r="N9">
        <f t="shared" si="3"/>
        <v>1</v>
      </c>
      <c r="O9">
        <f t="shared" si="2"/>
        <v>103</v>
      </c>
      <c r="Q9" s="11">
        <f t="shared" si="1"/>
        <v>1089</v>
      </c>
    </row>
    <row r="10" spans="1:17" x14ac:dyDescent="0.3">
      <c r="A10" s="5">
        <v>8</v>
      </c>
      <c r="B10">
        <v>59</v>
      </c>
      <c r="C10">
        <v>160</v>
      </c>
      <c r="L10">
        <f t="shared" si="0"/>
        <v>183</v>
      </c>
      <c r="M10" s="10">
        <v>80</v>
      </c>
      <c r="N10">
        <f t="shared" si="3"/>
        <v>1</v>
      </c>
      <c r="O10">
        <f t="shared" si="2"/>
        <v>103</v>
      </c>
      <c r="Q10" s="11">
        <f t="shared" si="1"/>
        <v>529</v>
      </c>
    </row>
    <row r="11" spans="1:17" x14ac:dyDescent="0.3">
      <c r="A11" s="4">
        <v>9</v>
      </c>
      <c r="B11">
        <v>59</v>
      </c>
      <c r="C11">
        <v>166</v>
      </c>
      <c r="L11">
        <f t="shared" si="0"/>
        <v>193</v>
      </c>
      <c r="M11" s="10">
        <v>90</v>
      </c>
      <c r="N11">
        <f t="shared" si="3"/>
        <v>1</v>
      </c>
      <c r="O11">
        <f t="shared" si="2"/>
        <v>103</v>
      </c>
      <c r="Q11" s="11">
        <f t="shared" si="1"/>
        <v>169</v>
      </c>
    </row>
    <row r="12" spans="1:17" x14ac:dyDescent="0.3">
      <c r="A12" s="5">
        <v>10</v>
      </c>
      <c r="B12">
        <v>60</v>
      </c>
      <c r="C12">
        <v>168</v>
      </c>
      <c r="L12">
        <f t="shared" si="0"/>
        <v>203</v>
      </c>
      <c r="M12" s="10">
        <v>100</v>
      </c>
      <c r="N12">
        <f t="shared" si="3"/>
        <v>1</v>
      </c>
      <c r="O12">
        <f t="shared" si="2"/>
        <v>103</v>
      </c>
      <c r="Q12" s="11">
        <f t="shared" si="1"/>
        <v>9</v>
      </c>
    </row>
    <row r="13" spans="1:17" x14ac:dyDescent="0.3">
      <c r="A13" s="4">
        <v>11</v>
      </c>
      <c r="B13">
        <v>64</v>
      </c>
      <c r="C13">
        <v>166</v>
      </c>
      <c r="L13">
        <f t="shared" si="0"/>
        <v>213</v>
      </c>
      <c r="M13" s="10">
        <v>110</v>
      </c>
      <c r="N13">
        <f t="shared" si="3"/>
        <v>1</v>
      </c>
      <c r="O13">
        <f t="shared" si="2"/>
        <v>103</v>
      </c>
      <c r="Q13" s="11">
        <f t="shared" si="1"/>
        <v>49</v>
      </c>
    </row>
    <row r="14" spans="1:17" x14ac:dyDescent="0.3">
      <c r="A14" s="5">
        <v>12</v>
      </c>
      <c r="B14">
        <v>65</v>
      </c>
      <c r="C14">
        <v>165</v>
      </c>
      <c r="L14">
        <f t="shared" si="0"/>
        <v>223</v>
      </c>
      <c r="M14" s="10">
        <v>120</v>
      </c>
      <c r="N14">
        <f t="shared" si="3"/>
        <v>1</v>
      </c>
      <c r="O14">
        <f t="shared" si="2"/>
        <v>103</v>
      </c>
      <c r="Q14" s="11">
        <f t="shared" si="1"/>
        <v>289</v>
      </c>
    </row>
    <row r="15" spans="1:17" x14ac:dyDescent="0.3">
      <c r="A15" s="4">
        <v>13</v>
      </c>
      <c r="B15">
        <v>67</v>
      </c>
      <c r="C15">
        <v>171</v>
      </c>
      <c r="L15">
        <f t="shared" si="0"/>
        <v>233</v>
      </c>
      <c r="M15" s="10">
        <v>130</v>
      </c>
      <c r="N15">
        <f t="shared" si="3"/>
        <v>1</v>
      </c>
      <c r="O15">
        <f t="shared" si="2"/>
        <v>103</v>
      </c>
      <c r="Q15" s="11">
        <f t="shared" si="1"/>
        <v>729</v>
      </c>
    </row>
    <row r="16" spans="1:17" x14ac:dyDescent="0.3">
      <c r="A16" s="5">
        <v>14</v>
      </c>
      <c r="B16">
        <v>67</v>
      </c>
      <c r="C16">
        <v>168</v>
      </c>
      <c r="L16">
        <f t="shared" si="0"/>
        <v>243</v>
      </c>
      <c r="M16" s="10">
        <v>140</v>
      </c>
      <c r="N16">
        <f t="shared" si="3"/>
        <v>1</v>
      </c>
      <c r="O16">
        <f t="shared" si="2"/>
        <v>103</v>
      </c>
      <c r="Q16" s="11">
        <f t="shared" si="1"/>
        <v>1369</v>
      </c>
    </row>
    <row r="17" spans="1:17" x14ac:dyDescent="0.3">
      <c r="A17" s="4">
        <v>15</v>
      </c>
      <c r="B17">
        <v>68</v>
      </c>
      <c r="C17">
        <v>168</v>
      </c>
      <c r="L17">
        <f t="shared" si="0"/>
        <v>253</v>
      </c>
      <c r="M17" s="10">
        <v>150</v>
      </c>
      <c r="N17">
        <f t="shared" si="3"/>
        <v>1</v>
      </c>
      <c r="O17">
        <f t="shared" si="2"/>
        <v>103</v>
      </c>
      <c r="Q17" s="11">
        <f t="shared" si="1"/>
        <v>2209</v>
      </c>
    </row>
    <row r="18" spans="1:17" x14ac:dyDescent="0.3">
      <c r="A18" s="5">
        <v>16</v>
      </c>
      <c r="B18">
        <v>70</v>
      </c>
      <c r="C18">
        <v>185</v>
      </c>
      <c r="L18">
        <f t="shared" si="0"/>
        <v>263</v>
      </c>
      <c r="M18" s="10">
        <v>160</v>
      </c>
      <c r="N18">
        <f t="shared" si="3"/>
        <v>1</v>
      </c>
      <c r="O18">
        <f t="shared" si="2"/>
        <v>103</v>
      </c>
      <c r="Q18" s="11">
        <f t="shared" si="1"/>
        <v>3249</v>
      </c>
    </row>
    <row r="19" spans="1:17" x14ac:dyDescent="0.3">
      <c r="A19" s="4">
        <v>17</v>
      </c>
      <c r="B19">
        <v>70</v>
      </c>
      <c r="C19">
        <v>160</v>
      </c>
      <c r="L19">
        <f t="shared" si="0"/>
        <v>273</v>
      </c>
      <c r="M19" s="10">
        <v>170</v>
      </c>
      <c r="N19">
        <f t="shared" si="3"/>
        <v>1</v>
      </c>
      <c r="O19">
        <f t="shared" si="2"/>
        <v>103</v>
      </c>
      <c r="Q19" s="11">
        <f t="shared" si="1"/>
        <v>4489</v>
      </c>
    </row>
    <row r="20" spans="1:17" ht="15.6" x14ac:dyDescent="0.3">
      <c r="A20" s="5">
        <v>18</v>
      </c>
      <c r="B20">
        <v>73</v>
      </c>
      <c r="C20">
        <v>188</v>
      </c>
      <c r="E20" s="9"/>
      <c r="L20">
        <f t="shared" si="0"/>
        <v>283</v>
      </c>
      <c r="M20" s="10">
        <v>180</v>
      </c>
      <c r="N20">
        <f t="shared" si="3"/>
        <v>1</v>
      </c>
      <c r="O20">
        <f t="shared" si="2"/>
        <v>103</v>
      </c>
      <c r="Q20" s="11">
        <f t="shared" si="1"/>
        <v>5929</v>
      </c>
    </row>
    <row r="21" spans="1:17" x14ac:dyDescent="0.3">
      <c r="A21" s="4">
        <v>19</v>
      </c>
      <c r="B21">
        <v>74</v>
      </c>
      <c r="C21">
        <v>179</v>
      </c>
      <c r="L21">
        <f t="shared" si="0"/>
        <v>293</v>
      </c>
      <c r="M21" s="10">
        <v>190</v>
      </c>
      <c r="N21">
        <f t="shared" si="3"/>
        <v>1</v>
      </c>
      <c r="O21">
        <f t="shared" si="2"/>
        <v>103</v>
      </c>
      <c r="Q21" s="11">
        <f t="shared" si="1"/>
        <v>7569</v>
      </c>
    </row>
    <row r="22" spans="1:17" x14ac:dyDescent="0.3">
      <c r="A22" s="5">
        <v>20</v>
      </c>
      <c r="B22">
        <v>76</v>
      </c>
      <c r="C22">
        <v>180</v>
      </c>
      <c r="L22">
        <f t="shared" si="0"/>
        <v>303</v>
      </c>
      <c r="M22" s="10">
        <v>200</v>
      </c>
      <c r="N22">
        <f t="shared" si="3"/>
        <v>1</v>
      </c>
      <c r="O22">
        <f t="shared" si="2"/>
        <v>103</v>
      </c>
      <c r="Q22" s="11">
        <f t="shared" si="1"/>
        <v>9409</v>
      </c>
    </row>
    <row r="23" spans="1:17" x14ac:dyDescent="0.3">
      <c r="A23" s="4">
        <v>21</v>
      </c>
      <c r="B23">
        <v>79</v>
      </c>
      <c r="C23">
        <v>181</v>
      </c>
      <c r="M23" s="14" t="s">
        <v>32</v>
      </c>
    </row>
    <row r="24" spans="1:17" ht="15.6" x14ac:dyDescent="0.3">
      <c r="A24" s="5">
        <v>22</v>
      </c>
      <c r="B24">
        <v>80</v>
      </c>
      <c r="C24">
        <v>179</v>
      </c>
      <c r="K24" s="36" t="s">
        <v>51</v>
      </c>
      <c r="L24" s="2" t="s">
        <v>4</v>
      </c>
      <c r="M24" s="2" t="s">
        <v>0</v>
      </c>
      <c r="N24" s="2" t="s">
        <v>1</v>
      </c>
      <c r="O24" s="2" t="s">
        <v>2</v>
      </c>
      <c r="Q24" s="2" t="s">
        <v>31</v>
      </c>
    </row>
    <row r="25" spans="1:17" x14ac:dyDescent="0.3">
      <c r="A25" s="4">
        <v>23</v>
      </c>
      <c r="B25">
        <v>82</v>
      </c>
      <c r="C25">
        <v>194</v>
      </c>
      <c r="L25">
        <f t="shared" ref="L25:L44" si="4">M25+(N25*O25)</f>
        <v>110.3</v>
      </c>
      <c r="M25">
        <v>100</v>
      </c>
      <c r="N25" s="34">
        <v>0.1</v>
      </c>
      <c r="O25">
        <v>103</v>
      </c>
      <c r="Q25" s="11">
        <f t="shared" ref="Q25:Q44" si="5">(L25-$C$32)^2</f>
        <v>9158.49</v>
      </c>
    </row>
    <row r="26" spans="1:17" x14ac:dyDescent="0.3">
      <c r="A26" s="5">
        <v>24</v>
      </c>
      <c r="B26">
        <v>82</v>
      </c>
      <c r="C26">
        <v>190</v>
      </c>
      <c r="L26">
        <f t="shared" si="4"/>
        <v>120.6</v>
      </c>
      <c r="M26">
        <f>M25</f>
        <v>100</v>
      </c>
      <c r="N26" s="34">
        <v>0.2</v>
      </c>
      <c r="O26">
        <f>O25</f>
        <v>103</v>
      </c>
      <c r="Q26" s="11">
        <f t="shared" si="5"/>
        <v>7293.1600000000008</v>
      </c>
    </row>
    <row r="27" spans="1:17" x14ac:dyDescent="0.3">
      <c r="A27" s="4">
        <v>25</v>
      </c>
      <c r="B27">
        <v>85</v>
      </c>
      <c r="C27">
        <v>180</v>
      </c>
      <c r="L27">
        <f t="shared" si="4"/>
        <v>130.9</v>
      </c>
      <c r="M27">
        <f t="shared" ref="M27:M43" si="6">M26</f>
        <v>100</v>
      </c>
      <c r="N27" s="34">
        <v>0.3</v>
      </c>
      <c r="O27">
        <f t="shared" ref="O27:O43" si="7">O26</f>
        <v>103</v>
      </c>
      <c r="Q27" s="11">
        <f t="shared" si="5"/>
        <v>5640.0099999999993</v>
      </c>
    </row>
    <row r="28" spans="1:17" x14ac:dyDescent="0.3">
      <c r="A28" s="5">
        <v>26</v>
      </c>
      <c r="B28">
        <v>86</v>
      </c>
      <c r="C28">
        <v>182</v>
      </c>
      <c r="L28">
        <f t="shared" si="4"/>
        <v>141.19999999999999</v>
      </c>
      <c r="M28">
        <f t="shared" si="6"/>
        <v>100</v>
      </c>
      <c r="N28" s="34">
        <v>0.4</v>
      </c>
      <c r="O28">
        <f t="shared" si="7"/>
        <v>103</v>
      </c>
      <c r="Q28" s="11">
        <f t="shared" si="5"/>
        <v>4199.0400000000018</v>
      </c>
    </row>
    <row r="29" spans="1:17" x14ac:dyDescent="0.3">
      <c r="A29" s="4">
        <v>27</v>
      </c>
      <c r="B29">
        <v>88</v>
      </c>
      <c r="C29">
        <v>186</v>
      </c>
      <c r="L29">
        <f t="shared" si="4"/>
        <v>151.5</v>
      </c>
      <c r="M29">
        <f t="shared" si="6"/>
        <v>100</v>
      </c>
      <c r="N29" s="34">
        <v>0.5</v>
      </c>
      <c r="O29">
        <f t="shared" si="7"/>
        <v>103</v>
      </c>
      <c r="Q29" s="11">
        <f t="shared" si="5"/>
        <v>2970.25</v>
      </c>
    </row>
    <row r="30" spans="1:17" x14ac:dyDescent="0.3">
      <c r="A30" s="5">
        <v>28</v>
      </c>
      <c r="B30">
        <v>97</v>
      </c>
      <c r="C30">
        <v>197</v>
      </c>
      <c r="L30">
        <f t="shared" si="4"/>
        <v>161.80000000000001</v>
      </c>
      <c r="M30">
        <f t="shared" si="6"/>
        <v>100</v>
      </c>
      <c r="N30" s="34">
        <v>0.6</v>
      </c>
      <c r="O30">
        <f t="shared" si="7"/>
        <v>103</v>
      </c>
      <c r="Q30" s="11">
        <f t="shared" si="5"/>
        <v>1953.639999999999</v>
      </c>
    </row>
    <row r="31" spans="1:17" x14ac:dyDescent="0.3">
      <c r="A31" s="4">
        <v>29</v>
      </c>
      <c r="B31">
        <v>100</v>
      </c>
      <c r="C31">
        <v>194</v>
      </c>
      <c r="L31">
        <f t="shared" si="4"/>
        <v>172.1</v>
      </c>
      <c r="M31">
        <f t="shared" si="6"/>
        <v>100</v>
      </c>
      <c r="N31" s="34">
        <v>0.7</v>
      </c>
      <c r="O31">
        <f t="shared" si="7"/>
        <v>103</v>
      </c>
      <c r="Q31" s="11">
        <f t="shared" si="5"/>
        <v>1149.2100000000005</v>
      </c>
    </row>
    <row r="32" spans="1:17" x14ac:dyDescent="0.3">
      <c r="A32" s="5">
        <v>30</v>
      </c>
      <c r="B32">
        <v>103</v>
      </c>
      <c r="C32">
        <v>206</v>
      </c>
      <c r="E32" s="35" t="s">
        <v>53</v>
      </c>
      <c r="L32">
        <f t="shared" si="4"/>
        <v>182.4</v>
      </c>
      <c r="M32">
        <f t="shared" si="6"/>
        <v>100</v>
      </c>
      <c r="N32" s="34">
        <v>0.8</v>
      </c>
      <c r="O32">
        <f t="shared" si="7"/>
        <v>103</v>
      </c>
      <c r="Q32" s="11">
        <f t="shared" si="5"/>
        <v>556.9599999999997</v>
      </c>
    </row>
    <row r="33" spans="5:17" x14ac:dyDescent="0.3">
      <c r="E33" t="s">
        <v>54</v>
      </c>
      <c r="G33">
        <f>(C32-C3) / (B32-B3)</f>
        <v>0.92592592592592593</v>
      </c>
      <c r="L33">
        <f t="shared" si="4"/>
        <v>192.7</v>
      </c>
      <c r="M33">
        <f t="shared" si="6"/>
        <v>100</v>
      </c>
      <c r="N33" s="34">
        <v>0.9</v>
      </c>
      <c r="O33">
        <f t="shared" si="7"/>
        <v>103</v>
      </c>
      <c r="Q33" s="11">
        <f t="shared" si="5"/>
        <v>176.8900000000003</v>
      </c>
    </row>
    <row r="34" spans="5:17" x14ac:dyDescent="0.3">
      <c r="E34" t="s">
        <v>52</v>
      </c>
      <c r="G34">
        <f>C32 - (B32*G33)</f>
        <v>110.62962962962963</v>
      </c>
      <c r="L34">
        <f t="shared" si="4"/>
        <v>203</v>
      </c>
      <c r="M34">
        <f t="shared" si="6"/>
        <v>100</v>
      </c>
      <c r="N34" s="34">
        <v>1</v>
      </c>
      <c r="O34">
        <f t="shared" si="7"/>
        <v>103</v>
      </c>
      <c r="Q34" s="11">
        <f t="shared" si="5"/>
        <v>9</v>
      </c>
    </row>
    <row r="35" spans="5:17" x14ac:dyDescent="0.3">
      <c r="L35">
        <f t="shared" si="4"/>
        <v>213.3</v>
      </c>
      <c r="M35">
        <f t="shared" si="6"/>
        <v>100</v>
      </c>
      <c r="N35" s="34">
        <v>1.1000000000000001</v>
      </c>
      <c r="O35">
        <f t="shared" si="7"/>
        <v>103</v>
      </c>
      <c r="Q35" s="11">
        <f t="shared" si="5"/>
        <v>53.290000000000163</v>
      </c>
    </row>
    <row r="36" spans="5:17" x14ac:dyDescent="0.3">
      <c r="L36">
        <f t="shared" si="4"/>
        <v>223.6</v>
      </c>
      <c r="M36">
        <f t="shared" si="6"/>
        <v>100</v>
      </c>
      <c r="N36" s="34">
        <v>1.2</v>
      </c>
      <c r="O36">
        <f t="shared" si="7"/>
        <v>103</v>
      </c>
      <c r="Q36" s="11">
        <f t="shared" si="5"/>
        <v>309.75999999999982</v>
      </c>
    </row>
    <row r="37" spans="5:17" x14ac:dyDescent="0.3">
      <c r="L37">
        <f t="shared" si="4"/>
        <v>233.9</v>
      </c>
      <c r="M37">
        <f t="shared" si="6"/>
        <v>100</v>
      </c>
      <c r="N37" s="34">
        <v>1.3</v>
      </c>
      <c r="O37">
        <f t="shared" si="7"/>
        <v>103</v>
      </c>
      <c r="Q37" s="11">
        <f t="shared" si="5"/>
        <v>778.41000000000031</v>
      </c>
    </row>
    <row r="38" spans="5:17" x14ac:dyDescent="0.3">
      <c r="L38">
        <f t="shared" si="4"/>
        <v>244.2</v>
      </c>
      <c r="M38">
        <f t="shared" si="6"/>
        <v>100</v>
      </c>
      <c r="N38" s="34">
        <v>1.4</v>
      </c>
      <c r="O38">
        <f t="shared" si="7"/>
        <v>103</v>
      </c>
      <c r="Q38" s="11">
        <f t="shared" si="5"/>
        <v>1459.2399999999991</v>
      </c>
    </row>
    <row r="39" spans="5:17" x14ac:dyDescent="0.3">
      <c r="L39">
        <f t="shared" si="4"/>
        <v>254.5</v>
      </c>
      <c r="M39">
        <f t="shared" si="6"/>
        <v>100</v>
      </c>
      <c r="N39" s="34">
        <v>1.5</v>
      </c>
      <c r="O39">
        <f t="shared" si="7"/>
        <v>103</v>
      </c>
      <c r="Q39" s="11">
        <f t="shared" si="5"/>
        <v>2352.25</v>
      </c>
    </row>
    <row r="40" spans="5:17" x14ac:dyDescent="0.3">
      <c r="L40">
        <f t="shared" si="4"/>
        <v>264.8</v>
      </c>
      <c r="M40">
        <f t="shared" si="6"/>
        <v>100</v>
      </c>
      <c r="N40" s="34">
        <v>1.6</v>
      </c>
      <c r="O40">
        <f t="shared" si="7"/>
        <v>103</v>
      </c>
      <c r="Q40" s="11">
        <f t="shared" si="5"/>
        <v>3457.4400000000014</v>
      </c>
    </row>
    <row r="41" spans="5:17" x14ac:dyDescent="0.3">
      <c r="L41">
        <f t="shared" si="4"/>
        <v>275.10000000000002</v>
      </c>
      <c r="M41">
        <f t="shared" si="6"/>
        <v>100</v>
      </c>
      <c r="N41" s="34">
        <v>1.7</v>
      </c>
      <c r="O41">
        <f t="shared" si="7"/>
        <v>103</v>
      </c>
      <c r="Q41" s="11">
        <f t="shared" si="5"/>
        <v>4774.8100000000031</v>
      </c>
    </row>
    <row r="42" spans="5:17" x14ac:dyDescent="0.3">
      <c r="L42">
        <f t="shared" si="4"/>
        <v>285.39999999999998</v>
      </c>
      <c r="M42">
        <f t="shared" si="6"/>
        <v>100</v>
      </c>
      <c r="N42" s="34">
        <v>1.8</v>
      </c>
      <c r="O42">
        <f t="shared" si="7"/>
        <v>103</v>
      </c>
      <c r="Q42" s="11">
        <f t="shared" si="5"/>
        <v>6304.359999999996</v>
      </c>
    </row>
    <row r="43" spans="5:17" x14ac:dyDescent="0.3">
      <c r="L43">
        <f t="shared" si="4"/>
        <v>295.7</v>
      </c>
      <c r="M43">
        <f t="shared" si="6"/>
        <v>100</v>
      </c>
      <c r="N43" s="34">
        <v>1.9</v>
      </c>
      <c r="O43">
        <f t="shared" si="7"/>
        <v>103</v>
      </c>
      <c r="Q43" s="11">
        <f t="shared" si="5"/>
        <v>8046.0899999999983</v>
      </c>
    </row>
    <row r="44" spans="5:17" x14ac:dyDescent="0.3">
      <c r="L44">
        <f t="shared" si="4"/>
        <v>306</v>
      </c>
      <c r="M44">
        <f>M43</f>
        <v>100</v>
      </c>
      <c r="N44" s="34">
        <v>2</v>
      </c>
      <c r="O44">
        <f>O43</f>
        <v>103</v>
      </c>
      <c r="Q44" s="11">
        <f t="shared" si="5"/>
        <v>10000</v>
      </c>
    </row>
  </sheetData>
  <sortState xmlns:xlrd2="http://schemas.microsoft.com/office/spreadsheetml/2017/richdata2" ref="B3:C32">
    <sortCondition ref="B2:B32"/>
  </sortState>
  <phoneticPr fontId="4" type="noConversion"/>
  <pageMargins left="0.7" right="0.7" top="0.78740157499999996" bottom="0.78740157499999996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21A99-883B-4739-BC37-5D9FEF4017FB}">
  <dimension ref="A1:I45"/>
  <sheetViews>
    <sheetView showGridLines="0" workbookViewId="0">
      <selection activeCell="L5" sqref="L5"/>
    </sheetView>
  </sheetViews>
  <sheetFormatPr baseColWidth="10" defaultRowHeight="14.4" x14ac:dyDescent="0.3"/>
  <cols>
    <col min="1" max="1" width="7.88671875" customWidth="1"/>
    <col min="6" max="6" width="3.77734375" customWidth="1"/>
  </cols>
  <sheetData>
    <row r="1" spans="1:8" x14ac:dyDescent="0.3">
      <c r="A1" s="20" t="s">
        <v>5</v>
      </c>
      <c r="B1" s="20" t="s">
        <v>35</v>
      </c>
      <c r="C1" s="20" t="s">
        <v>36</v>
      </c>
      <c r="D1" s="19" t="s">
        <v>37</v>
      </c>
      <c r="E1" s="21" t="s">
        <v>38</v>
      </c>
      <c r="G1" s="26" t="s">
        <v>39</v>
      </c>
      <c r="H1" s="26" t="s">
        <v>40</v>
      </c>
    </row>
    <row r="2" spans="1:8" x14ac:dyDescent="0.3">
      <c r="A2" s="15">
        <v>1</v>
      </c>
      <c r="B2" s="15">
        <v>49</v>
      </c>
      <c r="C2" s="16">
        <v>156</v>
      </c>
      <c r="D2" s="22">
        <f>AVERAGE(C2:C31)</f>
        <v>174.7</v>
      </c>
      <c r="E2" s="23">
        <f>Regressionsanalyse!$B$17+Regressionsanalyse!$B$18*B2</f>
        <v>156.43289073580746</v>
      </c>
      <c r="G2" s="25">
        <f>(E2-D2)^2</f>
        <v>333.68728086994844</v>
      </c>
      <c r="H2" s="24">
        <f>(C2-D2)^2</f>
        <v>349.6899999999996</v>
      </c>
    </row>
    <row r="3" spans="1:8" x14ac:dyDescent="0.3">
      <c r="A3" s="17">
        <v>2</v>
      </c>
      <c r="B3" s="17">
        <v>49</v>
      </c>
      <c r="C3" s="18">
        <v>157</v>
      </c>
      <c r="D3" s="22">
        <f>D2</f>
        <v>174.7</v>
      </c>
      <c r="E3" s="23">
        <f>Regressionsanalyse!$B$17+Regressionsanalyse!$B$18*B3</f>
        <v>156.43289073580746</v>
      </c>
      <c r="G3" s="25">
        <f t="shared" ref="G3:G31" si="0">(E3-D3)^2</f>
        <v>333.68728086994844</v>
      </c>
      <c r="H3" s="24">
        <f t="shared" ref="H3:H31" si="1">(C3-D3)^2</f>
        <v>313.28999999999962</v>
      </c>
    </row>
    <row r="4" spans="1:8" x14ac:dyDescent="0.3">
      <c r="A4" s="15">
        <v>3</v>
      </c>
      <c r="B4" s="15">
        <v>51</v>
      </c>
      <c r="C4" s="16">
        <v>161</v>
      </c>
      <c r="D4" s="22">
        <f t="shared" ref="D4:D31" si="2">D3</f>
        <v>174.7</v>
      </c>
      <c r="E4" s="23">
        <f>Regressionsanalyse!$B$17+Regressionsanalyse!$B$18*B4</f>
        <v>158.09102470835143</v>
      </c>
      <c r="G4" s="25">
        <f t="shared" si="0"/>
        <v>275.85806023859243</v>
      </c>
      <c r="H4" s="24">
        <f t="shared" si="1"/>
        <v>187.68999999999969</v>
      </c>
    </row>
    <row r="5" spans="1:8" x14ac:dyDescent="0.3">
      <c r="A5" s="17">
        <v>4</v>
      </c>
      <c r="B5" s="17">
        <v>56</v>
      </c>
      <c r="C5" s="18">
        <v>170</v>
      </c>
      <c r="D5" s="22">
        <f t="shared" si="2"/>
        <v>174.7</v>
      </c>
      <c r="E5" s="23">
        <f>Regressionsanalyse!$B$17+Regressionsanalyse!$B$18*B5</f>
        <v>162.23635963971128</v>
      </c>
      <c r="G5" s="25">
        <f t="shared" si="0"/>
        <v>155.3423310306176</v>
      </c>
      <c r="H5" s="24">
        <f t="shared" si="1"/>
        <v>22.089999999999893</v>
      </c>
    </row>
    <row r="6" spans="1:8" x14ac:dyDescent="0.3">
      <c r="A6" s="15">
        <v>5</v>
      </c>
      <c r="B6" s="15">
        <v>56</v>
      </c>
      <c r="C6" s="16">
        <v>164</v>
      </c>
      <c r="D6" s="22">
        <f t="shared" si="2"/>
        <v>174.7</v>
      </c>
      <c r="E6" s="23">
        <f>Regressionsanalyse!$B$17+Regressionsanalyse!$B$18*B6</f>
        <v>162.23635963971128</v>
      </c>
      <c r="G6" s="25">
        <f t="shared" si="0"/>
        <v>155.3423310306176</v>
      </c>
      <c r="H6" s="24">
        <f t="shared" si="1"/>
        <v>114.48999999999975</v>
      </c>
    </row>
    <row r="7" spans="1:8" x14ac:dyDescent="0.3">
      <c r="A7" s="17">
        <v>6</v>
      </c>
      <c r="B7" s="17">
        <v>58</v>
      </c>
      <c r="C7" s="18">
        <v>159</v>
      </c>
      <c r="D7" s="22">
        <f t="shared" si="2"/>
        <v>174.7</v>
      </c>
      <c r="E7" s="23">
        <f>Regressionsanalyse!$B$17+Regressionsanalyse!$B$18*B7</f>
        <v>163.89449361225525</v>
      </c>
      <c r="G7" s="25">
        <f t="shared" si="0"/>
        <v>116.75896829559242</v>
      </c>
      <c r="H7" s="24">
        <f t="shared" si="1"/>
        <v>246.48999999999964</v>
      </c>
    </row>
    <row r="8" spans="1:8" x14ac:dyDescent="0.3">
      <c r="A8" s="15">
        <v>7</v>
      </c>
      <c r="B8" s="15">
        <v>58</v>
      </c>
      <c r="C8" s="16">
        <v>161</v>
      </c>
      <c r="D8" s="22">
        <f t="shared" si="2"/>
        <v>174.7</v>
      </c>
      <c r="E8" s="23">
        <f>Regressionsanalyse!$B$17+Regressionsanalyse!$B$18*B8</f>
        <v>163.89449361225525</v>
      </c>
      <c r="G8" s="25">
        <f t="shared" si="0"/>
        <v>116.75896829559242</v>
      </c>
      <c r="H8" s="24">
        <f t="shared" si="1"/>
        <v>187.68999999999969</v>
      </c>
    </row>
    <row r="9" spans="1:8" x14ac:dyDescent="0.3">
      <c r="A9" s="17">
        <v>8</v>
      </c>
      <c r="B9" s="17">
        <v>59</v>
      </c>
      <c r="C9" s="18">
        <v>160</v>
      </c>
      <c r="D9" s="22">
        <f t="shared" si="2"/>
        <v>174.7</v>
      </c>
      <c r="E9" s="23">
        <f>Regressionsanalyse!$B$17+Regressionsanalyse!$B$18*B9</f>
        <v>164.72356059852723</v>
      </c>
      <c r="G9" s="25">
        <f t="shared" si="0"/>
        <v>99.529343131258159</v>
      </c>
      <c r="H9" s="24">
        <f t="shared" si="1"/>
        <v>216.08999999999966</v>
      </c>
    </row>
    <row r="10" spans="1:8" x14ac:dyDescent="0.3">
      <c r="A10" s="15">
        <v>9</v>
      </c>
      <c r="B10" s="15">
        <v>59</v>
      </c>
      <c r="C10" s="16">
        <v>166</v>
      </c>
      <c r="D10" s="22">
        <f t="shared" si="2"/>
        <v>174.7</v>
      </c>
      <c r="E10" s="23">
        <f>Regressionsanalyse!$B$17+Regressionsanalyse!$B$18*B10</f>
        <v>164.72356059852723</v>
      </c>
      <c r="G10" s="25">
        <f t="shared" si="0"/>
        <v>99.529343131258159</v>
      </c>
      <c r="H10" s="24">
        <f t="shared" si="1"/>
        <v>75.689999999999799</v>
      </c>
    </row>
    <row r="11" spans="1:8" x14ac:dyDescent="0.3">
      <c r="A11" s="17">
        <v>10</v>
      </c>
      <c r="B11" s="17">
        <v>60</v>
      </c>
      <c r="C11" s="18">
        <v>168</v>
      </c>
      <c r="D11" s="22">
        <f t="shared" si="2"/>
        <v>174.7</v>
      </c>
      <c r="E11" s="23">
        <f>Regressionsanalyse!$B$17+Regressionsanalyse!$B$18*B11</f>
        <v>165.55262758479918</v>
      </c>
      <c r="G11" s="25">
        <f t="shared" si="0"/>
        <v>83.674422102376624</v>
      </c>
      <c r="H11" s="24">
        <f t="shared" si="1"/>
        <v>44.889999999999844</v>
      </c>
    </row>
    <row r="12" spans="1:8" x14ac:dyDescent="0.3">
      <c r="A12" s="15">
        <v>11</v>
      </c>
      <c r="B12" s="15">
        <v>64</v>
      </c>
      <c r="C12" s="16">
        <v>166</v>
      </c>
      <c r="D12" s="22">
        <f t="shared" si="2"/>
        <v>174.7</v>
      </c>
      <c r="E12" s="23">
        <f>Regressionsanalyse!$B$17+Regressionsanalyse!$B$18*B12</f>
        <v>168.86889552988708</v>
      </c>
      <c r="G12" s="25">
        <f t="shared" si="0"/>
        <v>34.0017793413707</v>
      </c>
      <c r="H12" s="24">
        <f t="shared" si="1"/>
        <v>75.689999999999799</v>
      </c>
    </row>
    <row r="13" spans="1:8" x14ac:dyDescent="0.3">
      <c r="A13" s="17">
        <v>12</v>
      </c>
      <c r="B13" s="17">
        <v>65</v>
      </c>
      <c r="C13" s="18">
        <v>165</v>
      </c>
      <c r="D13" s="22">
        <f t="shared" si="2"/>
        <v>174.7</v>
      </c>
      <c r="E13" s="23">
        <f>Regressionsanalyse!$B$17+Regressionsanalyse!$B$18*B13</f>
        <v>169.69796251615907</v>
      </c>
      <c r="G13" s="25">
        <f t="shared" si="0"/>
        <v>25.020378989749627</v>
      </c>
      <c r="H13" s="24">
        <f t="shared" si="1"/>
        <v>94.089999999999776</v>
      </c>
    </row>
    <row r="14" spans="1:8" x14ac:dyDescent="0.3">
      <c r="A14" s="15">
        <v>13</v>
      </c>
      <c r="B14" s="15">
        <v>67</v>
      </c>
      <c r="C14" s="16">
        <v>171</v>
      </c>
      <c r="D14" s="22">
        <f t="shared" si="2"/>
        <v>174.7</v>
      </c>
      <c r="E14" s="23">
        <f>Regressionsanalyse!$B$17+Regressionsanalyse!$B$18*B14</f>
        <v>171.35609648870303</v>
      </c>
      <c r="G14" s="25">
        <f t="shared" si="0"/>
        <v>11.181690692864123</v>
      </c>
      <c r="H14" s="24">
        <f t="shared" si="1"/>
        <v>13.689999999999916</v>
      </c>
    </row>
    <row r="15" spans="1:8" x14ac:dyDescent="0.3">
      <c r="A15" s="17">
        <v>14</v>
      </c>
      <c r="B15" s="17">
        <v>67</v>
      </c>
      <c r="C15" s="18">
        <v>168</v>
      </c>
      <c r="D15" s="22">
        <f t="shared" si="2"/>
        <v>174.7</v>
      </c>
      <c r="E15" s="23">
        <f>Regressionsanalyse!$B$17+Regressionsanalyse!$B$18*B15</f>
        <v>171.35609648870303</v>
      </c>
      <c r="G15" s="25">
        <f t="shared" si="0"/>
        <v>11.181690692864123</v>
      </c>
      <c r="H15" s="24">
        <f t="shared" si="1"/>
        <v>44.889999999999844</v>
      </c>
    </row>
    <row r="16" spans="1:8" x14ac:dyDescent="0.3">
      <c r="A16" s="15">
        <v>15</v>
      </c>
      <c r="B16" s="15">
        <v>68</v>
      </c>
      <c r="C16" s="16">
        <v>168</v>
      </c>
      <c r="D16" s="22">
        <f t="shared" si="2"/>
        <v>174.7</v>
      </c>
      <c r="E16" s="23">
        <f>Regressionsanalyse!$B$17+Regressionsanalyse!$B$18*B16</f>
        <v>172.18516347497498</v>
      </c>
      <c r="G16" s="25">
        <f t="shared" si="0"/>
        <v>6.3244027475998363</v>
      </c>
      <c r="H16" s="24">
        <f t="shared" si="1"/>
        <v>44.889999999999844</v>
      </c>
    </row>
    <row r="17" spans="1:8" x14ac:dyDescent="0.3">
      <c r="A17" s="17">
        <v>16</v>
      </c>
      <c r="B17" s="17">
        <v>70</v>
      </c>
      <c r="C17" s="18">
        <v>185</v>
      </c>
      <c r="D17" s="22">
        <f t="shared" si="2"/>
        <v>174.7</v>
      </c>
      <c r="E17" s="23">
        <f>Regressionsanalyse!$B$17+Regressionsanalyse!$B$18*B17</f>
        <v>173.84329744751895</v>
      </c>
      <c r="G17" s="25">
        <f t="shared" si="0"/>
        <v>0.73393926342752736</v>
      </c>
      <c r="H17" s="24">
        <f t="shared" si="1"/>
        <v>106.09000000000023</v>
      </c>
    </row>
    <row r="18" spans="1:8" x14ac:dyDescent="0.3">
      <c r="A18" s="15">
        <v>17</v>
      </c>
      <c r="B18" s="15">
        <v>70</v>
      </c>
      <c r="C18" s="16">
        <v>160</v>
      </c>
      <c r="D18" s="22">
        <f t="shared" si="2"/>
        <v>174.7</v>
      </c>
      <c r="E18" s="23">
        <f>Regressionsanalyse!$B$17+Regressionsanalyse!$B$18*B18</f>
        <v>173.84329744751895</v>
      </c>
      <c r="G18" s="25">
        <f t="shared" si="0"/>
        <v>0.73393926342752736</v>
      </c>
      <c r="H18" s="24">
        <f t="shared" si="1"/>
        <v>216.08999999999966</v>
      </c>
    </row>
    <row r="19" spans="1:8" x14ac:dyDescent="0.3">
      <c r="A19" s="17">
        <v>18</v>
      </c>
      <c r="B19" s="17">
        <v>73</v>
      </c>
      <c r="C19" s="18">
        <v>188</v>
      </c>
      <c r="D19" s="22">
        <f t="shared" si="2"/>
        <v>174.7</v>
      </c>
      <c r="E19" s="23">
        <f>Regressionsanalyse!$B$17+Regressionsanalyse!$B$18*B19</f>
        <v>176.33049840633487</v>
      </c>
      <c r="G19" s="25">
        <f t="shared" si="0"/>
        <v>2.6585250530605826</v>
      </c>
      <c r="H19" s="24">
        <f t="shared" si="1"/>
        <v>176.8900000000003</v>
      </c>
    </row>
    <row r="20" spans="1:8" x14ac:dyDescent="0.3">
      <c r="A20" s="15">
        <v>19</v>
      </c>
      <c r="B20" s="15">
        <v>74</v>
      </c>
      <c r="C20" s="16">
        <v>179</v>
      </c>
      <c r="D20" s="22">
        <f t="shared" si="2"/>
        <v>174.7</v>
      </c>
      <c r="E20" s="23">
        <f>Regressionsanalyse!$B$17+Regressionsanalyse!$B$18*B20</f>
        <v>177.15956539260685</v>
      </c>
      <c r="G20" s="25">
        <f t="shared" si="0"/>
        <v>6.0494619205093478</v>
      </c>
      <c r="H20" s="24">
        <f t="shared" si="1"/>
        <v>18.490000000000098</v>
      </c>
    </row>
    <row r="21" spans="1:8" x14ac:dyDescent="0.3">
      <c r="A21" s="17">
        <v>20</v>
      </c>
      <c r="B21" s="17">
        <v>76</v>
      </c>
      <c r="C21" s="18">
        <v>180</v>
      </c>
      <c r="D21" s="22">
        <f t="shared" si="2"/>
        <v>174.7</v>
      </c>
      <c r="E21" s="23">
        <f>Regressionsanalyse!$B$17+Regressionsanalyse!$B$18*B21</f>
        <v>178.81769936515079</v>
      </c>
      <c r="G21" s="25">
        <f t="shared" si="0"/>
        <v>16.955448061763288</v>
      </c>
      <c r="H21" s="24">
        <f t="shared" si="1"/>
        <v>28.090000000000121</v>
      </c>
    </row>
    <row r="22" spans="1:8" x14ac:dyDescent="0.3">
      <c r="A22" s="15">
        <v>21</v>
      </c>
      <c r="B22" s="15">
        <v>79</v>
      </c>
      <c r="C22" s="16">
        <v>181</v>
      </c>
      <c r="D22" s="22">
        <f t="shared" si="2"/>
        <v>174.7</v>
      </c>
      <c r="E22" s="23">
        <f>Regressionsanalyse!$B$17+Regressionsanalyse!$B$18*B22</f>
        <v>181.30490032396671</v>
      </c>
      <c r="G22" s="25">
        <f t="shared" si="0"/>
        <v>43.624708289535647</v>
      </c>
      <c r="H22" s="24">
        <f t="shared" si="1"/>
        <v>39.69000000000014</v>
      </c>
    </row>
    <row r="23" spans="1:8" x14ac:dyDescent="0.3">
      <c r="A23" s="17">
        <v>22</v>
      </c>
      <c r="B23" s="17">
        <v>80</v>
      </c>
      <c r="C23" s="18">
        <v>179</v>
      </c>
      <c r="D23" s="22">
        <f t="shared" si="2"/>
        <v>174.7</v>
      </c>
      <c r="E23" s="23">
        <f>Regressionsanalyse!$B$17+Regressionsanalyse!$B$18*B23</f>
        <v>182.13396731023869</v>
      </c>
      <c r="G23" s="25">
        <f t="shared" si="0"/>
        <v>55.263869969697609</v>
      </c>
      <c r="H23" s="24">
        <f t="shared" si="1"/>
        <v>18.490000000000098</v>
      </c>
    </row>
    <row r="24" spans="1:8" x14ac:dyDescent="0.3">
      <c r="A24" s="15">
        <v>23</v>
      </c>
      <c r="B24" s="15">
        <v>82</v>
      </c>
      <c r="C24" s="16">
        <v>194</v>
      </c>
      <c r="D24" s="22">
        <f t="shared" si="2"/>
        <v>174.7</v>
      </c>
      <c r="E24" s="23">
        <f>Regressionsanalyse!$B$17+Regressionsanalyse!$B$18*B24</f>
        <v>183.79210128278265</v>
      </c>
      <c r="G24" s="25">
        <f t="shared" si="0"/>
        <v>82.666305736378177</v>
      </c>
      <c r="H24" s="24">
        <f t="shared" si="1"/>
        <v>372.49000000000046</v>
      </c>
    </row>
    <row r="25" spans="1:8" x14ac:dyDescent="0.3">
      <c r="A25" s="17">
        <v>24</v>
      </c>
      <c r="B25" s="17">
        <v>82</v>
      </c>
      <c r="C25" s="18">
        <v>190</v>
      </c>
      <c r="D25" s="22">
        <f t="shared" si="2"/>
        <v>174.7</v>
      </c>
      <c r="E25" s="23">
        <f>Regressionsanalyse!$B$17+Regressionsanalyse!$B$18*B25</f>
        <v>183.79210128278265</v>
      </c>
      <c r="G25" s="25">
        <f t="shared" si="0"/>
        <v>82.666305736378177</v>
      </c>
      <c r="H25" s="24">
        <f t="shared" si="1"/>
        <v>234.09000000000034</v>
      </c>
    </row>
    <row r="26" spans="1:8" x14ac:dyDescent="0.3">
      <c r="A26" s="15">
        <v>25</v>
      </c>
      <c r="B26" s="15">
        <v>85</v>
      </c>
      <c r="C26" s="16">
        <v>180</v>
      </c>
      <c r="D26" s="22">
        <f t="shared" si="2"/>
        <v>174.7</v>
      </c>
      <c r="E26" s="23">
        <f>Regressionsanalyse!$B$17+Regressionsanalyse!$B$18*B26</f>
        <v>186.27930224159857</v>
      </c>
      <c r="G26" s="25">
        <f t="shared" si="0"/>
        <v>134.08024040228997</v>
      </c>
      <c r="H26" s="24">
        <f t="shared" si="1"/>
        <v>28.090000000000121</v>
      </c>
    </row>
    <row r="27" spans="1:8" x14ac:dyDescent="0.3">
      <c r="A27" s="17">
        <v>26</v>
      </c>
      <c r="B27" s="17">
        <v>86</v>
      </c>
      <c r="C27" s="18">
        <v>182</v>
      </c>
      <c r="D27" s="22">
        <f t="shared" si="2"/>
        <v>174.7</v>
      </c>
      <c r="E27" s="23">
        <f>Regressionsanalyse!$B$17+Regressionsanalyse!$B$18*B27</f>
        <v>187.10836922787055</v>
      </c>
      <c r="G27" s="25">
        <f t="shared" si="0"/>
        <v>153.96762689516518</v>
      </c>
      <c r="H27" s="24">
        <f t="shared" si="1"/>
        <v>53.290000000000163</v>
      </c>
    </row>
    <row r="28" spans="1:8" x14ac:dyDescent="0.3">
      <c r="A28" s="15">
        <v>27</v>
      </c>
      <c r="B28" s="15">
        <v>88</v>
      </c>
      <c r="C28" s="16">
        <v>186</v>
      </c>
      <c r="D28" s="22">
        <f t="shared" si="2"/>
        <v>174.7</v>
      </c>
      <c r="E28" s="23">
        <f>Regressionsanalyse!$B$17+Regressionsanalyse!$B$18*B28</f>
        <v>188.76650320041449</v>
      </c>
      <c r="G28" s="25">
        <f t="shared" si="0"/>
        <v>197.86651228727143</v>
      </c>
      <c r="H28" s="24">
        <f t="shared" si="1"/>
        <v>127.69000000000025</v>
      </c>
    </row>
    <row r="29" spans="1:8" x14ac:dyDescent="0.3">
      <c r="A29" s="17">
        <v>28</v>
      </c>
      <c r="B29" s="17">
        <v>97</v>
      </c>
      <c r="C29" s="18">
        <v>197</v>
      </c>
      <c r="D29" s="22">
        <f t="shared" si="2"/>
        <v>174.7</v>
      </c>
      <c r="E29" s="23">
        <f>Regressionsanalyse!$B$17+Regressionsanalyse!$B$18*B29</f>
        <v>196.22810607686228</v>
      </c>
      <c r="G29" s="25">
        <f t="shared" si="0"/>
        <v>463.45935125663493</v>
      </c>
      <c r="H29" s="24">
        <f t="shared" si="1"/>
        <v>497.29000000000053</v>
      </c>
    </row>
    <row r="30" spans="1:8" x14ac:dyDescent="0.3">
      <c r="A30" s="15">
        <v>29</v>
      </c>
      <c r="B30" s="15">
        <v>100</v>
      </c>
      <c r="C30" s="16">
        <v>194</v>
      </c>
      <c r="D30" s="22">
        <f t="shared" si="2"/>
        <v>174.7</v>
      </c>
      <c r="E30" s="23">
        <f>Regressionsanalyse!$B$17+Regressionsanalyse!$B$18*B30</f>
        <v>198.71530703567822</v>
      </c>
      <c r="G30" s="25">
        <f t="shared" si="0"/>
        <v>576.73497201789644</v>
      </c>
      <c r="H30" s="24">
        <f t="shared" si="1"/>
        <v>372.49000000000046</v>
      </c>
    </row>
    <row r="31" spans="1:8" x14ac:dyDescent="0.3">
      <c r="A31" s="17">
        <v>30</v>
      </c>
      <c r="B31" s="17">
        <v>103</v>
      </c>
      <c r="C31" s="18">
        <v>206</v>
      </c>
      <c r="D31" s="22">
        <f t="shared" si="2"/>
        <v>174.7</v>
      </c>
      <c r="E31" s="23">
        <f>Regressionsanalyse!$B$17+Regressionsanalyse!$B$18*B31</f>
        <v>201.20250799449411</v>
      </c>
      <c r="G31" s="25">
        <f t="shared" si="0"/>
        <v>702.38292999822499</v>
      </c>
      <c r="H31" s="24">
        <f t="shared" si="1"/>
        <v>979.69000000000074</v>
      </c>
    </row>
    <row r="32" spans="1:8" x14ac:dyDescent="0.3">
      <c r="A32" s="2"/>
      <c r="B32" s="22"/>
      <c r="C32" s="22"/>
      <c r="D32" s="22"/>
      <c r="E32" s="23"/>
      <c r="G32" s="25"/>
      <c r="H32" s="24"/>
    </row>
    <row r="33" spans="1:9" x14ac:dyDescent="0.3">
      <c r="A33" s="2"/>
      <c r="G33" s="25"/>
      <c r="H33" s="25"/>
    </row>
    <row r="34" spans="1:9" x14ac:dyDescent="0.3">
      <c r="A34" s="27" t="s">
        <v>41</v>
      </c>
      <c r="B34" s="28"/>
      <c r="C34" s="28"/>
      <c r="D34" s="28"/>
      <c r="E34" s="28"/>
      <c r="F34" s="28"/>
      <c r="G34" s="29">
        <f>SUM(G2:G31)</f>
        <v>4377.7224076119119</v>
      </c>
      <c r="H34" s="29">
        <f>SUM(H2:H31)</f>
        <v>5300.2999999999993</v>
      </c>
    </row>
    <row r="35" spans="1:9" x14ac:dyDescent="0.3">
      <c r="A35" s="2"/>
    </row>
    <row r="36" spans="1:9" ht="16.2" x14ac:dyDescent="0.3">
      <c r="A36" s="30" t="s">
        <v>42</v>
      </c>
      <c r="B36" s="31"/>
      <c r="C36" s="31"/>
      <c r="D36" s="31"/>
      <c r="E36" s="31"/>
      <c r="F36" s="31"/>
      <c r="G36" s="31"/>
      <c r="H36" s="31"/>
      <c r="I36" s="32">
        <f>G34/H34</f>
        <v>0.82593860868477487</v>
      </c>
    </row>
    <row r="37" spans="1:9" x14ac:dyDescent="0.3">
      <c r="A37" s="2"/>
    </row>
    <row r="38" spans="1:9" x14ac:dyDescent="0.3">
      <c r="A38" s="2"/>
    </row>
    <row r="39" spans="1:9" ht="16.2" x14ac:dyDescent="0.3">
      <c r="A39" s="2" t="s">
        <v>39</v>
      </c>
      <c r="B39" t="s">
        <v>43</v>
      </c>
      <c r="D39" t="s">
        <v>44</v>
      </c>
    </row>
    <row r="40" spans="1:9" x14ac:dyDescent="0.3">
      <c r="A40" s="2"/>
    </row>
    <row r="41" spans="1:9" ht="16.2" x14ac:dyDescent="0.3">
      <c r="A41" s="2" t="s">
        <v>40</v>
      </c>
      <c r="B41" t="s">
        <v>45</v>
      </c>
      <c r="D41" t="s">
        <v>46</v>
      </c>
    </row>
    <row r="42" spans="1:9" x14ac:dyDescent="0.3">
      <c r="A42" s="2"/>
    </row>
    <row r="43" spans="1:9" ht="16.2" x14ac:dyDescent="0.3">
      <c r="A43" s="30" t="s">
        <v>42</v>
      </c>
      <c r="B43" s="33" t="s">
        <v>47</v>
      </c>
      <c r="C43" s="33"/>
      <c r="D43" s="33" t="s">
        <v>48</v>
      </c>
      <c r="E43" s="33"/>
      <c r="F43" s="33"/>
      <c r="G43" s="33"/>
      <c r="H43" s="33"/>
    </row>
    <row r="45" spans="1:9" x14ac:dyDescent="0.3">
      <c r="A45" t="s">
        <v>49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8FB3-DD3E-4DAE-8E79-FCDE658D1289}">
  <dimension ref="A1:J18"/>
  <sheetViews>
    <sheetView workbookViewId="0">
      <selection activeCell="C34" sqref="C34"/>
    </sheetView>
  </sheetViews>
  <sheetFormatPr baseColWidth="10" defaultRowHeight="14.4" x14ac:dyDescent="0.3"/>
  <cols>
    <col min="1" max="1" width="27.6640625" bestFit="1" customWidth="1"/>
    <col min="2" max="2" width="16.5546875" bestFit="1" customWidth="1"/>
  </cols>
  <sheetData>
    <row r="1" spans="1:9" x14ac:dyDescent="0.3">
      <c r="A1" t="s">
        <v>6</v>
      </c>
    </row>
    <row r="2" spans="1:9" ht="15" thickBot="1" x14ac:dyDescent="0.35"/>
    <row r="3" spans="1:9" x14ac:dyDescent="0.3">
      <c r="A3" s="8" t="s">
        <v>7</v>
      </c>
      <c r="B3" s="8"/>
    </row>
    <row r="4" spans="1:9" x14ac:dyDescent="0.3">
      <c r="A4" t="s">
        <v>8</v>
      </c>
      <c r="B4">
        <v>0.90881164642888157</v>
      </c>
    </row>
    <row r="5" spans="1:9" x14ac:dyDescent="0.3">
      <c r="A5" t="s">
        <v>9</v>
      </c>
      <c r="B5">
        <v>0.82593860868477442</v>
      </c>
    </row>
    <row r="6" spans="1:9" x14ac:dyDescent="0.3">
      <c r="A6" t="s">
        <v>10</v>
      </c>
      <c r="B6">
        <v>0.81972213042351627</v>
      </c>
    </row>
    <row r="7" spans="1:9" x14ac:dyDescent="0.3">
      <c r="A7" t="s">
        <v>11</v>
      </c>
      <c r="B7">
        <v>5.7401393474502056</v>
      </c>
    </row>
    <row r="8" spans="1:9" ht="15" thickBot="1" x14ac:dyDescent="0.35">
      <c r="A8" s="6" t="s">
        <v>12</v>
      </c>
      <c r="B8" s="6">
        <v>30</v>
      </c>
    </row>
    <row r="10" spans="1:9" ht="15" thickBot="1" x14ac:dyDescent="0.35">
      <c r="A10" t="s">
        <v>13</v>
      </c>
    </row>
    <row r="11" spans="1:9" x14ac:dyDescent="0.3">
      <c r="A11" s="7"/>
      <c r="B11" s="7" t="s">
        <v>18</v>
      </c>
      <c r="C11" s="7" t="s">
        <v>19</v>
      </c>
      <c r="D11" s="7" t="s">
        <v>20</v>
      </c>
      <c r="E11" s="7" t="s">
        <v>21</v>
      </c>
      <c r="F11" s="7" t="s">
        <v>22</v>
      </c>
    </row>
    <row r="12" spans="1:9" x14ac:dyDescent="0.3">
      <c r="A12" t="s">
        <v>14</v>
      </c>
      <c r="B12">
        <v>1</v>
      </c>
      <c r="C12">
        <v>4377.7224076119091</v>
      </c>
      <c r="D12">
        <v>4377.7224076119091</v>
      </c>
      <c r="E12">
        <v>132.86278403515649</v>
      </c>
      <c r="F12">
        <v>3.8268545908517175E-12</v>
      </c>
    </row>
    <row r="13" spans="1:9" x14ac:dyDescent="0.3">
      <c r="A13" t="s">
        <v>15</v>
      </c>
      <c r="B13">
        <v>28</v>
      </c>
      <c r="C13">
        <v>922.57759238809012</v>
      </c>
      <c r="D13">
        <v>32.949199728146077</v>
      </c>
    </row>
    <row r="14" spans="1:9" ht="15" thickBot="1" x14ac:dyDescent="0.35">
      <c r="A14" s="6" t="s">
        <v>16</v>
      </c>
      <c r="B14" s="6">
        <v>29</v>
      </c>
      <c r="C14" s="6">
        <v>5300.2999999999993</v>
      </c>
      <c r="D14" s="6"/>
      <c r="E14" s="6"/>
      <c r="F14" s="6"/>
    </row>
    <row r="15" spans="1:9" ht="15" thickBot="1" x14ac:dyDescent="0.35"/>
    <row r="16" spans="1:9" x14ac:dyDescent="0.3">
      <c r="A16" s="7"/>
      <c r="B16" s="13" t="s">
        <v>23</v>
      </c>
      <c r="C16" s="7" t="s">
        <v>11</v>
      </c>
      <c r="D16" s="7" t="s">
        <v>24</v>
      </c>
      <c r="E16" s="7" t="s">
        <v>25</v>
      </c>
      <c r="F16" s="7" t="s">
        <v>26</v>
      </c>
      <c r="G16" s="7" t="s">
        <v>27</v>
      </c>
      <c r="H16" s="7" t="s">
        <v>28</v>
      </c>
      <c r="I16" s="7" t="s">
        <v>29</v>
      </c>
    </row>
    <row r="17" spans="1:10" x14ac:dyDescent="0.3">
      <c r="A17" t="s">
        <v>17</v>
      </c>
      <c r="B17" s="10">
        <v>115.80860840848067</v>
      </c>
      <c r="C17">
        <v>5.2155440165714326</v>
      </c>
      <c r="D17">
        <v>22.204511751893971</v>
      </c>
      <c r="E17">
        <v>2.5684650719230697E-19</v>
      </c>
      <c r="F17">
        <v>105.12505079658828</v>
      </c>
      <c r="G17">
        <v>126.49216602037305</v>
      </c>
      <c r="H17">
        <v>105.12505079658828</v>
      </c>
      <c r="I17">
        <v>126.49216602037305</v>
      </c>
      <c r="J17" t="s">
        <v>0</v>
      </c>
    </row>
    <row r="18" spans="1:10" ht="15" thickBot="1" x14ac:dyDescent="0.35">
      <c r="A18" s="6" t="s">
        <v>30</v>
      </c>
      <c r="B18" s="12">
        <v>0.82906698627197539</v>
      </c>
      <c r="C18" s="6">
        <v>7.1926337659474107E-2</v>
      </c>
      <c r="D18" s="6">
        <v>11.526611992912599</v>
      </c>
      <c r="E18" s="6">
        <v>3.8268545908517038E-12</v>
      </c>
      <c r="F18" s="6">
        <v>0.68173256252713244</v>
      </c>
      <c r="G18" s="6">
        <v>0.97640141001681835</v>
      </c>
      <c r="H18" s="6">
        <v>0.68173256252713244</v>
      </c>
      <c r="I18" s="6">
        <v>0.97640141001681835</v>
      </c>
      <c r="J18" t="s">
        <v>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Dataset</vt:lpstr>
      <vt:lpstr>Beispiel</vt:lpstr>
      <vt:lpstr>R2</vt:lpstr>
      <vt:lpstr>Regressionsanalyse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Bendig</dc:creator>
  <cp:lastModifiedBy>Ralf Bendig</cp:lastModifiedBy>
  <dcterms:created xsi:type="dcterms:W3CDTF">2023-03-28T10:14:24Z</dcterms:created>
  <dcterms:modified xsi:type="dcterms:W3CDTF">2023-05-07T19:29:24Z</dcterms:modified>
</cp:coreProperties>
</file>